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35" windowWidth="8460" windowHeight="6285" activeTab="11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>
    <definedName name="CellHasFormula">GET.CELL(48,INDIRECT("rc",FALSE))</definedName>
    <definedName name="_xlnm.Print_Titles" localSheetId="11">'Jun'!$1:$4</definedName>
    <definedName name="_xlnm.Print_Titles" localSheetId="3">'Oct'!$1:$4</definedName>
  </definedNames>
  <calcPr fullCalcOnLoad="1"/>
</workbook>
</file>

<file path=xl/sharedStrings.xml><?xml version="1.0" encoding="utf-8"?>
<sst xmlns="http://schemas.openxmlformats.org/spreadsheetml/2006/main" count="2028" uniqueCount="157">
  <si>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</si>
  <si>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</si>
  <si>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</si>
  <si>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</si>
  <si>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</si>
  <si>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</si>
  <si>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</si>
  <si>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</si>
  <si>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</si>
  <si>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</si>
  <si>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</si>
  <si>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</si>
  <si>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</si>
  <si>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</si>
  <si>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</si>
  <si>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</si>
  <si>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</si>
  <si>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</si>
  <si>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</si>
  <si>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</si>
  <si>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</si>
  <si>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</si>
  <si>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</si>
  <si>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</si>
  <si>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</si>
  <si>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</si>
  <si>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</si>
  <si>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</si>
  <si>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</si>
  <si>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</si>
  <si>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</si>
  <si>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</si>
  <si>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</si>
  <si>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</si>
  <si>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</si>
  <si>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</si>
  <si>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</si>
  <si>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</si>
  <si>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</si>
  <si>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</si>
  <si>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</si>
  <si>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</si>
  <si>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</si>
  <si>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</si>
  <si>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</si>
  <si>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</si>
  <si>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</si>
  <si>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</si>
  <si>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</si>
  <si>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</si>
  <si>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</si>
  <si>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</si>
  <si>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</si>
  <si>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</si>
  <si>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</si>
  <si>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</si>
  <si>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</si>
  <si>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</si>
  <si>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</si>
  <si>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</si>
  <si>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</si>
  <si>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</si>
  <si>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</si>
  <si>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</si>
  <si>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</si>
  <si>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</si>
  <si>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</si>
  <si>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</si>
  <si>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</si>
  <si>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</si>
  <si>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</si>
  <si>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</si>
  <si>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</si>
  <si>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</si>
  <si>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</si>
  <si>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</si>
  <si>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</si>
  <si>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</si>
  <si>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</si>
  <si>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</si>
  <si>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</si>
  <si>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</si>
  <si>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</si>
  <si>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</si>
  <si>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</si>
  <si>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</si>
  <si>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</si>
  <si>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</si>
  <si>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</si>
  <si>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</si>
  <si>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</si>
  <si>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</si>
  <si>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</si>
  <si>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</si>
  <si>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</si>
  <si>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</si>
  <si>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</si>
  <si>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</si>
  <si>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</si>
  <si>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</si>
  <si>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</si>
  <si>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</si>
  <si>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</si>
  <si>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</si>
  <si>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</si>
  <si>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</si>
  <si>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</si>
  <si>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</si>
  <si>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</si>
  <si>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</si>
  <si>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</si>
  <si>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</si>
  <si>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</si>
  <si>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</si>
  <si>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</si>
  <si>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</si>
  <si>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</si>
  <si>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</si>
  <si>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</si>
  <si>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</si>
  <si>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</si>
  <si>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</si>
  <si>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</si>
  <si>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</si>
  <si>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</si>
  <si>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</si>
  <si>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</si>
  <si>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</si>
  <si>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Pittsburgh AGO</t>
  </si>
  <si>
    <t>Philadelphia AGO</t>
  </si>
  <si>
    <t>Ft Indiantown Gap</t>
  </si>
  <si>
    <t>FT Indiantown Gap</t>
  </si>
  <si>
    <t>Pittsburg AGO</t>
  </si>
  <si>
    <t>Pittsburgh Ago</t>
  </si>
  <si>
    <t>PSSH</t>
  </si>
  <si>
    <t>HVH</t>
  </si>
  <si>
    <t>SWVC</t>
  </si>
  <si>
    <t>GMVC</t>
  </si>
  <si>
    <t>SEVC</t>
  </si>
  <si>
    <t>DVH</t>
  </si>
  <si>
    <t>Schuylkill</t>
  </si>
  <si>
    <t>Office of the Deputy Adjutant General for VA - MONTHLY CLAIMS AWARD REPORT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</si>
  <si>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</si>
  <si>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</si>
  <si>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</si>
  <si>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</si>
  <si>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</si>
  <si>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</si>
  <si>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</si>
  <si>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</si>
  <si>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</si>
  <si>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</si>
  <si>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</si>
  <si>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</si>
  <si>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Total 2010</t>
  </si>
  <si>
    <t>Total 2011</t>
  </si>
  <si>
    <t>Total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</si>
</sst>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m/d/yyyy"/>
    <numFmt numFmtId="166" formatCode="[$-F800]dddd\,\ mmmm\ dd\,\ yyyy"/>
  </numFmts>
  <fonts count="47">
    <font>
      <sz val="10"/>
      <name val="Arial"/>
      <family val="0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3" fontId="44" fillId="0" borderId="10" xfId="0" applyNumberFormat="1" applyFont="1" applyFill="1" applyBorder="1" applyAlignment="1" applyProtection="1">
      <alignment horizontal="right"/>
      <protection/>
    </xf>
    <xf numFmtId="3" fontId="44" fillId="0" borderId="10" xfId="0" applyNumberFormat="1" applyFont="1" applyFill="1" applyBorder="1" applyAlignment="1" applyProtection="1">
      <alignment/>
      <protection/>
    </xf>
    <xf numFmtId="3" fontId="44" fillId="0" borderId="10" xfId="0" applyNumberFormat="1" applyFont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3" fontId="44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3" fontId="44" fillId="0" borderId="0" xfId="0" applyNumberFormat="1" applyFont="1" applyAlignment="1" applyProtection="1">
      <alignment/>
      <protection/>
    </xf>
    <xf numFmtId="3" fontId="44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0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91" sqref="G91"/>
    </sheetView>
  </sheetViews>
  <sheetFormatPr defaultColWidth="9.140625" defaultRowHeight="12.75"/>
  <cols>
    <col min="1" max="1" width="20.28125" style="1" customWidth="1"/>
    <col min="2" max="2" width="9.28125" style="1" customWidth="1"/>
    <col min="3" max="3" width="15.7109375" style="1" customWidth="1"/>
    <col min="4" max="4" width="15.7109375" style="28" customWidth="1"/>
    <col min="5" max="5" width="15.7109375" style="1" customWidth="1"/>
    <col min="6" max="6" width="15.7109375" style="28" customWidth="1"/>
    <col min="7" max="7" width="15.7109375" style="1" customWidth="1"/>
    <col min="8" max="10" width="15.7109375" style="28" customWidth="1"/>
    <col min="11" max="16384" width="9.140625" style="1" customWidth="1"/>
  </cols>
  <sheetData>
    <row r="1" spans="1:10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ht="12.75">
      <c r="A2" s="1" t="s">
        <v>142</v>
      </c>
    </row>
    <row r="3" spans="1:10" s="3" customFormat="1" ht="12.75">
      <c r="A3" s="13"/>
      <c r="B3" s="13"/>
      <c r="C3" s="13"/>
      <c r="D3" s="29"/>
      <c r="E3" s="13"/>
      <c r="F3" s="29"/>
      <c r="G3" s="13"/>
      <c r="H3" s="29"/>
      <c r="I3" s="29"/>
      <c r="J3" s="29"/>
    </row>
    <row r="4" spans="1:10" s="4" customFormat="1" ht="20.25" customHeight="1">
      <c r="A4" s="4" t="s">
        <v>0</v>
      </c>
      <c r="B4" s="14" t="s">
        <v>1</v>
      </c>
      <c r="C4" s="4" t="s">
        <v>2</v>
      </c>
      <c r="D4" s="30" t="s">
        <v>11</v>
      </c>
      <c r="E4" s="14" t="s">
        <v>12</v>
      </c>
      <c r="F4" s="30" t="s">
        <v>14</v>
      </c>
      <c r="G4" s="14" t="s">
        <v>127</v>
      </c>
      <c r="H4" s="30" t="s">
        <v>90</v>
      </c>
      <c r="I4" s="30" t="s">
        <v>16</v>
      </c>
      <c r="J4" s="30" t="s">
        <v>111</v>
      </c>
    </row>
    <row r="5" spans="1:10" s="23" customFormat="1" ht="20.25" customHeight="1">
      <c r="A5" s="21" t="s">
        <v>128</v>
      </c>
      <c r="B5" s="14" t="s">
        <v>22</v>
      </c>
      <c r="C5" s="24">
        <v>378</v>
      </c>
      <c r="D5" s="31">
        <f aca="true" t="shared" si="0" ref="D5:D75">SUM(C5*12)</f>
        <v>4536</v>
      </c>
      <c r="E5" s="24">
        <v>1094</v>
      </c>
      <c r="F5" s="31">
        <f aca="true" t="shared" si="1" ref="F5:F75">SUM(E5*12)</f>
        <v>13128</v>
      </c>
      <c r="G5" s="24">
        <v>9980</v>
      </c>
      <c r="H5" s="31">
        <f>SUM(G5*1)</f>
        <v>9980</v>
      </c>
      <c r="I5" s="31">
        <f aca="true" t="shared" si="2" ref="I5:I68">SUM(C5,E5,G5)</f>
        <v>11452</v>
      </c>
      <c r="J5" s="31">
        <f>SUM(D5+F5+H5)</f>
        <v>27644</v>
      </c>
    </row>
    <row r="6" spans="1:10" s="11" customFormat="1" ht="15.75" customHeight="1">
      <c r="A6" s="9" t="s">
        <v>21</v>
      </c>
      <c r="B6" s="16" t="s">
        <v>22</v>
      </c>
      <c r="C6" s="24">
        <v>0</v>
      </c>
      <c r="D6" s="32">
        <f t="shared" si="0"/>
        <v>0</v>
      </c>
      <c r="E6" s="24">
        <v>0</v>
      </c>
      <c r="F6" s="31">
        <f t="shared" si="1"/>
        <v>0</v>
      </c>
      <c r="G6" s="24">
        <v>0</v>
      </c>
      <c r="H6" s="31">
        <f aca="true" t="shared" si="3" ref="H6:H69">SUM(G6*1)</f>
        <v>0</v>
      </c>
      <c r="I6" s="31">
        <f t="shared" si="2"/>
        <v>0</v>
      </c>
      <c r="J6" s="31">
        <f aca="true" t="shared" si="4" ref="J6:J69">SUM(D6+F6+H6)</f>
        <v>0</v>
      </c>
    </row>
    <row r="7" spans="1:10" s="11" customFormat="1" ht="15.75" customHeight="1">
      <c r="A7" s="9" t="s">
        <v>23</v>
      </c>
      <c r="B7" s="16" t="s">
        <v>22</v>
      </c>
      <c r="C7" s="24">
        <v>3313</v>
      </c>
      <c r="D7" s="32">
        <f t="shared" si="0"/>
        <v>39756</v>
      </c>
      <c r="E7" s="24">
        <v>2188</v>
      </c>
      <c r="F7" s="31">
        <f t="shared" si="1"/>
        <v>26256</v>
      </c>
      <c r="G7" s="24">
        <v>88551</v>
      </c>
      <c r="H7" s="31">
        <f t="shared" si="3"/>
        <v>88551</v>
      </c>
      <c r="I7" s="31">
        <f t="shared" si="2"/>
        <v>94052</v>
      </c>
      <c r="J7" s="31">
        <f t="shared" si="4"/>
        <v>154563</v>
      </c>
    </row>
    <row r="8" spans="1:10" ht="15.75" customHeight="1">
      <c r="A8" s="5" t="s">
        <v>24</v>
      </c>
      <c r="B8" s="18" t="s">
        <v>22</v>
      </c>
      <c r="C8" s="24">
        <v>13649</v>
      </c>
      <c r="D8" s="32">
        <f t="shared" si="0"/>
        <v>163788</v>
      </c>
      <c r="E8" s="24">
        <v>27274</v>
      </c>
      <c r="F8" s="31">
        <f t="shared" si="1"/>
        <v>327288</v>
      </c>
      <c r="G8" s="24">
        <v>161868</v>
      </c>
      <c r="H8" s="31">
        <f t="shared" si="3"/>
        <v>161868</v>
      </c>
      <c r="I8" s="31">
        <f t="shared" si="2"/>
        <v>202791</v>
      </c>
      <c r="J8" s="31">
        <f t="shared" si="4"/>
        <v>652944</v>
      </c>
    </row>
    <row r="9" spans="1:10" s="11" customFormat="1" ht="15.75" customHeight="1">
      <c r="A9" s="9" t="s">
        <v>25</v>
      </c>
      <c r="B9" s="16" t="s">
        <v>22</v>
      </c>
      <c r="C9" s="24">
        <v>883</v>
      </c>
      <c r="D9" s="32">
        <f t="shared" si="0"/>
        <v>10596</v>
      </c>
      <c r="E9" s="24">
        <v>0</v>
      </c>
      <c r="F9" s="31">
        <f t="shared" si="1"/>
        <v>0</v>
      </c>
      <c r="G9" s="24">
        <v>16371</v>
      </c>
      <c r="H9" s="31">
        <f t="shared" si="3"/>
        <v>16371</v>
      </c>
      <c r="I9" s="31">
        <f t="shared" si="2"/>
        <v>17254</v>
      </c>
      <c r="J9" s="31">
        <f t="shared" si="4"/>
        <v>26967</v>
      </c>
    </row>
    <row r="10" spans="1:10" ht="15.75" customHeight="1">
      <c r="A10" s="5" t="s">
        <v>27</v>
      </c>
      <c r="B10" s="18" t="s">
        <v>22</v>
      </c>
      <c r="C10" s="24">
        <v>5957</v>
      </c>
      <c r="D10" s="32">
        <f t="shared" si="0"/>
        <v>71484</v>
      </c>
      <c r="E10" s="24">
        <v>4773</v>
      </c>
      <c r="F10" s="31">
        <f t="shared" si="1"/>
        <v>57276</v>
      </c>
      <c r="G10" s="24">
        <v>88384</v>
      </c>
      <c r="H10" s="31">
        <f t="shared" si="3"/>
        <v>88384</v>
      </c>
      <c r="I10" s="31">
        <f t="shared" si="2"/>
        <v>99114</v>
      </c>
      <c r="J10" s="31">
        <f t="shared" si="4"/>
        <v>217144</v>
      </c>
    </row>
    <row r="11" spans="1:10" ht="15.75" customHeight="1">
      <c r="A11" s="5" t="s">
        <v>30</v>
      </c>
      <c r="B11" s="18" t="s">
        <v>22</v>
      </c>
      <c r="C11" s="24">
        <v>2535</v>
      </c>
      <c r="D11" s="32">
        <f t="shared" si="0"/>
        <v>30420</v>
      </c>
      <c r="E11" s="24">
        <v>2368</v>
      </c>
      <c r="F11" s="31">
        <f t="shared" si="1"/>
        <v>28416</v>
      </c>
      <c r="G11" s="24">
        <v>27102</v>
      </c>
      <c r="H11" s="31">
        <f t="shared" si="3"/>
        <v>27102</v>
      </c>
      <c r="I11" s="31">
        <f t="shared" si="2"/>
        <v>32005</v>
      </c>
      <c r="J11" s="31">
        <f t="shared" si="4"/>
        <v>85938</v>
      </c>
    </row>
    <row r="12" spans="1:10" ht="15.75" customHeight="1">
      <c r="A12" s="5" t="s">
        <v>31</v>
      </c>
      <c r="B12" s="18" t="s">
        <v>22</v>
      </c>
      <c r="C12" s="24">
        <v>1419</v>
      </c>
      <c r="D12" s="32">
        <f t="shared" si="0"/>
        <v>17028</v>
      </c>
      <c r="E12" s="24">
        <v>954</v>
      </c>
      <c r="F12" s="31">
        <f t="shared" si="1"/>
        <v>11448</v>
      </c>
      <c r="G12" s="24">
        <v>16698</v>
      </c>
      <c r="H12" s="31">
        <f t="shared" si="3"/>
        <v>16698</v>
      </c>
      <c r="I12" s="31">
        <f t="shared" si="2"/>
        <v>19071</v>
      </c>
      <c r="J12" s="31">
        <f t="shared" si="4"/>
        <v>45174</v>
      </c>
    </row>
    <row r="13" spans="1:10" s="11" customFormat="1" ht="15.75" customHeight="1">
      <c r="A13" s="9" t="s">
        <v>36</v>
      </c>
      <c r="B13" s="16" t="s">
        <v>22</v>
      </c>
      <c r="C13" s="24">
        <v>0</v>
      </c>
      <c r="D13" s="32">
        <f t="shared" si="0"/>
        <v>0</v>
      </c>
      <c r="E13" s="24">
        <v>0</v>
      </c>
      <c r="F13" s="31">
        <f t="shared" si="1"/>
        <v>0</v>
      </c>
      <c r="G13" s="24">
        <v>0</v>
      </c>
      <c r="H13" s="31">
        <f t="shared" si="3"/>
        <v>0</v>
      </c>
      <c r="I13" s="31">
        <f t="shared" si="2"/>
        <v>0</v>
      </c>
      <c r="J13" s="31">
        <f t="shared" si="4"/>
        <v>0</v>
      </c>
    </row>
    <row r="14" spans="1:10" ht="15.75" customHeight="1">
      <c r="A14" s="5" t="s">
        <v>37</v>
      </c>
      <c r="B14" s="18" t="s">
        <v>22</v>
      </c>
      <c r="C14" s="24">
        <v>3665</v>
      </c>
      <c r="D14" s="32">
        <f t="shared" si="0"/>
        <v>43980</v>
      </c>
      <c r="E14" s="24">
        <v>2322</v>
      </c>
      <c r="F14" s="31">
        <f t="shared" si="1"/>
        <v>27864</v>
      </c>
      <c r="G14" s="24">
        <v>49534</v>
      </c>
      <c r="H14" s="31">
        <f t="shared" si="3"/>
        <v>49534</v>
      </c>
      <c r="I14" s="31">
        <f t="shared" si="2"/>
        <v>55521</v>
      </c>
      <c r="J14" s="31">
        <f t="shared" si="4"/>
        <v>121378</v>
      </c>
    </row>
    <row r="15" spans="1:10" ht="15.75" customHeight="1">
      <c r="A15" s="5" t="s">
        <v>40</v>
      </c>
      <c r="B15" s="18" t="s">
        <v>22</v>
      </c>
      <c r="C15" s="24">
        <v>2896</v>
      </c>
      <c r="D15" s="32">
        <f t="shared" si="0"/>
        <v>34752</v>
      </c>
      <c r="E15" s="24">
        <v>12759</v>
      </c>
      <c r="F15" s="31">
        <f t="shared" si="1"/>
        <v>153108</v>
      </c>
      <c r="G15" s="24">
        <v>106800</v>
      </c>
      <c r="H15" s="31">
        <f t="shared" si="3"/>
        <v>106800</v>
      </c>
      <c r="I15" s="31">
        <f t="shared" si="2"/>
        <v>122455</v>
      </c>
      <c r="J15" s="31">
        <f t="shared" si="4"/>
        <v>294660</v>
      </c>
    </row>
    <row r="16" spans="1:10" ht="15.75" customHeight="1">
      <c r="A16" s="5" t="s">
        <v>44</v>
      </c>
      <c r="B16" s="18" t="s">
        <v>22</v>
      </c>
      <c r="C16" s="24">
        <v>3075</v>
      </c>
      <c r="D16" s="32">
        <f t="shared" si="0"/>
        <v>36900</v>
      </c>
      <c r="E16" s="24">
        <v>698</v>
      </c>
      <c r="F16" s="31">
        <f t="shared" si="1"/>
        <v>8376</v>
      </c>
      <c r="G16" s="24">
        <v>12367</v>
      </c>
      <c r="H16" s="31">
        <f t="shared" si="3"/>
        <v>12367</v>
      </c>
      <c r="I16" s="31">
        <f t="shared" si="2"/>
        <v>16140</v>
      </c>
      <c r="J16" s="31">
        <f t="shared" si="4"/>
        <v>57643</v>
      </c>
    </row>
    <row r="17" spans="1:10" ht="15.75" customHeight="1">
      <c r="A17" s="5" t="s">
        <v>45</v>
      </c>
      <c r="B17" s="18" t="s">
        <v>22</v>
      </c>
      <c r="C17" s="24">
        <v>560</v>
      </c>
      <c r="D17" s="32">
        <f t="shared" si="0"/>
        <v>6720</v>
      </c>
      <c r="E17" s="24">
        <v>13231</v>
      </c>
      <c r="F17" s="31">
        <f t="shared" si="1"/>
        <v>158772</v>
      </c>
      <c r="G17" s="24">
        <v>46459</v>
      </c>
      <c r="H17" s="31">
        <f t="shared" si="3"/>
        <v>46459</v>
      </c>
      <c r="I17" s="31">
        <f t="shared" si="2"/>
        <v>60250</v>
      </c>
      <c r="J17" s="31">
        <f t="shared" si="4"/>
        <v>211951</v>
      </c>
    </row>
    <row r="18" spans="1:10" ht="15.75" customHeight="1">
      <c r="A18" s="5" t="s">
        <v>46</v>
      </c>
      <c r="B18" s="18" t="s">
        <v>22</v>
      </c>
      <c r="C18" s="24">
        <v>3557</v>
      </c>
      <c r="D18" s="32">
        <f t="shared" si="0"/>
        <v>42684</v>
      </c>
      <c r="E18" s="24">
        <v>8488</v>
      </c>
      <c r="F18" s="31">
        <f t="shared" si="1"/>
        <v>101856</v>
      </c>
      <c r="G18" s="24">
        <v>30366</v>
      </c>
      <c r="H18" s="31">
        <f t="shared" si="3"/>
        <v>30366</v>
      </c>
      <c r="I18" s="31">
        <f t="shared" si="2"/>
        <v>42411</v>
      </c>
      <c r="J18" s="31">
        <f t="shared" si="4"/>
        <v>174906</v>
      </c>
    </row>
    <row r="19" spans="1:10" s="11" customFormat="1" ht="15.75" customHeight="1">
      <c r="A19" s="9" t="s">
        <v>47</v>
      </c>
      <c r="B19" s="16" t="s">
        <v>22</v>
      </c>
      <c r="C19" s="24">
        <v>0</v>
      </c>
      <c r="D19" s="32">
        <f t="shared" si="0"/>
        <v>0</v>
      </c>
      <c r="E19" s="24">
        <v>0</v>
      </c>
      <c r="F19" s="31">
        <f t="shared" si="1"/>
        <v>0</v>
      </c>
      <c r="G19" s="24">
        <v>0</v>
      </c>
      <c r="H19" s="31">
        <f t="shared" si="3"/>
        <v>0</v>
      </c>
      <c r="I19" s="31">
        <f t="shared" si="2"/>
        <v>0</v>
      </c>
      <c r="J19" s="31">
        <f t="shared" si="4"/>
        <v>0</v>
      </c>
    </row>
    <row r="20" spans="1:10" s="11" customFormat="1" ht="15.75" customHeight="1">
      <c r="A20" s="9" t="s">
        <v>49</v>
      </c>
      <c r="B20" s="16" t="s">
        <v>22</v>
      </c>
      <c r="C20" s="24">
        <v>0</v>
      </c>
      <c r="D20" s="32">
        <f t="shared" si="0"/>
        <v>0</v>
      </c>
      <c r="E20" s="24">
        <v>0</v>
      </c>
      <c r="F20" s="31">
        <f t="shared" si="1"/>
        <v>0</v>
      </c>
      <c r="G20" s="24">
        <v>0</v>
      </c>
      <c r="H20" s="31">
        <f t="shared" si="3"/>
        <v>0</v>
      </c>
      <c r="I20" s="31">
        <f t="shared" si="2"/>
        <v>0</v>
      </c>
      <c r="J20" s="31">
        <f t="shared" si="4"/>
        <v>0</v>
      </c>
    </row>
    <row r="21" spans="1:10" ht="15.75" customHeight="1">
      <c r="A21" s="5" t="s">
        <v>50</v>
      </c>
      <c r="B21" s="18" t="s">
        <v>22</v>
      </c>
      <c r="C21" s="24">
        <v>785</v>
      </c>
      <c r="D21" s="32">
        <f t="shared" si="0"/>
        <v>9420</v>
      </c>
      <c r="E21" s="24">
        <v>0</v>
      </c>
      <c r="F21" s="31">
        <f t="shared" si="1"/>
        <v>0</v>
      </c>
      <c r="G21" s="24">
        <v>8140</v>
      </c>
      <c r="H21" s="31">
        <f t="shared" si="3"/>
        <v>8140</v>
      </c>
      <c r="I21" s="31">
        <f t="shared" si="2"/>
        <v>8925</v>
      </c>
      <c r="J21" s="31">
        <f t="shared" si="4"/>
        <v>17560</v>
      </c>
    </row>
    <row r="22" spans="1:10" ht="15.75" customHeight="1">
      <c r="A22" s="5" t="s">
        <v>51</v>
      </c>
      <c r="B22" s="18" t="s">
        <v>22</v>
      </c>
      <c r="C22" s="24">
        <v>0</v>
      </c>
      <c r="D22" s="32">
        <f t="shared" si="0"/>
        <v>0</v>
      </c>
      <c r="E22" s="24">
        <v>0</v>
      </c>
      <c r="F22" s="31">
        <f t="shared" si="1"/>
        <v>0</v>
      </c>
      <c r="G22" s="24">
        <v>0</v>
      </c>
      <c r="H22" s="31">
        <f t="shared" si="3"/>
        <v>0</v>
      </c>
      <c r="I22" s="31">
        <f t="shared" si="2"/>
        <v>0</v>
      </c>
      <c r="J22" s="31">
        <f t="shared" si="4"/>
        <v>0</v>
      </c>
    </row>
    <row r="23" spans="1:10" ht="15.75" customHeight="1">
      <c r="A23" s="5" t="s">
        <v>52</v>
      </c>
      <c r="B23" s="18" t="s">
        <v>22</v>
      </c>
      <c r="C23" s="24">
        <v>948</v>
      </c>
      <c r="D23" s="32">
        <f t="shared" si="0"/>
        <v>11376</v>
      </c>
      <c r="E23" s="24">
        <v>6603</v>
      </c>
      <c r="F23" s="31">
        <f t="shared" si="1"/>
        <v>79236</v>
      </c>
      <c r="G23" s="24">
        <v>79257</v>
      </c>
      <c r="H23" s="31">
        <f t="shared" si="3"/>
        <v>79257</v>
      </c>
      <c r="I23" s="31">
        <f t="shared" si="2"/>
        <v>86808</v>
      </c>
      <c r="J23" s="31">
        <f t="shared" si="4"/>
        <v>169869</v>
      </c>
    </row>
    <row r="24" spans="1:10" ht="15.75" customHeight="1">
      <c r="A24" s="5" t="s">
        <v>53</v>
      </c>
      <c r="B24" s="18" t="s">
        <v>22</v>
      </c>
      <c r="C24" s="24">
        <v>0</v>
      </c>
      <c r="D24" s="32">
        <f t="shared" si="0"/>
        <v>0</v>
      </c>
      <c r="E24" s="24">
        <v>0</v>
      </c>
      <c r="F24" s="31">
        <f t="shared" si="1"/>
        <v>0</v>
      </c>
      <c r="G24" s="24">
        <v>0</v>
      </c>
      <c r="H24" s="31">
        <f t="shared" si="3"/>
        <v>0</v>
      </c>
      <c r="I24" s="31">
        <f t="shared" si="2"/>
        <v>0</v>
      </c>
      <c r="J24" s="31">
        <f t="shared" si="4"/>
        <v>0</v>
      </c>
    </row>
    <row r="25" spans="1:10" s="11" customFormat="1" ht="15.75" customHeight="1">
      <c r="A25" s="9" t="s">
        <v>57</v>
      </c>
      <c r="B25" s="16" t="s">
        <v>22</v>
      </c>
      <c r="C25" s="24">
        <v>4145</v>
      </c>
      <c r="D25" s="32">
        <f t="shared" si="0"/>
        <v>49740</v>
      </c>
      <c r="E25" s="24">
        <v>4454</v>
      </c>
      <c r="F25" s="31">
        <f t="shared" si="1"/>
        <v>53448</v>
      </c>
      <c r="G25" s="24">
        <v>68955</v>
      </c>
      <c r="H25" s="31">
        <f t="shared" si="3"/>
        <v>68955</v>
      </c>
      <c r="I25" s="31">
        <f t="shared" si="2"/>
        <v>77554</v>
      </c>
      <c r="J25" s="31">
        <f t="shared" si="4"/>
        <v>172143</v>
      </c>
    </row>
    <row r="26" spans="1:10" ht="15.75" customHeight="1">
      <c r="A26" s="5" t="s">
        <v>63</v>
      </c>
      <c r="B26" s="18" t="s">
        <v>22</v>
      </c>
      <c r="C26" s="24">
        <v>5270</v>
      </c>
      <c r="D26" s="32">
        <f t="shared" si="0"/>
        <v>63240</v>
      </c>
      <c r="E26" s="24">
        <v>1149</v>
      </c>
      <c r="F26" s="31">
        <f t="shared" si="1"/>
        <v>13788</v>
      </c>
      <c r="G26" s="24">
        <v>53338</v>
      </c>
      <c r="H26" s="31">
        <f t="shared" si="3"/>
        <v>53338</v>
      </c>
      <c r="I26" s="31">
        <f t="shared" si="2"/>
        <v>59757</v>
      </c>
      <c r="J26" s="31">
        <f t="shared" si="4"/>
        <v>130366</v>
      </c>
    </row>
    <row r="27" spans="1:10" ht="15.75" customHeight="1">
      <c r="A27" s="5" t="s">
        <v>64</v>
      </c>
      <c r="B27" s="18" t="s">
        <v>22</v>
      </c>
      <c r="C27" s="24">
        <v>8661</v>
      </c>
      <c r="D27" s="32">
        <f t="shared" si="0"/>
        <v>103932</v>
      </c>
      <c r="E27" s="24">
        <v>10726</v>
      </c>
      <c r="F27" s="31">
        <f t="shared" si="1"/>
        <v>128712</v>
      </c>
      <c r="G27" s="24">
        <v>151591</v>
      </c>
      <c r="H27" s="31">
        <f t="shared" si="3"/>
        <v>151591</v>
      </c>
      <c r="I27" s="31">
        <f t="shared" si="2"/>
        <v>170978</v>
      </c>
      <c r="J27" s="31">
        <f t="shared" si="4"/>
        <v>384235</v>
      </c>
    </row>
    <row r="28" spans="1:10" ht="15.75" customHeight="1">
      <c r="A28" s="5" t="s">
        <v>77</v>
      </c>
      <c r="B28" s="18" t="s">
        <v>22</v>
      </c>
      <c r="C28" s="24">
        <v>0</v>
      </c>
      <c r="D28" s="32">
        <f t="shared" si="0"/>
        <v>0</v>
      </c>
      <c r="E28" s="24">
        <v>3333</v>
      </c>
      <c r="F28" s="31">
        <f t="shared" si="1"/>
        <v>39996</v>
      </c>
      <c r="G28" s="24">
        <v>18597</v>
      </c>
      <c r="H28" s="31">
        <f t="shared" si="3"/>
        <v>18597</v>
      </c>
      <c r="I28" s="31">
        <f t="shared" si="2"/>
        <v>21930</v>
      </c>
      <c r="J28" s="31">
        <f t="shared" si="4"/>
        <v>58593</v>
      </c>
    </row>
    <row r="29" spans="1:10" ht="15.75" customHeight="1">
      <c r="A29" s="5" t="s">
        <v>82</v>
      </c>
      <c r="B29" s="18" t="s">
        <v>22</v>
      </c>
      <c r="C29" s="24">
        <v>5975</v>
      </c>
      <c r="D29" s="32">
        <f t="shared" si="0"/>
        <v>71700</v>
      </c>
      <c r="E29" s="24">
        <v>1411</v>
      </c>
      <c r="F29" s="31">
        <f t="shared" si="1"/>
        <v>16932</v>
      </c>
      <c r="G29" s="24">
        <v>28658</v>
      </c>
      <c r="H29" s="31">
        <f t="shared" si="3"/>
        <v>28658</v>
      </c>
      <c r="I29" s="31">
        <f t="shared" si="2"/>
        <v>36044</v>
      </c>
      <c r="J29" s="31">
        <f t="shared" si="4"/>
        <v>117290</v>
      </c>
    </row>
    <row r="30" spans="1:10" ht="15.75" customHeight="1">
      <c r="A30" s="5" t="s">
        <v>83</v>
      </c>
      <c r="B30" s="18" t="s">
        <v>22</v>
      </c>
      <c r="C30" s="24">
        <v>10634</v>
      </c>
      <c r="D30" s="32">
        <f t="shared" si="0"/>
        <v>127608</v>
      </c>
      <c r="E30" s="24">
        <v>4571</v>
      </c>
      <c r="F30" s="31">
        <f t="shared" si="1"/>
        <v>54852</v>
      </c>
      <c r="G30" s="24">
        <v>54741</v>
      </c>
      <c r="H30" s="31">
        <f t="shared" si="3"/>
        <v>54741</v>
      </c>
      <c r="I30" s="31">
        <f t="shared" si="2"/>
        <v>69946</v>
      </c>
      <c r="J30" s="31">
        <f t="shared" si="4"/>
        <v>237201</v>
      </c>
    </row>
    <row r="31" spans="1:10" ht="15.75" customHeight="1">
      <c r="A31" s="5" t="s">
        <v>84</v>
      </c>
      <c r="B31" s="18" t="s">
        <v>22</v>
      </c>
      <c r="C31" s="24">
        <v>13123</v>
      </c>
      <c r="D31" s="32">
        <f t="shared" si="0"/>
        <v>157476</v>
      </c>
      <c r="E31" s="24">
        <v>7451</v>
      </c>
      <c r="F31" s="31">
        <f t="shared" si="1"/>
        <v>89412</v>
      </c>
      <c r="G31" s="24">
        <v>160172</v>
      </c>
      <c r="H31" s="31">
        <f t="shared" si="3"/>
        <v>160172</v>
      </c>
      <c r="I31" s="31">
        <f t="shared" si="2"/>
        <v>180746</v>
      </c>
      <c r="J31" s="31">
        <f t="shared" si="4"/>
        <v>407060</v>
      </c>
    </row>
    <row r="32" spans="1:10" s="11" customFormat="1" ht="15.75" customHeight="1">
      <c r="A32" s="9" t="s">
        <v>86</v>
      </c>
      <c r="B32" s="16" t="s">
        <v>22</v>
      </c>
      <c r="C32" s="24">
        <v>1102</v>
      </c>
      <c r="D32" s="32">
        <f t="shared" si="0"/>
        <v>13224</v>
      </c>
      <c r="E32" s="24">
        <v>3063</v>
      </c>
      <c r="F32" s="31">
        <f t="shared" si="1"/>
        <v>36756</v>
      </c>
      <c r="G32" s="24">
        <v>27025</v>
      </c>
      <c r="H32" s="31">
        <f t="shared" si="3"/>
        <v>27025</v>
      </c>
      <c r="I32" s="31">
        <f t="shared" si="2"/>
        <v>31190</v>
      </c>
      <c r="J32" s="31">
        <f t="shared" si="4"/>
        <v>77005</v>
      </c>
    </row>
    <row r="33" spans="1:10" s="11" customFormat="1" ht="15.75" customHeight="1">
      <c r="A33" s="9" t="s">
        <v>134</v>
      </c>
      <c r="B33" s="16" t="s">
        <v>22</v>
      </c>
      <c r="C33" s="24">
        <v>0</v>
      </c>
      <c r="D33" s="32">
        <f t="shared" si="0"/>
        <v>0</v>
      </c>
      <c r="E33" s="24">
        <v>1703</v>
      </c>
      <c r="F33" s="31">
        <f t="shared" si="1"/>
        <v>20436</v>
      </c>
      <c r="G33" s="24">
        <v>0</v>
      </c>
      <c r="H33" s="31">
        <f t="shared" si="3"/>
        <v>0</v>
      </c>
      <c r="I33" s="31">
        <f t="shared" si="2"/>
        <v>1703</v>
      </c>
      <c r="J33" s="31">
        <f t="shared" si="4"/>
        <v>20436</v>
      </c>
    </row>
    <row r="34" spans="1:10" s="11" customFormat="1" ht="15.75" customHeight="1">
      <c r="A34" s="9" t="s">
        <v>135</v>
      </c>
      <c r="B34" s="16" t="s">
        <v>22</v>
      </c>
      <c r="C34" s="24">
        <v>0</v>
      </c>
      <c r="D34" s="32">
        <f t="shared" si="0"/>
        <v>0</v>
      </c>
      <c r="E34" s="24">
        <v>6300</v>
      </c>
      <c r="F34" s="31">
        <f t="shared" si="1"/>
        <v>75600</v>
      </c>
      <c r="G34" s="24">
        <v>8690</v>
      </c>
      <c r="H34" s="31">
        <f t="shared" si="3"/>
        <v>8690</v>
      </c>
      <c r="I34" s="31">
        <f t="shared" si="2"/>
        <v>14990</v>
      </c>
      <c r="J34" s="31">
        <f t="shared" si="4"/>
        <v>84290</v>
      </c>
    </row>
    <row r="35" spans="1:10" s="11" customFormat="1" ht="15.75" customHeight="1">
      <c r="A35" s="9" t="s">
        <v>136</v>
      </c>
      <c r="B35" s="16" t="s">
        <v>22</v>
      </c>
      <c r="C35" s="24">
        <v>0</v>
      </c>
      <c r="D35" s="32">
        <f t="shared" si="0"/>
        <v>0</v>
      </c>
      <c r="E35" s="24">
        <v>1703</v>
      </c>
      <c r="F35" s="31">
        <f t="shared" si="1"/>
        <v>20436</v>
      </c>
      <c r="G35" s="24">
        <v>413</v>
      </c>
      <c r="H35" s="31">
        <f t="shared" si="3"/>
        <v>413</v>
      </c>
      <c r="I35" s="31">
        <f t="shared" si="2"/>
        <v>2116</v>
      </c>
      <c r="J35" s="31">
        <f t="shared" si="4"/>
        <v>20849</v>
      </c>
    </row>
    <row r="36" spans="1:10" s="11" customFormat="1" ht="15.75" customHeight="1">
      <c r="A36" s="9" t="s">
        <v>129</v>
      </c>
      <c r="B36" s="16" t="s">
        <v>20</v>
      </c>
      <c r="C36" s="24">
        <v>5747</v>
      </c>
      <c r="D36" s="32">
        <f t="shared" si="0"/>
        <v>68964</v>
      </c>
      <c r="E36" s="24">
        <v>1094</v>
      </c>
      <c r="F36" s="31">
        <f t="shared" si="1"/>
        <v>13128</v>
      </c>
      <c r="G36" s="24">
        <v>27147</v>
      </c>
      <c r="H36" s="31">
        <f t="shared" si="3"/>
        <v>27147</v>
      </c>
      <c r="I36" s="31">
        <f t="shared" si="2"/>
        <v>33988</v>
      </c>
      <c r="J36" s="31">
        <f t="shared" si="4"/>
        <v>109239</v>
      </c>
    </row>
    <row r="37" spans="1:10" ht="15.75" customHeight="1">
      <c r="A37" s="5" t="s">
        <v>19</v>
      </c>
      <c r="B37" s="18" t="s">
        <v>20</v>
      </c>
      <c r="C37" s="24">
        <v>2924</v>
      </c>
      <c r="D37" s="32">
        <f t="shared" si="0"/>
        <v>35088</v>
      </c>
      <c r="E37" s="24">
        <v>0</v>
      </c>
      <c r="F37" s="31">
        <f t="shared" si="1"/>
        <v>0</v>
      </c>
      <c r="G37" s="24">
        <v>0</v>
      </c>
      <c r="H37" s="31">
        <f t="shared" si="3"/>
        <v>0</v>
      </c>
      <c r="I37" s="31">
        <f t="shared" si="2"/>
        <v>2924</v>
      </c>
      <c r="J37" s="31">
        <f t="shared" si="4"/>
        <v>35088</v>
      </c>
    </row>
    <row r="38" spans="1:10" ht="15.75" customHeight="1">
      <c r="A38" s="5" t="s">
        <v>26</v>
      </c>
      <c r="B38" s="18" t="s">
        <v>20</v>
      </c>
      <c r="C38" s="24">
        <v>30020</v>
      </c>
      <c r="D38" s="32">
        <f t="shared" si="0"/>
        <v>360240</v>
      </c>
      <c r="E38" s="24">
        <v>13918</v>
      </c>
      <c r="F38" s="31">
        <f t="shared" si="1"/>
        <v>167016</v>
      </c>
      <c r="G38" s="24">
        <v>275268</v>
      </c>
      <c r="H38" s="31">
        <f t="shared" si="3"/>
        <v>275268</v>
      </c>
      <c r="I38" s="31">
        <f t="shared" si="2"/>
        <v>319206</v>
      </c>
      <c r="J38" s="31">
        <f t="shared" si="4"/>
        <v>802524</v>
      </c>
    </row>
    <row r="39" spans="1:10" ht="15.75" customHeight="1">
      <c r="A39" s="5" t="s">
        <v>28</v>
      </c>
      <c r="B39" s="18" t="s">
        <v>20</v>
      </c>
      <c r="C39" s="24">
        <v>16039</v>
      </c>
      <c r="D39" s="32">
        <f t="shared" si="0"/>
        <v>192468</v>
      </c>
      <c r="E39" s="24">
        <v>1094</v>
      </c>
      <c r="F39" s="31">
        <f t="shared" si="1"/>
        <v>13128</v>
      </c>
      <c r="G39" s="24">
        <v>221968</v>
      </c>
      <c r="H39" s="31">
        <f t="shared" si="3"/>
        <v>221968</v>
      </c>
      <c r="I39" s="31">
        <f t="shared" si="2"/>
        <v>239101</v>
      </c>
      <c r="J39" s="31">
        <f t="shared" si="4"/>
        <v>427564</v>
      </c>
    </row>
    <row r="40" spans="1:10" ht="15.75" customHeight="1">
      <c r="A40" s="5" t="s">
        <v>29</v>
      </c>
      <c r="B40" s="18" t="s">
        <v>20</v>
      </c>
      <c r="C40" s="24">
        <v>9490</v>
      </c>
      <c r="D40" s="32">
        <f t="shared" si="0"/>
        <v>113880</v>
      </c>
      <c r="E40" s="24">
        <v>1293</v>
      </c>
      <c r="F40" s="31">
        <f t="shared" si="1"/>
        <v>15516</v>
      </c>
      <c r="G40" s="24">
        <v>66386</v>
      </c>
      <c r="H40" s="31">
        <f t="shared" si="3"/>
        <v>66386</v>
      </c>
      <c r="I40" s="31">
        <f t="shared" si="2"/>
        <v>77169</v>
      </c>
      <c r="J40" s="31">
        <f t="shared" si="4"/>
        <v>195782</v>
      </c>
    </row>
    <row r="41" spans="1:10" s="11" customFormat="1" ht="15.75" customHeight="1">
      <c r="A41" s="9" t="s">
        <v>32</v>
      </c>
      <c r="B41" s="16" t="s">
        <v>20</v>
      </c>
      <c r="C41" s="24">
        <v>0</v>
      </c>
      <c r="D41" s="32">
        <f t="shared" si="0"/>
        <v>0</v>
      </c>
      <c r="E41" s="24">
        <v>0</v>
      </c>
      <c r="F41" s="31">
        <f t="shared" si="1"/>
        <v>0</v>
      </c>
      <c r="G41" s="24">
        <v>0</v>
      </c>
      <c r="H41" s="31">
        <f t="shared" si="3"/>
        <v>0</v>
      </c>
      <c r="I41" s="31">
        <f t="shared" si="2"/>
        <v>0</v>
      </c>
      <c r="J41" s="31">
        <f t="shared" si="4"/>
        <v>0</v>
      </c>
    </row>
    <row r="42" spans="1:10" ht="15.75" customHeight="1">
      <c r="A42" s="5" t="s">
        <v>33</v>
      </c>
      <c r="B42" s="18" t="s">
        <v>20</v>
      </c>
      <c r="C42" s="24">
        <v>22311</v>
      </c>
      <c r="D42" s="32">
        <f t="shared" si="0"/>
        <v>267732</v>
      </c>
      <c r="E42" s="24">
        <v>4262</v>
      </c>
      <c r="F42" s="31">
        <f t="shared" si="1"/>
        <v>51144</v>
      </c>
      <c r="G42" s="24">
        <v>135671</v>
      </c>
      <c r="H42" s="31">
        <f t="shared" si="3"/>
        <v>135671</v>
      </c>
      <c r="I42" s="31">
        <f t="shared" si="2"/>
        <v>162244</v>
      </c>
      <c r="J42" s="31">
        <f t="shared" si="4"/>
        <v>454547</v>
      </c>
    </row>
    <row r="43" spans="1:10" ht="15.75" customHeight="1">
      <c r="A43" s="5" t="s">
        <v>34</v>
      </c>
      <c r="B43" s="18" t="s">
        <v>20</v>
      </c>
      <c r="C43" s="24">
        <v>19447</v>
      </c>
      <c r="D43" s="32">
        <f t="shared" si="0"/>
        <v>233364</v>
      </c>
      <c r="E43" s="24">
        <v>4317</v>
      </c>
      <c r="F43" s="31">
        <f t="shared" si="1"/>
        <v>51804</v>
      </c>
      <c r="G43" s="24">
        <v>140794</v>
      </c>
      <c r="H43" s="31">
        <f t="shared" si="3"/>
        <v>140794</v>
      </c>
      <c r="I43" s="31">
        <f t="shared" si="2"/>
        <v>164558</v>
      </c>
      <c r="J43" s="31">
        <f t="shared" si="4"/>
        <v>425962</v>
      </c>
    </row>
    <row r="44" spans="1:10" s="11" customFormat="1" ht="15.75" customHeight="1">
      <c r="A44" s="9" t="s">
        <v>35</v>
      </c>
      <c r="B44" s="16" t="s">
        <v>20</v>
      </c>
      <c r="C44" s="24">
        <v>0</v>
      </c>
      <c r="D44" s="32">
        <f t="shared" si="0"/>
        <v>0</v>
      </c>
      <c r="E44" s="24">
        <v>0</v>
      </c>
      <c r="F44" s="31">
        <f t="shared" si="1"/>
        <v>0</v>
      </c>
      <c r="G44" s="24">
        <v>0</v>
      </c>
      <c r="H44" s="31">
        <f t="shared" si="3"/>
        <v>0</v>
      </c>
      <c r="I44" s="31">
        <f t="shared" si="2"/>
        <v>0</v>
      </c>
      <c r="J44" s="31">
        <f t="shared" si="4"/>
        <v>0</v>
      </c>
    </row>
    <row r="45" spans="1:10" ht="15.75" customHeight="1">
      <c r="A45" s="5" t="s">
        <v>38</v>
      </c>
      <c r="B45" s="18" t="s">
        <v>20</v>
      </c>
      <c r="C45" s="24">
        <v>27985</v>
      </c>
      <c r="D45" s="32">
        <f t="shared" si="0"/>
        <v>335820</v>
      </c>
      <c r="E45" s="24">
        <v>628</v>
      </c>
      <c r="F45" s="31">
        <f t="shared" si="1"/>
        <v>7536</v>
      </c>
      <c r="G45" s="24">
        <v>269619</v>
      </c>
      <c r="H45" s="31">
        <f t="shared" si="3"/>
        <v>269619</v>
      </c>
      <c r="I45" s="31">
        <f t="shared" si="2"/>
        <v>298232</v>
      </c>
      <c r="J45" s="31">
        <f t="shared" si="4"/>
        <v>612975</v>
      </c>
    </row>
    <row r="46" spans="1:10" s="11" customFormat="1" ht="15.75" customHeight="1">
      <c r="A46" s="9" t="s">
        <v>39</v>
      </c>
      <c r="B46" s="16" t="s">
        <v>20</v>
      </c>
      <c r="C46" s="24">
        <v>6604</v>
      </c>
      <c r="D46" s="32">
        <f t="shared" si="0"/>
        <v>79248</v>
      </c>
      <c r="E46" s="24">
        <v>1779</v>
      </c>
      <c r="F46" s="31">
        <f t="shared" si="1"/>
        <v>21348</v>
      </c>
      <c r="G46" s="24">
        <v>55844</v>
      </c>
      <c r="H46" s="31">
        <f t="shared" si="3"/>
        <v>55844</v>
      </c>
      <c r="I46" s="31">
        <f t="shared" si="2"/>
        <v>64227</v>
      </c>
      <c r="J46" s="31">
        <f t="shared" si="4"/>
        <v>156440</v>
      </c>
    </row>
    <row r="47" spans="1:10" ht="15.75" customHeight="1">
      <c r="A47" s="5" t="s">
        <v>41</v>
      </c>
      <c r="B47" s="18" t="s">
        <v>20</v>
      </c>
      <c r="C47" s="24">
        <v>43481</v>
      </c>
      <c r="D47" s="32">
        <f t="shared" si="0"/>
        <v>521772</v>
      </c>
      <c r="E47" s="24">
        <v>4005</v>
      </c>
      <c r="F47" s="31">
        <f t="shared" si="1"/>
        <v>48060</v>
      </c>
      <c r="G47" s="24">
        <v>643580</v>
      </c>
      <c r="H47" s="31">
        <f t="shared" si="3"/>
        <v>643580</v>
      </c>
      <c r="I47" s="31">
        <f t="shared" si="2"/>
        <v>691066</v>
      </c>
      <c r="J47" s="31">
        <f t="shared" si="4"/>
        <v>1213412</v>
      </c>
    </row>
    <row r="48" spans="1:10" ht="15.75" customHeight="1">
      <c r="A48" s="5" t="s">
        <v>42</v>
      </c>
      <c r="B48" s="18" t="s">
        <v>20</v>
      </c>
      <c r="C48" s="24">
        <v>6850</v>
      </c>
      <c r="D48" s="32">
        <f t="shared" si="0"/>
        <v>82200</v>
      </c>
      <c r="E48" s="24">
        <v>2887</v>
      </c>
      <c r="F48" s="31">
        <f t="shared" si="1"/>
        <v>34644</v>
      </c>
      <c r="G48" s="24">
        <v>114229</v>
      </c>
      <c r="H48" s="31">
        <f t="shared" si="3"/>
        <v>114229</v>
      </c>
      <c r="I48" s="31">
        <f t="shared" si="2"/>
        <v>123966</v>
      </c>
      <c r="J48" s="31">
        <f t="shared" si="4"/>
        <v>231073</v>
      </c>
    </row>
    <row r="49" spans="1:10" s="11" customFormat="1" ht="15.75" customHeight="1">
      <c r="A49" s="9" t="s">
        <v>43</v>
      </c>
      <c r="B49" s="16" t="s">
        <v>20</v>
      </c>
      <c r="C49" s="24">
        <v>389</v>
      </c>
      <c r="D49" s="32">
        <f t="shared" si="0"/>
        <v>4668</v>
      </c>
      <c r="E49" s="24">
        <v>0</v>
      </c>
      <c r="F49" s="31">
        <f t="shared" si="1"/>
        <v>0</v>
      </c>
      <c r="G49" s="24">
        <v>3099</v>
      </c>
      <c r="H49" s="31">
        <f t="shared" si="3"/>
        <v>3099</v>
      </c>
      <c r="I49" s="31">
        <f t="shared" si="2"/>
        <v>3488</v>
      </c>
      <c r="J49" s="31">
        <f t="shared" si="4"/>
        <v>7767</v>
      </c>
    </row>
    <row r="50" spans="1:10" s="11" customFormat="1" ht="15.75" customHeight="1">
      <c r="A50" s="9" t="s">
        <v>130</v>
      </c>
      <c r="B50" s="16" t="s">
        <v>20</v>
      </c>
      <c r="C50" s="24">
        <v>17301</v>
      </c>
      <c r="D50" s="32">
        <f t="shared" si="0"/>
        <v>207612</v>
      </c>
      <c r="E50" s="24">
        <v>0</v>
      </c>
      <c r="F50" s="31">
        <f t="shared" si="1"/>
        <v>0</v>
      </c>
      <c r="G50" s="24">
        <v>62420</v>
      </c>
      <c r="H50" s="31">
        <f t="shared" si="3"/>
        <v>62420</v>
      </c>
      <c r="I50" s="31">
        <f t="shared" si="2"/>
        <v>79721</v>
      </c>
      <c r="J50" s="31">
        <f t="shared" si="4"/>
        <v>270032</v>
      </c>
    </row>
    <row r="51" spans="1:10" ht="15.75" customHeight="1">
      <c r="A51" s="5" t="s">
        <v>48</v>
      </c>
      <c r="B51" s="18" t="s">
        <v>20</v>
      </c>
      <c r="C51" s="24">
        <v>9345</v>
      </c>
      <c r="D51" s="32">
        <f t="shared" si="0"/>
        <v>112140</v>
      </c>
      <c r="E51" s="24">
        <v>2019</v>
      </c>
      <c r="F51" s="31">
        <f t="shared" si="1"/>
        <v>24228</v>
      </c>
      <c r="G51" s="24">
        <v>54592</v>
      </c>
      <c r="H51" s="31">
        <f t="shared" si="3"/>
        <v>54592</v>
      </c>
      <c r="I51" s="31">
        <f t="shared" si="2"/>
        <v>65956</v>
      </c>
      <c r="J51" s="31">
        <f t="shared" si="4"/>
        <v>190960</v>
      </c>
    </row>
    <row r="52" spans="1:10" s="11" customFormat="1" ht="15.75" customHeight="1">
      <c r="A52" s="9" t="s">
        <v>54</v>
      </c>
      <c r="B52" s="16" t="s">
        <v>20</v>
      </c>
      <c r="C52" s="24">
        <v>0</v>
      </c>
      <c r="D52" s="32">
        <f t="shared" si="0"/>
        <v>0</v>
      </c>
      <c r="E52" s="24">
        <v>0</v>
      </c>
      <c r="F52" s="31">
        <f t="shared" si="1"/>
        <v>0</v>
      </c>
      <c r="G52" s="24">
        <v>0</v>
      </c>
      <c r="H52" s="31">
        <f t="shared" si="3"/>
        <v>0</v>
      </c>
      <c r="I52" s="31">
        <f t="shared" si="2"/>
        <v>0</v>
      </c>
      <c r="J52" s="31">
        <f t="shared" si="4"/>
        <v>0</v>
      </c>
    </row>
    <row r="53" spans="1:10" s="11" customFormat="1" ht="15.75" customHeight="1">
      <c r="A53" s="9" t="s">
        <v>55</v>
      </c>
      <c r="B53" s="16" t="s">
        <v>20</v>
      </c>
      <c r="C53" s="24">
        <v>24799</v>
      </c>
      <c r="D53" s="32">
        <f t="shared" si="0"/>
        <v>297588</v>
      </c>
      <c r="E53" s="24">
        <v>19340</v>
      </c>
      <c r="F53" s="31">
        <f t="shared" si="1"/>
        <v>232080</v>
      </c>
      <c r="G53" s="24">
        <v>192890</v>
      </c>
      <c r="H53" s="31">
        <f t="shared" si="3"/>
        <v>192890</v>
      </c>
      <c r="I53" s="31">
        <f t="shared" si="2"/>
        <v>237029</v>
      </c>
      <c r="J53" s="31">
        <f t="shared" si="4"/>
        <v>722558</v>
      </c>
    </row>
    <row r="54" spans="1:10" s="11" customFormat="1" ht="15.75" customHeight="1">
      <c r="A54" s="9" t="s">
        <v>56</v>
      </c>
      <c r="B54" s="16" t="s">
        <v>20</v>
      </c>
      <c r="C54" s="24">
        <v>25556</v>
      </c>
      <c r="D54" s="32">
        <f t="shared" si="0"/>
        <v>306672</v>
      </c>
      <c r="E54" s="24">
        <v>9040</v>
      </c>
      <c r="F54" s="31">
        <f t="shared" si="1"/>
        <v>108480</v>
      </c>
      <c r="G54" s="24">
        <v>203621</v>
      </c>
      <c r="H54" s="31">
        <f t="shared" si="3"/>
        <v>203621</v>
      </c>
      <c r="I54" s="31">
        <f t="shared" si="2"/>
        <v>238217</v>
      </c>
      <c r="J54" s="31">
        <f t="shared" si="4"/>
        <v>618773</v>
      </c>
    </row>
    <row r="55" spans="1:10" ht="15.75" customHeight="1">
      <c r="A55" s="5" t="s">
        <v>58</v>
      </c>
      <c r="B55" s="18" t="s">
        <v>20</v>
      </c>
      <c r="C55" s="24">
        <v>10757</v>
      </c>
      <c r="D55" s="32">
        <f t="shared" si="0"/>
        <v>129084</v>
      </c>
      <c r="E55" s="24">
        <v>90</v>
      </c>
      <c r="F55" s="31">
        <f t="shared" si="1"/>
        <v>1080</v>
      </c>
      <c r="G55" s="24">
        <v>35085</v>
      </c>
      <c r="H55" s="31">
        <f t="shared" si="3"/>
        <v>35085</v>
      </c>
      <c r="I55" s="31">
        <f t="shared" si="2"/>
        <v>45932</v>
      </c>
      <c r="J55" s="31">
        <f t="shared" si="4"/>
        <v>165249</v>
      </c>
    </row>
    <row r="56" spans="1:10" ht="15.75" customHeight="1">
      <c r="A56" s="5" t="s">
        <v>59</v>
      </c>
      <c r="B56" s="18" t="s">
        <v>20</v>
      </c>
      <c r="C56" s="24">
        <v>23055</v>
      </c>
      <c r="D56" s="32">
        <f t="shared" si="0"/>
        <v>276660</v>
      </c>
      <c r="E56" s="24">
        <v>16739</v>
      </c>
      <c r="F56" s="31">
        <f t="shared" si="1"/>
        <v>200868</v>
      </c>
      <c r="G56" s="24">
        <v>200640</v>
      </c>
      <c r="H56" s="31">
        <f t="shared" si="3"/>
        <v>200640</v>
      </c>
      <c r="I56" s="31">
        <f t="shared" si="2"/>
        <v>240434</v>
      </c>
      <c r="J56" s="31">
        <f t="shared" si="4"/>
        <v>678168</v>
      </c>
    </row>
    <row r="57" spans="1:10" ht="15.75" customHeight="1">
      <c r="A57" s="5" t="s">
        <v>60</v>
      </c>
      <c r="B57" s="18" t="s">
        <v>20</v>
      </c>
      <c r="C57" s="24">
        <v>23450</v>
      </c>
      <c r="D57" s="32">
        <f t="shared" si="0"/>
        <v>281400</v>
      </c>
      <c r="E57" s="24">
        <v>9872</v>
      </c>
      <c r="F57" s="31">
        <f t="shared" si="1"/>
        <v>118464</v>
      </c>
      <c r="G57" s="24">
        <v>168552</v>
      </c>
      <c r="H57" s="31">
        <f t="shared" si="3"/>
        <v>168552</v>
      </c>
      <c r="I57" s="31">
        <f t="shared" si="2"/>
        <v>201874</v>
      </c>
      <c r="J57" s="31">
        <f t="shared" si="4"/>
        <v>568416</v>
      </c>
    </row>
    <row r="58" spans="1:10" ht="15.75" customHeight="1">
      <c r="A58" s="5" t="s">
        <v>61</v>
      </c>
      <c r="B58" s="18" t="s">
        <v>20</v>
      </c>
      <c r="C58" s="24">
        <v>51529</v>
      </c>
      <c r="D58" s="32">
        <f t="shared" si="0"/>
        <v>618348</v>
      </c>
      <c r="E58" s="24">
        <v>11874</v>
      </c>
      <c r="F58" s="31">
        <f t="shared" si="1"/>
        <v>142488</v>
      </c>
      <c r="G58" s="24">
        <v>567846</v>
      </c>
      <c r="H58" s="31">
        <f t="shared" si="3"/>
        <v>567846</v>
      </c>
      <c r="I58" s="31">
        <f t="shared" si="2"/>
        <v>631249</v>
      </c>
      <c r="J58" s="31">
        <f t="shared" si="4"/>
        <v>1328682</v>
      </c>
    </row>
    <row r="59" spans="1:10" ht="15.75" customHeight="1">
      <c r="A59" s="5" t="s">
        <v>65</v>
      </c>
      <c r="B59" s="18" t="s">
        <v>20</v>
      </c>
      <c r="C59" s="24">
        <v>11673</v>
      </c>
      <c r="D59" s="32">
        <f t="shared" si="0"/>
        <v>140076</v>
      </c>
      <c r="E59" s="24">
        <v>0</v>
      </c>
      <c r="F59" s="31">
        <f t="shared" si="1"/>
        <v>0</v>
      </c>
      <c r="G59" s="24">
        <v>244047</v>
      </c>
      <c r="H59" s="31">
        <f t="shared" si="3"/>
        <v>244047</v>
      </c>
      <c r="I59" s="31">
        <f t="shared" si="2"/>
        <v>255720</v>
      </c>
      <c r="J59" s="31">
        <f t="shared" si="4"/>
        <v>384123</v>
      </c>
    </row>
    <row r="60" spans="1:10" ht="15.75" customHeight="1">
      <c r="A60" s="5" t="s">
        <v>66</v>
      </c>
      <c r="B60" s="18" t="s">
        <v>20</v>
      </c>
      <c r="C60" s="24">
        <v>10033</v>
      </c>
      <c r="D60" s="32">
        <f t="shared" si="0"/>
        <v>120396</v>
      </c>
      <c r="E60" s="24">
        <v>0</v>
      </c>
      <c r="F60" s="31">
        <f t="shared" si="1"/>
        <v>0</v>
      </c>
      <c r="G60" s="24">
        <v>104105</v>
      </c>
      <c r="H60" s="31">
        <f t="shared" si="3"/>
        <v>104105</v>
      </c>
      <c r="I60" s="31">
        <f t="shared" si="2"/>
        <v>114138</v>
      </c>
      <c r="J60" s="31">
        <f t="shared" si="4"/>
        <v>224501</v>
      </c>
    </row>
    <row r="61" spans="1:10" ht="15.75" customHeight="1">
      <c r="A61" s="5" t="s">
        <v>67</v>
      </c>
      <c r="B61" s="18" t="s">
        <v>20</v>
      </c>
      <c r="C61" s="24">
        <v>5628</v>
      </c>
      <c r="D61" s="32">
        <f t="shared" si="0"/>
        <v>67536</v>
      </c>
      <c r="E61" s="24">
        <v>0</v>
      </c>
      <c r="F61" s="31">
        <f t="shared" si="1"/>
        <v>0</v>
      </c>
      <c r="G61" s="24">
        <v>51170</v>
      </c>
      <c r="H61" s="31">
        <f t="shared" si="3"/>
        <v>51170</v>
      </c>
      <c r="I61" s="31">
        <f t="shared" si="2"/>
        <v>56798</v>
      </c>
      <c r="J61" s="31">
        <f t="shared" si="4"/>
        <v>118706</v>
      </c>
    </row>
    <row r="62" spans="1:10" s="11" customFormat="1" ht="15.75" customHeight="1">
      <c r="A62" s="9" t="s">
        <v>68</v>
      </c>
      <c r="B62" s="16" t="s">
        <v>20</v>
      </c>
      <c r="C62" s="24">
        <v>8923</v>
      </c>
      <c r="D62" s="32">
        <f t="shared" si="0"/>
        <v>107076</v>
      </c>
      <c r="E62" s="24">
        <v>663</v>
      </c>
      <c r="F62" s="31">
        <f t="shared" si="1"/>
        <v>7956</v>
      </c>
      <c r="G62" s="24">
        <v>35161</v>
      </c>
      <c r="H62" s="31">
        <f t="shared" si="3"/>
        <v>35161</v>
      </c>
      <c r="I62" s="31">
        <f t="shared" si="2"/>
        <v>44747</v>
      </c>
      <c r="J62" s="31">
        <f t="shared" si="4"/>
        <v>150193</v>
      </c>
    </row>
    <row r="63" spans="1:10" ht="15.75" customHeight="1">
      <c r="A63" s="5" t="s">
        <v>69</v>
      </c>
      <c r="B63" s="18" t="s">
        <v>20</v>
      </c>
      <c r="C63" s="24">
        <v>17408</v>
      </c>
      <c r="D63" s="32">
        <f t="shared" si="0"/>
        <v>208896</v>
      </c>
      <c r="E63" s="24">
        <v>5284</v>
      </c>
      <c r="F63" s="31">
        <f t="shared" si="1"/>
        <v>63408</v>
      </c>
      <c r="G63" s="24">
        <v>166191</v>
      </c>
      <c r="H63" s="31">
        <f t="shared" si="3"/>
        <v>166191</v>
      </c>
      <c r="I63" s="31">
        <f t="shared" si="2"/>
        <v>188883</v>
      </c>
      <c r="J63" s="31">
        <f t="shared" si="4"/>
        <v>438495</v>
      </c>
    </row>
    <row r="64" spans="1:10" s="11" customFormat="1" ht="15.75" customHeight="1">
      <c r="A64" s="9" t="s">
        <v>70</v>
      </c>
      <c r="B64" s="16" t="s">
        <v>20</v>
      </c>
      <c r="C64" s="24">
        <v>5989</v>
      </c>
      <c r="D64" s="32">
        <f t="shared" si="0"/>
        <v>71868</v>
      </c>
      <c r="E64" s="24">
        <v>0</v>
      </c>
      <c r="F64" s="31">
        <f t="shared" si="1"/>
        <v>0</v>
      </c>
      <c r="G64" s="24">
        <v>24170</v>
      </c>
      <c r="H64" s="31">
        <f t="shared" si="3"/>
        <v>24170</v>
      </c>
      <c r="I64" s="31">
        <f t="shared" si="2"/>
        <v>30159</v>
      </c>
      <c r="J64" s="31">
        <f t="shared" si="4"/>
        <v>96038</v>
      </c>
    </row>
    <row r="65" spans="1:10" ht="15.75" customHeight="1">
      <c r="A65" s="5" t="s">
        <v>71</v>
      </c>
      <c r="B65" s="18" t="s">
        <v>20</v>
      </c>
      <c r="C65" s="24">
        <v>4350</v>
      </c>
      <c r="D65" s="32">
        <f t="shared" si="0"/>
        <v>52200</v>
      </c>
      <c r="E65" s="24">
        <v>90</v>
      </c>
      <c r="F65" s="31">
        <f t="shared" si="1"/>
        <v>1080</v>
      </c>
      <c r="G65" s="24">
        <v>62815</v>
      </c>
      <c r="H65" s="31">
        <f t="shared" si="3"/>
        <v>62815</v>
      </c>
      <c r="I65" s="31">
        <f t="shared" si="2"/>
        <v>67255</v>
      </c>
      <c r="J65" s="31">
        <f t="shared" si="4"/>
        <v>116095</v>
      </c>
    </row>
    <row r="66" spans="1:10" s="11" customFormat="1" ht="15.75" customHeight="1">
      <c r="A66" s="9" t="s">
        <v>72</v>
      </c>
      <c r="B66" s="16" t="s">
        <v>20</v>
      </c>
      <c r="C66" s="24">
        <v>0</v>
      </c>
      <c r="D66" s="32">
        <f t="shared" si="0"/>
        <v>0</v>
      </c>
      <c r="E66" s="24">
        <v>0</v>
      </c>
      <c r="F66" s="31">
        <f t="shared" si="1"/>
        <v>0</v>
      </c>
      <c r="G66" s="24">
        <v>0</v>
      </c>
      <c r="H66" s="31">
        <f t="shared" si="3"/>
        <v>0</v>
      </c>
      <c r="I66" s="31">
        <f t="shared" si="2"/>
        <v>0</v>
      </c>
      <c r="J66" s="31">
        <f t="shared" si="4"/>
        <v>0</v>
      </c>
    </row>
    <row r="67" spans="1:10" ht="15.75" customHeight="1">
      <c r="A67" s="5" t="s">
        <v>73</v>
      </c>
      <c r="B67" s="18" t="s">
        <v>20</v>
      </c>
      <c r="C67" s="24">
        <v>5281</v>
      </c>
      <c r="D67" s="32">
        <f t="shared" si="0"/>
        <v>63372</v>
      </c>
      <c r="E67" s="24">
        <v>0</v>
      </c>
      <c r="F67" s="31">
        <f t="shared" si="1"/>
        <v>0</v>
      </c>
      <c r="G67" s="24">
        <v>60903</v>
      </c>
      <c r="H67" s="31">
        <f t="shared" si="3"/>
        <v>60903</v>
      </c>
      <c r="I67" s="31">
        <f t="shared" si="2"/>
        <v>66184</v>
      </c>
      <c r="J67" s="31">
        <f t="shared" si="4"/>
        <v>124275</v>
      </c>
    </row>
    <row r="68" spans="1:10" s="11" customFormat="1" ht="15.75" customHeight="1">
      <c r="A68" s="9" t="s">
        <v>74</v>
      </c>
      <c r="B68" s="16" t="s">
        <v>20</v>
      </c>
      <c r="C68" s="24">
        <v>10936</v>
      </c>
      <c r="D68" s="32">
        <f t="shared" si="0"/>
        <v>131232</v>
      </c>
      <c r="E68" s="24">
        <v>0</v>
      </c>
      <c r="F68" s="31">
        <f t="shared" si="1"/>
        <v>0</v>
      </c>
      <c r="G68" s="24">
        <v>97430</v>
      </c>
      <c r="H68" s="31">
        <f t="shared" si="3"/>
        <v>97430</v>
      </c>
      <c r="I68" s="31">
        <f t="shared" si="2"/>
        <v>108366</v>
      </c>
      <c r="J68" s="31">
        <f t="shared" si="4"/>
        <v>228662</v>
      </c>
    </row>
    <row r="69" spans="1:10" ht="15.75" customHeight="1">
      <c r="A69" s="5" t="s">
        <v>75</v>
      </c>
      <c r="B69" s="18" t="s">
        <v>20</v>
      </c>
      <c r="C69" s="24">
        <v>5705</v>
      </c>
      <c r="D69" s="32">
        <f t="shared" si="0"/>
        <v>68460</v>
      </c>
      <c r="E69" s="24">
        <v>3449</v>
      </c>
      <c r="F69" s="31">
        <f t="shared" si="1"/>
        <v>41388</v>
      </c>
      <c r="G69" s="24">
        <v>51648</v>
      </c>
      <c r="H69" s="31">
        <f t="shared" si="3"/>
        <v>51648</v>
      </c>
      <c r="I69" s="31">
        <f aca="true" t="shared" si="5" ref="I69:I80">SUM(C69,E69,G69)</f>
        <v>60802</v>
      </c>
      <c r="J69" s="31">
        <f t="shared" si="4"/>
        <v>161496</v>
      </c>
    </row>
    <row r="70" spans="1:10" ht="15.75" customHeight="1">
      <c r="A70" s="5" t="s">
        <v>76</v>
      </c>
      <c r="B70" s="18" t="s">
        <v>20</v>
      </c>
      <c r="C70" s="24">
        <v>1110</v>
      </c>
      <c r="D70" s="32">
        <f t="shared" si="0"/>
        <v>13320</v>
      </c>
      <c r="E70" s="24">
        <v>0</v>
      </c>
      <c r="F70" s="31">
        <f t="shared" si="1"/>
        <v>0</v>
      </c>
      <c r="G70" s="24">
        <v>5607</v>
      </c>
      <c r="H70" s="31">
        <f aca="true" t="shared" si="6" ref="H70:H80">SUM(G70*1)</f>
        <v>5607</v>
      </c>
      <c r="I70" s="31">
        <f t="shared" si="5"/>
        <v>6717</v>
      </c>
      <c r="J70" s="31">
        <f aca="true" t="shared" si="7" ref="J70:J80">SUM(D70+F70+H70)</f>
        <v>18927</v>
      </c>
    </row>
    <row r="71" spans="1:10" s="11" customFormat="1" ht="15.75" customHeight="1">
      <c r="A71" s="9" t="s">
        <v>78</v>
      </c>
      <c r="B71" s="16" t="s">
        <v>20</v>
      </c>
      <c r="C71" s="24">
        <v>127</v>
      </c>
      <c r="D71" s="32">
        <f t="shared" si="0"/>
        <v>1524</v>
      </c>
      <c r="E71" s="24">
        <v>0</v>
      </c>
      <c r="F71" s="31">
        <f t="shared" si="1"/>
        <v>0</v>
      </c>
      <c r="G71" s="24">
        <v>1627</v>
      </c>
      <c r="H71" s="31">
        <f t="shared" si="6"/>
        <v>1627</v>
      </c>
      <c r="I71" s="31">
        <f t="shared" si="5"/>
        <v>1754</v>
      </c>
      <c r="J71" s="31">
        <f t="shared" si="7"/>
        <v>3151</v>
      </c>
    </row>
    <row r="72" spans="1:10" s="11" customFormat="1" ht="15.75" customHeight="1">
      <c r="A72" s="9" t="s">
        <v>79</v>
      </c>
      <c r="B72" s="16" t="s">
        <v>20</v>
      </c>
      <c r="C72" s="24">
        <v>1356</v>
      </c>
      <c r="D72" s="32">
        <f t="shared" si="0"/>
        <v>16272</v>
      </c>
      <c r="E72" s="24">
        <v>1449</v>
      </c>
      <c r="F72" s="31">
        <f t="shared" si="1"/>
        <v>17388</v>
      </c>
      <c r="G72" s="24">
        <v>20402</v>
      </c>
      <c r="H72" s="31">
        <f t="shared" si="6"/>
        <v>20402</v>
      </c>
      <c r="I72" s="31">
        <f t="shared" si="5"/>
        <v>23207</v>
      </c>
      <c r="J72" s="31">
        <f t="shared" si="7"/>
        <v>54062</v>
      </c>
    </row>
    <row r="73" spans="1:10" s="11" customFormat="1" ht="15.75" customHeight="1">
      <c r="A73" s="9" t="s">
        <v>80</v>
      </c>
      <c r="B73" s="16" t="s">
        <v>20</v>
      </c>
      <c r="C73" s="24">
        <v>20761</v>
      </c>
      <c r="D73" s="32">
        <f t="shared" si="0"/>
        <v>249132</v>
      </c>
      <c r="E73" s="24">
        <v>1676</v>
      </c>
      <c r="F73" s="31">
        <f t="shared" si="1"/>
        <v>20112</v>
      </c>
      <c r="G73" s="24">
        <v>139418</v>
      </c>
      <c r="H73" s="31">
        <f t="shared" si="6"/>
        <v>139418</v>
      </c>
      <c r="I73" s="31">
        <f t="shared" si="5"/>
        <v>161855</v>
      </c>
      <c r="J73" s="31">
        <f t="shared" si="7"/>
        <v>408662</v>
      </c>
    </row>
    <row r="74" spans="1:10" ht="15.75" customHeight="1">
      <c r="A74" s="5" t="s">
        <v>81</v>
      </c>
      <c r="B74" s="18" t="s">
        <v>20</v>
      </c>
      <c r="C74" s="24">
        <v>5543</v>
      </c>
      <c r="D74" s="32">
        <f t="shared" si="0"/>
        <v>66516</v>
      </c>
      <c r="E74" s="24">
        <v>1340</v>
      </c>
      <c r="F74" s="31">
        <f t="shared" si="1"/>
        <v>16080</v>
      </c>
      <c r="G74" s="24">
        <v>24476</v>
      </c>
      <c r="H74" s="31">
        <f t="shared" si="6"/>
        <v>24476</v>
      </c>
      <c r="I74" s="31">
        <f t="shared" si="5"/>
        <v>31359</v>
      </c>
      <c r="J74" s="31">
        <f t="shared" si="7"/>
        <v>107072</v>
      </c>
    </row>
    <row r="75" spans="1:10" s="11" customFormat="1" ht="15.75" customHeight="1">
      <c r="A75" s="9" t="s">
        <v>85</v>
      </c>
      <c r="B75" s="16" t="s">
        <v>20</v>
      </c>
      <c r="C75" s="24">
        <v>0</v>
      </c>
      <c r="D75" s="32">
        <f t="shared" si="0"/>
        <v>0</v>
      </c>
      <c r="E75" s="24">
        <v>0</v>
      </c>
      <c r="F75" s="31">
        <f t="shared" si="1"/>
        <v>0</v>
      </c>
      <c r="G75" s="24">
        <v>0</v>
      </c>
      <c r="H75" s="31">
        <f t="shared" si="6"/>
        <v>0</v>
      </c>
      <c r="I75" s="31">
        <f t="shared" si="5"/>
        <v>0</v>
      </c>
      <c r="J75" s="31">
        <f t="shared" si="7"/>
        <v>0</v>
      </c>
    </row>
    <row r="76" spans="1:10" s="11" customFormat="1" ht="15.75" customHeight="1">
      <c r="A76" s="9" t="s">
        <v>87</v>
      </c>
      <c r="B76" s="16" t="s">
        <v>20</v>
      </c>
      <c r="C76" s="24">
        <v>0</v>
      </c>
      <c r="D76" s="32">
        <f>SUM(C76*12)</f>
        <v>0</v>
      </c>
      <c r="E76" s="24">
        <v>0</v>
      </c>
      <c r="F76" s="31">
        <f>SUM(E76*12)</f>
        <v>0</v>
      </c>
      <c r="G76" s="24">
        <v>0</v>
      </c>
      <c r="H76" s="31">
        <f t="shared" si="6"/>
        <v>0</v>
      </c>
      <c r="I76" s="31">
        <f t="shared" si="5"/>
        <v>0</v>
      </c>
      <c r="J76" s="31">
        <f t="shared" si="7"/>
        <v>0</v>
      </c>
    </row>
    <row r="77" spans="1:10" ht="15.75" customHeight="1">
      <c r="A77" s="5" t="s">
        <v>88</v>
      </c>
      <c r="B77" s="18" t="s">
        <v>20</v>
      </c>
      <c r="C77" s="24">
        <v>37303</v>
      </c>
      <c r="D77" s="32">
        <f>SUM(C77*12)</f>
        <v>447636</v>
      </c>
      <c r="E77" s="24">
        <v>9415</v>
      </c>
      <c r="F77" s="31">
        <f>SUM(E77*12)</f>
        <v>112980</v>
      </c>
      <c r="G77" s="24">
        <v>347682</v>
      </c>
      <c r="H77" s="31">
        <f t="shared" si="6"/>
        <v>347682</v>
      </c>
      <c r="I77" s="31">
        <f t="shared" si="5"/>
        <v>394400</v>
      </c>
      <c r="J77" s="31">
        <f t="shared" si="7"/>
        <v>908298</v>
      </c>
    </row>
    <row r="78" spans="1:10" ht="15.75" customHeight="1">
      <c r="A78" s="5" t="s">
        <v>139</v>
      </c>
      <c r="B78" s="18" t="s">
        <v>20</v>
      </c>
      <c r="C78" s="24">
        <v>0</v>
      </c>
      <c r="D78" s="32">
        <f>SUM(C78*12)</f>
        <v>0</v>
      </c>
      <c r="E78" s="24">
        <v>3406</v>
      </c>
      <c r="F78" s="31">
        <f>SUM(E78*12)</f>
        <v>40872</v>
      </c>
      <c r="G78" s="24">
        <v>826</v>
      </c>
      <c r="H78" s="31">
        <f t="shared" si="6"/>
        <v>826</v>
      </c>
      <c r="I78" s="31">
        <f t="shared" si="5"/>
        <v>4232</v>
      </c>
      <c r="J78" s="31">
        <f t="shared" si="7"/>
        <v>41698</v>
      </c>
    </row>
    <row r="79" spans="1:10" ht="15.75" customHeight="1">
      <c r="A79" s="5" t="s">
        <v>137</v>
      </c>
      <c r="B79" s="18" t="s">
        <v>20</v>
      </c>
      <c r="C79" s="24">
        <v>0</v>
      </c>
      <c r="D79" s="32">
        <f>SUM(C79*12)</f>
        <v>0</v>
      </c>
      <c r="E79" s="24">
        <v>10005</v>
      </c>
      <c r="F79" s="31">
        <f>SUM(E79*12)</f>
        <v>120060</v>
      </c>
      <c r="G79" s="24">
        <v>39897</v>
      </c>
      <c r="H79" s="31">
        <f t="shared" si="6"/>
        <v>39897</v>
      </c>
      <c r="I79" s="31">
        <f t="shared" si="5"/>
        <v>49902</v>
      </c>
      <c r="J79" s="31">
        <f t="shared" si="7"/>
        <v>159957</v>
      </c>
    </row>
    <row r="80" spans="1:10" ht="15.75" customHeight="1">
      <c r="A80" s="5" t="s">
        <v>138</v>
      </c>
      <c r="B80" s="18" t="s">
        <v>20</v>
      </c>
      <c r="C80" s="24">
        <v>0</v>
      </c>
      <c r="D80" s="32">
        <f>SUM(C80*12)</f>
        <v>0</v>
      </c>
      <c r="E80" s="24">
        <v>0</v>
      </c>
      <c r="F80" s="31">
        <f>SUM(E80*12)</f>
        <v>0</v>
      </c>
      <c r="G80" s="24">
        <v>0</v>
      </c>
      <c r="H80" s="31">
        <f t="shared" si="6"/>
        <v>0</v>
      </c>
      <c r="I80" s="31">
        <f t="shared" si="5"/>
        <v>0</v>
      </c>
      <c r="J80" s="31">
        <f t="shared" si="7"/>
        <v>0</v>
      </c>
    </row>
    <row r="81" spans="1:10" s="3" customFormat="1" ht="21.75">
      <c r="A81" s="22" t="s">
        <v>125</v>
      </c>
      <c r="B81" s="13"/>
      <c r="C81" s="33">
        <f>SUM(C5:C35)</f>
        <v>92530</v>
      </c>
      <c r="D81" s="33">
        <f aca="true" t="shared" si="8" ref="D81:J81">SUM(D5:D35)</f>
        <v>1110360</v>
      </c>
      <c r="E81" s="33">
        <f t="shared" si="8"/>
        <v>128616</v>
      </c>
      <c r="F81" s="33">
        <f>SUM(F5:F35)</f>
        <v>1543392</v>
      </c>
      <c r="G81" s="33">
        <f t="shared" si="8"/>
        <v>1314057</v>
      </c>
      <c r="H81" s="33">
        <f t="shared" si="8"/>
        <v>1314057</v>
      </c>
      <c r="I81" s="33">
        <f t="shared" si="8"/>
        <v>1535203</v>
      </c>
      <c r="J81" s="33">
        <f t="shared" si="8"/>
        <v>3967809</v>
      </c>
    </row>
    <row r="82" spans="1:10" s="3" customFormat="1" ht="21.75">
      <c r="A82" s="22" t="s">
        <v>126</v>
      </c>
      <c r="B82" s="13"/>
      <c r="C82" s="33">
        <f>SUM(C36:C80)</f>
        <v>529205</v>
      </c>
      <c r="D82" s="33">
        <f aca="true" t="shared" si="9" ref="D82:J82">SUM(D36:D80)</f>
        <v>6350460</v>
      </c>
      <c r="E82" s="33">
        <f t="shared" si="9"/>
        <v>141028</v>
      </c>
      <c r="F82" s="33">
        <f t="shared" si="9"/>
        <v>1692336</v>
      </c>
      <c r="G82" s="33">
        <f t="shared" si="9"/>
        <v>4916826</v>
      </c>
      <c r="H82" s="33">
        <f t="shared" si="9"/>
        <v>4916826</v>
      </c>
      <c r="I82" s="33">
        <f t="shared" si="9"/>
        <v>5587059</v>
      </c>
      <c r="J82" s="33">
        <f t="shared" si="9"/>
        <v>12959622</v>
      </c>
    </row>
    <row r="83" spans="1:10" s="3" customFormat="1" ht="15.75" customHeight="1">
      <c r="A83" s="5" t="s">
        <v>89</v>
      </c>
      <c r="B83" s="13"/>
      <c r="C83" s="33">
        <f>SUM(C81:C82)</f>
        <v>621735</v>
      </c>
      <c r="D83" s="33">
        <f aca="true" t="shared" si="10" ref="D83:J83">SUM(D81:D82)</f>
        <v>7460820</v>
      </c>
      <c r="E83" s="37">
        <f t="shared" si="10"/>
        <v>269644</v>
      </c>
      <c r="F83" s="33">
        <f t="shared" si="10"/>
        <v>3235728</v>
      </c>
      <c r="G83" s="37">
        <f t="shared" si="10"/>
        <v>6230883</v>
      </c>
      <c r="H83" s="33">
        <f t="shared" si="10"/>
        <v>6230883</v>
      </c>
      <c r="I83" s="33">
        <f t="shared" si="10"/>
        <v>7122262</v>
      </c>
      <c r="J83" s="33">
        <f t="shared" si="10"/>
        <v>16927431</v>
      </c>
    </row>
    <row r="84" spans="2:10" ht="12.75">
      <c r="B84" s="13"/>
      <c r="C84" s="2"/>
      <c r="D84" s="29"/>
      <c r="E84" s="13"/>
      <c r="F84" s="29"/>
      <c r="G84" s="13"/>
      <c r="H84" s="29"/>
      <c r="I84" s="28" t="s">
        <v>155</v>
      </c>
      <c r="J84" s="33">
        <v>13325070</v>
      </c>
    </row>
    <row r="85" spans="2:10" ht="12.75">
      <c r="B85" s="13"/>
      <c r="C85" s="2"/>
      <c r="D85" s="29"/>
      <c r="E85" s="13"/>
      <c r="F85" s="29"/>
      <c r="G85" s="13"/>
      <c r="H85" s="29"/>
      <c r="I85" s="28" t="s">
        <v>154</v>
      </c>
      <c r="J85" s="33">
        <v>9144655</v>
      </c>
    </row>
    <row r="86" spans="2:8" ht="12.75">
      <c r="B86" s="13"/>
      <c r="C86" s="2"/>
      <c r="D86" s="29"/>
      <c r="E86" s="13"/>
      <c r="F86" s="29"/>
      <c r="G86" s="13"/>
      <c r="H86" s="29"/>
    </row>
  </sheetData>
  <sheetProtection sheet="1"/>
  <mergeCells count="1">
    <mergeCell ref="A1:J1"/>
  </mergeCells>
  <conditionalFormatting sqref="A2:A65536 A1:J1 B3:B65536 K1:IV65536 J2:J83 J85:J65536 C2:I65536">
    <cfRule type="expression" priority="61" dxfId="0" stopIfTrue="1">
      <formula>CellHasFormula</formula>
    </cfRule>
  </conditionalFormatting>
  <conditionalFormatting sqref="C5:C80">
    <cfRule type="expression" priority="60" dxfId="0" stopIfTrue="1">
      <formula>CellHasFormula</formula>
    </cfRule>
  </conditionalFormatting>
  <conditionalFormatting sqref="E5:E80">
    <cfRule type="expression" priority="59" dxfId="0" stopIfTrue="1">
      <formula>CellHasFormula</formula>
    </cfRule>
  </conditionalFormatting>
  <conditionalFormatting sqref="G5:G80">
    <cfRule type="expression" priority="58" dxfId="0" stopIfTrue="1">
      <formula>CellHasFormula</formula>
    </cfRule>
  </conditionalFormatting>
  <conditionalFormatting sqref="C36:C80">
    <cfRule type="expression" priority="57" dxfId="0" stopIfTrue="1">
      <formula>CellHasFormula</formula>
    </cfRule>
  </conditionalFormatting>
  <conditionalFormatting sqref="E36:E80">
    <cfRule type="expression" priority="56" dxfId="0" stopIfTrue="1">
      <formula>CellHasFormula</formula>
    </cfRule>
  </conditionalFormatting>
  <conditionalFormatting sqref="G36:G80">
    <cfRule type="expression" priority="55" dxfId="0" stopIfTrue="1">
      <formula>CellHasFormula</formula>
    </cfRule>
  </conditionalFormatting>
  <conditionalFormatting sqref="J85">
    <cfRule type="expression" priority="54" dxfId="0" stopIfTrue="1">
      <formula>CellHasFormula</formula>
    </cfRule>
  </conditionalFormatting>
  <conditionalFormatting sqref="J84:J85">
    <cfRule type="expression" priority="53" dxfId="0" stopIfTrue="1">
      <formula>CellHasFormula</formula>
    </cfRule>
  </conditionalFormatting>
  <conditionalFormatting sqref="J84:J85">
    <cfRule type="expression" priority="52" dxfId="0" stopIfTrue="1">
      <formula>CellHasFormula</formula>
    </cfRule>
  </conditionalFormatting>
  <conditionalFormatting sqref="C5:C80">
    <cfRule type="expression" priority="51" dxfId="0" stopIfTrue="1">
      <formula>CellHasFormula</formula>
    </cfRule>
  </conditionalFormatting>
  <conditionalFormatting sqref="C5:C80">
    <cfRule type="expression" priority="50" dxfId="0" stopIfTrue="1">
      <formula>CellHasFormula</formula>
    </cfRule>
  </conditionalFormatting>
  <conditionalFormatting sqref="E5:E80">
    <cfRule type="expression" priority="49" dxfId="0" stopIfTrue="1">
      <formula>CellHasFormula</formula>
    </cfRule>
  </conditionalFormatting>
  <conditionalFormatting sqref="E5:E80">
    <cfRule type="expression" priority="48" dxfId="0" stopIfTrue="1">
      <formula>CellHasFormula</formula>
    </cfRule>
  </conditionalFormatting>
  <conditionalFormatting sqref="G5:G80">
    <cfRule type="expression" priority="47" dxfId="0" stopIfTrue="1">
      <formula>CellHasFormula</formula>
    </cfRule>
  </conditionalFormatting>
  <conditionalFormatting sqref="G5:G80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C36:C80">
    <cfRule type="expression" priority="44" dxfId="0" stopIfTrue="1">
      <formula>CellHasFormula</formula>
    </cfRule>
  </conditionalFormatting>
  <conditionalFormatting sqref="C36:C80">
    <cfRule type="expression" priority="43" dxfId="0" stopIfTrue="1">
      <formula>CellHasFormula</formula>
    </cfRule>
  </conditionalFormatting>
  <conditionalFormatting sqref="E36:E80">
    <cfRule type="expression" priority="42" dxfId="0" stopIfTrue="1">
      <formula>CellHasFormula</formula>
    </cfRule>
  </conditionalFormatting>
  <conditionalFormatting sqref="E36:E80">
    <cfRule type="expression" priority="41" dxfId="0" stopIfTrue="1">
      <formula>CellHasFormula</formula>
    </cfRule>
  </conditionalFormatting>
  <conditionalFormatting sqref="E36:E80">
    <cfRule type="expression" priority="40" dxfId="0" stopIfTrue="1">
      <formula>CellHasFormula</formula>
    </cfRule>
  </conditionalFormatting>
  <conditionalFormatting sqref="G36:G80">
    <cfRule type="expression" priority="39" dxfId="0" stopIfTrue="1">
      <formula>CellHasFormula</formula>
    </cfRule>
  </conditionalFormatting>
  <conditionalFormatting sqref="G36:G80">
    <cfRule type="expression" priority="38" dxfId="0" stopIfTrue="1">
      <formula>CellHasFormula</formula>
    </cfRule>
  </conditionalFormatting>
  <conditionalFormatting sqref="G36:G80">
    <cfRule type="expression" priority="37" dxfId="0" stopIfTrue="1">
      <formula>CellHasFormula</formula>
    </cfRule>
  </conditionalFormatting>
  <conditionalFormatting sqref="C5:C35">
    <cfRule type="expression" priority="36" dxfId="0" stopIfTrue="1">
      <formula>CellHasFormula</formula>
    </cfRule>
  </conditionalFormatting>
  <conditionalFormatting sqref="C5:C35">
    <cfRule type="expression" priority="35" dxfId="0" stopIfTrue="1">
      <formula>CellHasFormula</formula>
    </cfRule>
  </conditionalFormatting>
  <conditionalFormatting sqref="C5:C35">
    <cfRule type="expression" priority="34" dxfId="0" stopIfTrue="1">
      <formula>CellHasFormula</formula>
    </cfRule>
  </conditionalFormatting>
  <conditionalFormatting sqref="C5:C35">
    <cfRule type="expression" priority="33" dxfId="0" stopIfTrue="1">
      <formula>CellHasFormula</formula>
    </cfRule>
  </conditionalFormatting>
  <conditionalFormatting sqref="E5:E35">
    <cfRule type="expression" priority="32" dxfId="0" stopIfTrue="1">
      <formula>CellHasFormula</formula>
    </cfRule>
  </conditionalFormatting>
  <conditionalFormatting sqref="E5:E35">
    <cfRule type="expression" priority="31" dxfId="0" stopIfTrue="1">
      <formula>CellHasFormula</formula>
    </cfRule>
  </conditionalFormatting>
  <conditionalFormatting sqref="E5:E35">
    <cfRule type="expression" priority="30" dxfId="0" stopIfTrue="1">
      <formula>CellHasFormula</formula>
    </cfRule>
  </conditionalFormatting>
  <conditionalFormatting sqref="E5:E35">
    <cfRule type="expression" priority="29" dxfId="0" stopIfTrue="1">
      <formula>CellHasFormula</formula>
    </cfRule>
  </conditionalFormatting>
  <conditionalFormatting sqref="G5:G35">
    <cfRule type="expression" priority="28" dxfId="0" stopIfTrue="1">
      <formula>CellHasFormula</formula>
    </cfRule>
  </conditionalFormatting>
  <conditionalFormatting sqref="G5:G35">
    <cfRule type="expression" priority="27" dxfId="0" stopIfTrue="1">
      <formula>CellHasFormula</formula>
    </cfRule>
  </conditionalFormatting>
  <conditionalFormatting sqref="G5:G35">
    <cfRule type="expression" priority="26" dxfId="0" stopIfTrue="1">
      <formula>CellHasFormula</formula>
    </cfRule>
  </conditionalFormatting>
  <conditionalFormatting sqref="G5:G35">
    <cfRule type="expression" priority="25" dxfId="0" stopIfTrue="1">
      <formula>CellHasFormula</formula>
    </cfRule>
  </conditionalFormatting>
  <conditionalFormatting sqref="C36:C80">
    <cfRule type="expression" priority="24" dxfId="0" stopIfTrue="1">
      <formula>CellHasFormula</formula>
    </cfRule>
  </conditionalFormatting>
  <conditionalFormatting sqref="C36:C80">
    <cfRule type="expression" priority="23" dxfId="0" stopIfTrue="1">
      <formula>CellHasFormula</formula>
    </cfRule>
  </conditionalFormatting>
  <conditionalFormatting sqref="C36:C80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C36:C80">
    <cfRule type="expression" priority="20" dxfId="0" stopIfTrue="1">
      <formula>CellHasFormula</formula>
    </cfRule>
  </conditionalFormatting>
  <conditionalFormatting sqref="C36:C80">
    <cfRule type="expression" priority="19" dxfId="0" stopIfTrue="1">
      <formula>CellHasFormula</formula>
    </cfRule>
  </conditionalFormatting>
  <conditionalFormatting sqref="C36:C80">
    <cfRule type="expression" priority="18" dxfId="0" stopIfTrue="1">
      <formula>CellHasFormula</formula>
    </cfRule>
  </conditionalFormatting>
  <conditionalFormatting sqref="C36:C80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5" right="0.5" top="0.5" bottom="0.5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77" sqref="L77"/>
    </sheetView>
  </sheetViews>
  <sheetFormatPr defaultColWidth="9.140625" defaultRowHeight="12.75"/>
  <cols>
    <col min="1" max="1" width="18.28125" style="0" bestFit="1" customWidth="1"/>
    <col min="3" max="3" width="15.7109375" style="0" customWidth="1"/>
    <col min="4" max="4" width="15.7109375" style="40" customWidth="1"/>
    <col min="5" max="5" width="15.7109375" style="0" customWidth="1"/>
    <col min="6" max="6" width="15.7109375" style="40" customWidth="1"/>
    <col min="7" max="7" width="15.7109375" style="0" customWidth="1"/>
    <col min="8" max="10" width="15.7109375" style="40" customWidth="1"/>
    <col min="11" max="11" width="10.140625" style="0" bestFit="1" customWidth="1"/>
  </cols>
  <sheetData>
    <row r="1" spans="1:10" s="1" customFormat="1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2.75">
      <c r="A2" s="1" t="s">
        <v>151</v>
      </c>
      <c r="D2" s="28"/>
      <c r="F2" s="28"/>
      <c r="H2" s="28"/>
      <c r="I2" s="28"/>
      <c r="J2" s="28"/>
    </row>
    <row r="3" spans="1:10" s="3" customFormat="1" ht="12.75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0" s="4" customFormat="1" ht="20.25" customHeight="1">
      <c r="A4" s="4" t="s">
        <v>0</v>
      </c>
      <c r="B4" s="4" t="s">
        <v>1</v>
      </c>
      <c r="C4" s="4" t="s">
        <v>9</v>
      </c>
      <c r="D4" s="36" t="s">
        <v>11</v>
      </c>
      <c r="E4" s="4" t="s">
        <v>106</v>
      </c>
      <c r="F4" s="36" t="s">
        <v>14</v>
      </c>
      <c r="G4" s="4" t="s">
        <v>107</v>
      </c>
      <c r="H4" s="36" t="s">
        <v>90</v>
      </c>
      <c r="I4" s="36" t="s">
        <v>108</v>
      </c>
      <c r="J4" s="36" t="s">
        <v>18</v>
      </c>
    </row>
    <row r="5" spans="1:10" s="11" customFormat="1" ht="15.75" customHeight="1">
      <c r="A5" s="9" t="s">
        <v>133</v>
      </c>
      <c r="B5" s="10" t="s">
        <v>22</v>
      </c>
      <c r="C5" s="7">
        <v>0</v>
      </c>
      <c r="D5" s="32">
        <f>SUM(Mar!D5+C5*3)</f>
        <v>525533</v>
      </c>
      <c r="E5" s="50">
        <v>1113</v>
      </c>
      <c r="F5" s="32">
        <f>SUM(Mar!F5+E5*3)</f>
        <v>241896</v>
      </c>
      <c r="G5" s="50">
        <v>13204</v>
      </c>
      <c r="H5" s="32">
        <f>SUM(Mar!H5+G5)</f>
        <v>398315</v>
      </c>
      <c r="I5" s="32">
        <f aca="true" t="shared" si="0" ref="I5:I41">SUM(C5,E5,G5)</f>
        <v>14317</v>
      </c>
      <c r="J5" s="32">
        <f>SUM(D5+F5+H5)</f>
        <v>1165744</v>
      </c>
    </row>
    <row r="6" spans="1:10" s="11" customFormat="1" ht="15.75" customHeight="1">
      <c r="A6" s="9" t="s">
        <v>21</v>
      </c>
      <c r="B6" s="10" t="s">
        <v>22</v>
      </c>
      <c r="C6" s="7">
        <v>0</v>
      </c>
      <c r="D6" s="32">
        <f>SUM(Mar!D6+C6*3)</f>
        <v>7475</v>
      </c>
      <c r="E6" s="50">
        <v>0</v>
      </c>
      <c r="F6" s="32">
        <f>SUM(Mar!F6+E6*3)</f>
        <v>0</v>
      </c>
      <c r="G6" s="50">
        <v>0</v>
      </c>
      <c r="H6" s="32">
        <f>SUM(Mar!H6+G6)</f>
        <v>40006</v>
      </c>
      <c r="I6" s="32">
        <f t="shared" si="0"/>
        <v>0</v>
      </c>
      <c r="J6" s="32">
        <f>SUM(D6+F6+H6)</f>
        <v>47481</v>
      </c>
    </row>
    <row r="7" spans="1:10" s="11" customFormat="1" ht="15.75" customHeight="1">
      <c r="A7" s="9" t="s">
        <v>23</v>
      </c>
      <c r="B7" s="10" t="s">
        <v>22</v>
      </c>
      <c r="C7" s="7">
        <v>442</v>
      </c>
      <c r="D7" s="32">
        <f>SUM(Mar!D7+C7*3)</f>
        <v>273439</v>
      </c>
      <c r="E7" s="50">
        <v>1113</v>
      </c>
      <c r="F7" s="32">
        <f>SUM(Mar!F7+E7*3)</f>
        <v>208573</v>
      </c>
      <c r="G7" s="50">
        <v>31953</v>
      </c>
      <c r="H7" s="32">
        <f>SUM(Mar!H7+G7)</f>
        <v>861106</v>
      </c>
      <c r="I7" s="32">
        <f t="shared" si="0"/>
        <v>33508</v>
      </c>
      <c r="J7" s="32">
        <f aca="true" t="shared" si="1" ref="J7:J75">SUM(D7+F7+H7)</f>
        <v>1343118</v>
      </c>
    </row>
    <row r="8" spans="1:10" s="1" customFormat="1" ht="15.75" customHeight="1">
      <c r="A8" s="5" t="s">
        <v>24</v>
      </c>
      <c r="B8" s="6" t="s">
        <v>22</v>
      </c>
      <c r="C8" s="7">
        <v>4532</v>
      </c>
      <c r="D8" s="32">
        <f>SUM(Mar!D8+C8*3)</f>
        <v>730738</v>
      </c>
      <c r="E8" s="50">
        <v>4709</v>
      </c>
      <c r="F8" s="32">
        <f>SUM(Mar!F8+E8*3)</f>
        <v>1074621</v>
      </c>
      <c r="G8" s="50">
        <v>29365</v>
      </c>
      <c r="H8" s="32">
        <f>SUM(Mar!H8+G8)</f>
        <v>1703165</v>
      </c>
      <c r="I8" s="33">
        <f t="shared" si="0"/>
        <v>38606</v>
      </c>
      <c r="J8" s="32">
        <f t="shared" si="1"/>
        <v>3508524</v>
      </c>
    </row>
    <row r="9" spans="1:10" s="11" customFormat="1" ht="15.75" customHeight="1">
      <c r="A9" s="9" t="s">
        <v>25</v>
      </c>
      <c r="B9" s="10" t="s">
        <v>22</v>
      </c>
      <c r="C9" s="7">
        <v>3088</v>
      </c>
      <c r="D9" s="32">
        <f>SUM(Mar!D9+C9*3)</f>
        <v>76052</v>
      </c>
      <c r="E9" s="50">
        <v>0</v>
      </c>
      <c r="F9" s="32">
        <f>SUM(Mar!F9+E9*3)</f>
        <v>74986</v>
      </c>
      <c r="G9" s="50">
        <v>29314</v>
      </c>
      <c r="H9" s="32">
        <f>SUM(Mar!H9+G9)</f>
        <v>234461</v>
      </c>
      <c r="I9" s="32">
        <f t="shared" si="0"/>
        <v>32402</v>
      </c>
      <c r="J9" s="32">
        <f t="shared" si="1"/>
        <v>385499</v>
      </c>
    </row>
    <row r="10" spans="1:10" s="1" customFormat="1" ht="15.75" customHeight="1">
      <c r="A10" s="5" t="s">
        <v>27</v>
      </c>
      <c r="B10" s="6" t="s">
        <v>22</v>
      </c>
      <c r="C10" s="7">
        <v>442</v>
      </c>
      <c r="D10" s="32">
        <f>SUM(Mar!D10+C10*3)</f>
        <v>166659</v>
      </c>
      <c r="E10" s="50">
        <v>0</v>
      </c>
      <c r="F10" s="32">
        <f>SUM(Mar!F10+E10*3)</f>
        <v>174353</v>
      </c>
      <c r="G10" s="50">
        <v>854</v>
      </c>
      <c r="H10" s="32">
        <f>SUM(Mar!H10+G10)</f>
        <v>327586</v>
      </c>
      <c r="I10" s="33">
        <f t="shared" si="0"/>
        <v>1296</v>
      </c>
      <c r="J10" s="32">
        <f t="shared" si="1"/>
        <v>668598</v>
      </c>
    </row>
    <row r="11" spans="1:10" s="1" customFormat="1" ht="15.75" customHeight="1">
      <c r="A11" s="5" t="s">
        <v>30</v>
      </c>
      <c r="B11" s="6" t="s">
        <v>22</v>
      </c>
      <c r="C11" s="7">
        <v>495</v>
      </c>
      <c r="D11" s="32">
        <f>SUM(Mar!D11+C11*3)</f>
        <v>177114</v>
      </c>
      <c r="E11" s="50">
        <v>3926</v>
      </c>
      <c r="F11" s="32">
        <f>SUM(Mar!F11+E11*3)</f>
        <v>494468</v>
      </c>
      <c r="G11" s="50">
        <v>30459</v>
      </c>
      <c r="H11" s="32">
        <f>SUM(Mar!H11+G11)</f>
        <v>543791</v>
      </c>
      <c r="I11" s="33">
        <f t="shared" si="0"/>
        <v>34880</v>
      </c>
      <c r="J11" s="32">
        <f t="shared" si="1"/>
        <v>1215373</v>
      </c>
    </row>
    <row r="12" spans="1:10" s="1" customFormat="1" ht="15.75" customHeight="1">
      <c r="A12" s="5" t="s">
        <v>31</v>
      </c>
      <c r="B12" s="6" t="s">
        <v>22</v>
      </c>
      <c r="C12" s="7">
        <v>1516</v>
      </c>
      <c r="D12" s="32">
        <f>SUM(Mar!D12+C12*3)</f>
        <v>107082</v>
      </c>
      <c r="E12" s="50">
        <v>4577</v>
      </c>
      <c r="F12" s="32">
        <f>SUM(Mar!F12+E12*3)</f>
        <v>471883</v>
      </c>
      <c r="G12" s="50">
        <v>38547</v>
      </c>
      <c r="H12" s="32">
        <f>SUM(Mar!H12+G12)</f>
        <v>566147</v>
      </c>
      <c r="I12" s="33">
        <f t="shared" si="0"/>
        <v>44640</v>
      </c>
      <c r="J12" s="32">
        <f t="shared" si="1"/>
        <v>1145112</v>
      </c>
    </row>
    <row r="13" spans="1:10" s="11" customFormat="1" ht="15.75" customHeight="1">
      <c r="A13" s="9" t="s">
        <v>36</v>
      </c>
      <c r="B13" s="10" t="s">
        <v>22</v>
      </c>
      <c r="C13" s="7">
        <v>1602</v>
      </c>
      <c r="D13" s="32">
        <f>SUM(Mar!D13+C13*3)</f>
        <v>80552</v>
      </c>
      <c r="E13" s="50">
        <v>0</v>
      </c>
      <c r="F13" s="32">
        <f>SUM(Mar!F13+E13*3)</f>
        <v>0</v>
      </c>
      <c r="G13" s="50">
        <v>7443</v>
      </c>
      <c r="H13" s="32">
        <f>SUM(Mar!H13+G13)</f>
        <v>44119</v>
      </c>
      <c r="I13" s="32">
        <f t="shared" si="0"/>
        <v>9045</v>
      </c>
      <c r="J13" s="32">
        <f t="shared" si="1"/>
        <v>124671</v>
      </c>
    </row>
    <row r="14" spans="1:10" s="1" customFormat="1" ht="15.75" customHeight="1">
      <c r="A14" s="5" t="s">
        <v>37</v>
      </c>
      <c r="B14" s="6" t="s">
        <v>22</v>
      </c>
      <c r="C14" s="7">
        <v>5994</v>
      </c>
      <c r="D14" s="32">
        <f>SUM(Mar!D14+C14*3)</f>
        <v>190307</v>
      </c>
      <c r="E14" s="50">
        <v>1644</v>
      </c>
      <c r="F14" s="32">
        <f>SUM(Mar!F14+E14*3)</f>
        <v>123333</v>
      </c>
      <c r="G14" s="50">
        <v>103619</v>
      </c>
      <c r="H14" s="32">
        <f>SUM(Mar!H14+G14)</f>
        <v>481081</v>
      </c>
      <c r="I14" s="33">
        <f t="shared" si="0"/>
        <v>111257</v>
      </c>
      <c r="J14" s="32">
        <f t="shared" si="1"/>
        <v>794721</v>
      </c>
    </row>
    <row r="15" spans="1:10" s="1" customFormat="1" ht="15.75" customHeight="1">
      <c r="A15" s="5" t="s">
        <v>40</v>
      </c>
      <c r="B15" s="6" t="s">
        <v>22</v>
      </c>
      <c r="C15" s="7">
        <v>8578</v>
      </c>
      <c r="D15" s="32">
        <f>SUM(Mar!D15+C15*3)</f>
        <v>707159</v>
      </c>
      <c r="E15" s="50">
        <v>0</v>
      </c>
      <c r="F15" s="32">
        <f>SUM(Mar!F15+E15*3)</f>
        <v>470704</v>
      </c>
      <c r="G15" s="50">
        <v>24679</v>
      </c>
      <c r="H15" s="32">
        <f>SUM(Mar!H15+G15)</f>
        <v>955007</v>
      </c>
      <c r="I15" s="33">
        <f t="shared" si="0"/>
        <v>33257</v>
      </c>
      <c r="J15" s="32">
        <f t="shared" si="1"/>
        <v>2132870</v>
      </c>
    </row>
    <row r="16" spans="1:10" s="1" customFormat="1" ht="15.75" customHeight="1">
      <c r="A16" s="5" t="s">
        <v>44</v>
      </c>
      <c r="B16" s="6" t="s">
        <v>22</v>
      </c>
      <c r="C16" s="7">
        <v>6718</v>
      </c>
      <c r="D16" s="32">
        <f>SUM(Mar!D16+C16*3)</f>
        <v>301398</v>
      </c>
      <c r="E16" s="50">
        <v>1536</v>
      </c>
      <c r="F16" s="32">
        <f>SUM(Mar!F16+E16*3)</f>
        <v>116989</v>
      </c>
      <c r="G16" s="50">
        <v>154989</v>
      </c>
      <c r="H16" s="32">
        <f>SUM(Mar!H16+G16)</f>
        <v>550488</v>
      </c>
      <c r="I16" s="33">
        <f t="shared" si="0"/>
        <v>163243</v>
      </c>
      <c r="J16" s="32">
        <f t="shared" si="1"/>
        <v>968875</v>
      </c>
    </row>
    <row r="17" spans="1:10" s="1" customFormat="1" ht="15.75" customHeight="1">
      <c r="A17" s="5" t="s">
        <v>45</v>
      </c>
      <c r="B17" s="6" t="s">
        <v>22</v>
      </c>
      <c r="C17" s="7">
        <v>3544</v>
      </c>
      <c r="D17" s="32">
        <f>SUM(Mar!D17+C17*3)</f>
        <v>128666</v>
      </c>
      <c r="E17" s="50">
        <v>2586</v>
      </c>
      <c r="F17" s="32">
        <f>SUM(Mar!F17+E17*3)</f>
        <v>330426</v>
      </c>
      <c r="G17" s="50">
        <v>56922</v>
      </c>
      <c r="H17" s="32">
        <f>SUM(Mar!H17+G17)</f>
        <v>377797</v>
      </c>
      <c r="I17" s="33">
        <f t="shared" si="0"/>
        <v>63052</v>
      </c>
      <c r="J17" s="32">
        <f t="shared" si="1"/>
        <v>836889</v>
      </c>
    </row>
    <row r="18" spans="1:10" s="1" customFormat="1" ht="15.75" customHeight="1">
      <c r="A18" s="5" t="s">
        <v>46</v>
      </c>
      <c r="B18" s="6" t="s">
        <v>22</v>
      </c>
      <c r="C18" s="7">
        <v>5727</v>
      </c>
      <c r="D18" s="32">
        <f>SUM(Mar!D18+C18*3)</f>
        <v>348197</v>
      </c>
      <c r="E18" s="50">
        <v>2856</v>
      </c>
      <c r="F18" s="32">
        <f>SUM(Mar!F18+E18*3)</f>
        <v>729957</v>
      </c>
      <c r="G18" s="50">
        <v>51962</v>
      </c>
      <c r="H18" s="32">
        <f>SUM(Mar!H18+G18)</f>
        <v>579439</v>
      </c>
      <c r="I18" s="33">
        <f t="shared" si="0"/>
        <v>60545</v>
      </c>
      <c r="J18" s="32">
        <f t="shared" si="1"/>
        <v>1657593</v>
      </c>
    </row>
    <row r="19" spans="1:10" s="11" customFormat="1" ht="15.75" customHeight="1">
      <c r="A19" s="9" t="s">
        <v>47</v>
      </c>
      <c r="B19" s="10" t="s">
        <v>22</v>
      </c>
      <c r="C19" s="7">
        <v>0</v>
      </c>
      <c r="D19" s="32">
        <f>SUM(Mar!D19+C19*3)</f>
        <v>76619</v>
      </c>
      <c r="E19" s="50">
        <v>0</v>
      </c>
      <c r="F19" s="32">
        <f>SUM(Mar!F19+E19*3)</f>
        <v>37733</v>
      </c>
      <c r="G19" s="50">
        <v>0</v>
      </c>
      <c r="H19" s="32">
        <f>SUM(Mar!H19+G19)</f>
        <v>74753</v>
      </c>
      <c r="I19" s="32">
        <f t="shared" si="0"/>
        <v>0</v>
      </c>
      <c r="J19" s="32">
        <f t="shared" si="1"/>
        <v>189105</v>
      </c>
    </row>
    <row r="20" spans="1:10" s="11" customFormat="1" ht="15.75" customHeight="1">
      <c r="A20" s="9" t="s">
        <v>49</v>
      </c>
      <c r="B20" s="10" t="s">
        <v>22</v>
      </c>
      <c r="C20" s="7">
        <v>255</v>
      </c>
      <c r="D20" s="32">
        <f>SUM(Mar!D20+C20*3)</f>
        <v>29803</v>
      </c>
      <c r="E20" s="50">
        <v>0</v>
      </c>
      <c r="F20" s="32">
        <f>SUM(Mar!F20+E20*3)</f>
        <v>3144</v>
      </c>
      <c r="G20" s="50">
        <v>5004</v>
      </c>
      <c r="H20" s="32">
        <f>SUM(Mar!H20+G20)</f>
        <v>64990</v>
      </c>
      <c r="I20" s="32">
        <f t="shared" si="0"/>
        <v>5259</v>
      </c>
      <c r="J20" s="32">
        <f t="shared" si="1"/>
        <v>97937</v>
      </c>
    </row>
    <row r="21" spans="1:10" s="1" customFormat="1" ht="15.75" customHeight="1">
      <c r="A21" s="5" t="s">
        <v>50</v>
      </c>
      <c r="B21" s="6" t="s">
        <v>22</v>
      </c>
      <c r="C21" s="7">
        <v>1293</v>
      </c>
      <c r="D21" s="32">
        <f>SUM(Mar!D21+C21*3)</f>
        <v>155291</v>
      </c>
      <c r="E21" s="50">
        <v>1113</v>
      </c>
      <c r="F21" s="32">
        <f>SUM(Mar!F21+E21*3)</f>
        <v>96318</v>
      </c>
      <c r="G21" s="50">
        <v>38856</v>
      </c>
      <c r="H21" s="32">
        <f>SUM(Mar!H21+G21)</f>
        <v>295583</v>
      </c>
      <c r="I21" s="33">
        <f t="shared" si="0"/>
        <v>41262</v>
      </c>
      <c r="J21" s="32">
        <f t="shared" si="1"/>
        <v>547192</v>
      </c>
    </row>
    <row r="22" spans="1:10" s="1" customFormat="1" ht="15.75" customHeight="1">
      <c r="A22" s="5" t="s">
        <v>51</v>
      </c>
      <c r="B22" s="6" t="s">
        <v>22</v>
      </c>
      <c r="C22" s="7">
        <v>3544</v>
      </c>
      <c r="D22" s="32">
        <f>SUM(Mar!D22+C22*3)</f>
        <v>22695</v>
      </c>
      <c r="E22" s="50">
        <v>0</v>
      </c>
      <c r="F22" s="32">
        <f>SUM(Mar!F22+E22*3)</f>
        <v>0</v>
      </c>
      <c r="G22" s="50">
        <v>25834</v>
      </c>
      <c r="H22" s="32">
        <f>SUM(Mar!H22+G22)</f>
        <v>52370</v>
      </c>
      <c r="I22" s="33">
        <f t="shared" si="0"/>
        <v>29378</v>
      </c>
      <c r="J22" s="32">
        <f t="shared" si="1"/>
        <v>75065</v>
      </c>
    </row>
    <row r="23" spans="1:10" s="1" customFormat="1" ht="15.75" customHeight="1">
      <c r="A23" s="5" t="s">
        <v>52</v>
      </c>
      <c r="B23" s="6" t="s">
        <v>22</v>
      </c>
      <c r="C23" s="7">
        <v>1281</v>
      </c>
      <c r="D23" s="32">
        <f>SUM(Mar!D23+C23*3)</f>
        <v>235203</v>
      </c>
      <c r="E23" s="50">
        <v>918</v>
      </c>
      <c r="F23" s="32">
        <f>SUM(Mar!F23+E23*3)</f>
        <v>655927</v>
      </c>
      <c r="G23" s="50">
        <v>11677</v>
      </c>
      <c r="H23" s="32">
        <f>SUM(Mar!H23+G23)</f>
        <v>693573</v>
      </c>
      <c r="I23" s="33">
        <f t="shared" si="0"/>
        <v>13876</v>
      </c>
      <c r="J23" s="32">
        <f t="shared" si="1"/>
        <v>1584703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2">
        <f>SUM(Mar!D24+C24*3)</f>
        <v>0</v>
      </c>
      <c r="E24" s="50">
        <v>0</v>
      </c>
      <c r="F24" s="32">
        <f>SUM(Mar!F24+E24*3)</f>
        <v>900</v>
      </c>
      <c r="G24" s="50">
        <v>0</v>
      </c>
      <c r="H24" s="32">
        <f>SUM(Mar!H24+G24)</f>
        <v>720</v>
      </c>
      <c r="I24" s="33">
        <f t="shared" si="0"/>
        <v>0</v>
      </c>
      <c r="J24" s="32">
        <f t="shared" si="1"/>
        <v>1620</v>
      </c>
    </row>
    <row r="25" spans="1:10" s="11" customFormat="1" ht="15.75" customHeight="1">
      <c r="A25" s="9" t="s">
        <v>57</v>
      </c>
      <c r="B25" s="10" t="s">
        <v>22</v>
      </c>
      <c r="C25" s="7">
        <v>129</v>
      </c>
      <c r="D25" s="32">
        <f>SUM(Mar!D25+C25*3)</f>
        <v>286821</v>
      </c>
      <c r="E25" s="50">
        <v>6081</v>
      </c>
      <c r="F25" s="32">
        <f>SUM(Mar!F25+E25*3)</f>
        <v>399548</v>
      </c>
      <c r="G25" s="50">
        <v>80004</v>
      </c>
      <c r="H25" s="32">
        <f>SUM(Mar!H25+G25)</f>
        <v>637042</v>
      </c>
      <c r="I25" s="32">
        <f t="shared" si="0"/>
        <v>86214</v>
      </c>
      <c r="J25" s="32">
        <f t="shared" si="1"/>
        <v>1323411</v>
      </c>
    </row>
    <row r="26" spans="1:10" s="1" customFormat="1" ht="15.75" customHeight="1">
      <c r="A26" s="5" t="s">
        <v>63</v>
      </c>
      <c r="B26" s="6" t="s">
        <v>22</v>
      </c>
      <c r="C26" s="7">
        <v>14255</v>
      </c>
      <c r="D26" s="32">
        <f>SUM(Mar!D26+C26*3)</f>
        <v>463967</v>
      </c>
      <c r="E26" s="50">
        <v>1732</v>
      </c>
      <c r="F26" s="32">
        <f>SUM(Mar!F26+E26*3)</f>
        <v>126616</v>
      </c>
      <c r="G26" s="50">
        <v>93628</v>
      </c>
      <c r="H26" s="32">
        <f>SUM(Mar!H26+G26)</f>
        <v>483268</v>
      </c>
      <c r="I26" s="33">
        <f t="shared" si="0"/>
        <v>109615</v>
      </c>
      <c r="J26" s="32">
        <f t="shared" si="1"/>
        <v>1073851</v>
      </c>
    </row>
    <row r="27" spans="1:10" s="1" customFormat="1" ht="15.75" customHeight="1">
      <c r="A27" s="5" t="s">
        <v>64</v>
      </c>
      <c r="B27" s="6" t="s">
        <v>22</v>
      </c>
      <c r="C27" s="7">
        <v>14900</v>
      </c>
      <c r="D27" s="32">
        <f>SUM(Mar!D27+C27*3)</f>
        <v>723032</v>
      </c>
      <c r="E27" s="50">
        <v>2226</v>
      </c>
      <c r="F27" s="32">
        <f>SUM(Mar!F27+E27*3)</f>
        <v>416368</v>
      </c>
      <c r="G27" s="50">
        <v>90739</v>
      </c>
      <c r="H27" s="32">
        <f>SUM(Mar!H27+G27)</f>
        <v>1127079</v>
      </c>
      <c r="I27" s="33">
        <f t="shared" si="0"/>
        <v>107865</v>
      </c>
      <c r="J27" s="32">
        <f t="shared" si="1"/>
        <v>2266479</v>
      </c>
    </row>
    <row r="28" spans="1:10" s="1" customFormat="1" ht="15.75" customHeight="1">
      <c r="A28" s="5" t="s">
        <v>77</v>
      </c>
      <c r="B28" s="6" t="s">
        <v>22</v>
      </c>
      <c r="C28" s="7">
        <v>697</v>
      </c>
      <c r="D28" s="32">
        <f>SUM(Mar!D28+C28*3)</f>
        <v>198070</v>
      </c>
      <c r="E28" s="50">
        <v>1230</v>
      </c>
      <c r="F28" s="32">
        <f>SUM(Mar!F28+E28*3)</f>
        <v>216112</v>
      </c>
      <c r="G28" s="50">
        <v>6285</v>
      </c>
      <c r="H28" s="32">
        <f>SUM(Mar!H28+G28)</f>
        <v>337182</v>
      </c>
      <c r="I28" s="33">
        <f t="shared" si="0"/>
        <v>8212</v>
      </c>
      <c r="J28" s="32">
        <f t="shared" si="1"/>
        <v>751364</v>
      </c>
    </row>
    <row r="29" spans="1:10" s="1" customFormat="1" ht="15.75" customHeight="1">
      <c r="A29" s="5" t="s">
        <v>82</v>
      </c>
      <c r="B29" s="6" t="s">
        <v>22</v>
      </c>
      <c r="C29" s="7">
        <v>13345</v>
      </c>
      <c r="D29" s="32">
        <f>SUM(Mar!D29+C29*3)</f>
        <v>419983</v>
      </c>
      <c r="E29" s="50">
        <v>0</v>
      </c>
      <c r="F29" s="32">
        <f>SUM(Mar!F29+E29*3)</f>
        <v>30147</v>
      </c>
      <c r="G29" s="50">
        <v>71973</v>
      </c>
      <c r="H29" s="32">
        <f>SUM(Mar!H29+G29)</f>
        <v>846271</v>
      </c>
      <c r="I29" s="33">
        <f t="shared" si="0"/>
        <v>85318</v>
      </c>
      <c r="J29" s="32">
        <f t="shared" si="1"/>
        <v>1296401</v>
      </c>
    </row>
    <row r="30" spans="1:10" s="1" customFormat="1" ht="15.75" customHeight="1">
      <c r="A30" s="5" t="s">
        <v>83</v>
      </c>
      <c r="B30" s="6" t="s">
        <v>22</v>
      </c>
      <c r="C30" s="7">
        <v>6430</v>
      </c>
      <c r="D30" s="32">
        <f>SUM(Mar!D30+C30*3)</f>
        <v>574874</v>
      </c>
      <c r="E30" s="50">
        <v>1723</v>
      </c>
      <c r="F30" s="32">
        <f>SUM(Mar!F30+E30*3)</f>
        <v>292619</v>
      </c>
      <c r="G30" s="50">
        <v>62161</v>
      </c>
      <c r="H30" s="32">
        <f>SUM(Mar!H30+G30)</f>
        <v>744326</v>
      </c>
      <c r="I30" s="33">
        <f t="shared" si="0"/>
        <v>70314</v>
      </c>
      <c r="J30" s="32">
        <f t="shared" si="1"/>
        <v>1611819</v>
      </c>
    </row>
    <row r="31" spans="1:10" s="1" customFormat="1" ht="15.75" customHeight="1">
      <c r="A31" s="5" t="s">
        <v>84</v>
      </c>
      <c r="B31" s="6" t="s">
        <v>22</v>
      </c>
      <c r="C31" s="7">
        <v>2417</v>
      </c>
      <c r="D31" s="32">
        <f>SUM(Mar!D31+C31*3)</f>
        <v>393141</v>
      </c>
      <c r="E31" s="50">
        <v>2054</v>
      </c>
      <c r="F31" s="32">
        <f>SUM(Mar!F31+E31*3)</f>
        <v>422390</v>
      </c>
      <c r="G31" s="50">
        <v>44468</v>
      </c>
      <c r="H31" s="32">
        <f>SUM(Mar!H31+G31)</f>
        <v>571068</v>
      </c>
      <c r="I31" s="33">
        <f t="shared" si="0"/>
        <v>48939</v>
      </c>
      <c r="J31" s="32">
        <f t="shared" si="1"/>
        <v>1386599</v>
      </c>
    </row>
    <row r="32" spans="1:10" s="11" customFormat="1" ht="15.75" customHeight="1">
      <c r="A32" s="9" t="s">
        <v>86</v>
      </c>
      <c r="B32" s="10" t="s">
        <v>22</v>
      </c>
      <c r="C32" s="7">
        <v>2003</v>
      </c>
      <c r="D32" s="32">
        <f>SUM(Mar!D32+C32*3)</f>
        <v>91964</v>
      </c>
      <c r="E32" s="50">
        <v>734</v>
      </c>
      <c r="F32" s="32">
        <f>SUM(Mar!F32+E32*3)</f>
        <v>155690</v>
      </c>
      <c r="G32" s="50">
        <v>14246</v>
      </c>
      <c r="H32" s="32">
        <f>SUM(Mar!H32+G32)</f>
        <v>327001</v>
      </c>
      <c r="I32" s="32">
        <f t="shared" si="0"/>
        <v>16983</v>
      </c>
      <c r="J32" s="32">
        <f t="shared" si="1"/>
        <v>574655</v>
      </c>
    </row>
    <row r="33" spans="1:10" s="11" customFormat="1" ht="15.75" customHeight="1">
      <c r="A33" s="9" t="s">
        <v>134</v>
      </c>
      <c r="B33" s="10" t="s">
        <v>22</v>
      </c>
      <c r="C33" s="7">
        <v>0</v>
      </c>
      <c r="D33" s="32">
        <f>SUM(Mar!D33+C33*3)</f>
        <v>9045</v>
      </c>
      <c r="E33" s="50">
        <v>0</v>
      </c>
      <c r="F33" s="32">
        <f>SUM(Mar!F33+E33*3)</f>
        <v>121491</v>
      </c>
      <c r="G33" s="50">
        <v>0</v>
      </c>
      <c r="H33" s="32">
        <f>SUM(Mar!H33+G33)</f>
        <v>149608</v>
      </c>
      <c r="I33" s="32">
        <f t="shared" si="0"/>
        <v>0</v>
      </c>
      <c r="J33" s="32">
        <f t="shared" si="1"/>
        <v>280144</v>
      </c>
    </row>
    <row r="34" spans="1:10" s="11" customFormat="1" ht="15.75" customHeight="1">
      <c r="A34" s="9" t="s">
        <v>135</v>
      </c>
      <c r="B34" s="10" t="s">
        <v>22</v>
      </c>
      <c r="C34" s="7">
        <v>0</v>
      </c>
      <c r="D34" s="32">
        <f>SUM(Mar!D34+C34*3)</f>
        <v>197289</v>
      </c>
      <c r="E34" s="50">
        <v>6158</v>
      </c>
      <c r="F34" s="32">
        <f>SUM(Mar!F34+E34*3)</f>
        <v>332701</v>
      </c>
      <c r="G34" s="50">
        <v>39148</v>
      </c>
      <c r="H34" s="32">
        <f>SUM(Mar!H34+G34)</f>
        <v>453502</v>
      </c>
      <c r="I34" s="32">
        <f t="shared" si="0"/>
        <v>45306</v>
      </c>
      <c r="J34" s="32">
        <f t="shared" si="1"/>
        <v>983492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2">
        <f>SUM(Mar!D35+C35*3)</f>
        <v>0</v>
      </c>
      <c r="E35" s="50">
        <v>3001</v>
      </c>
      <c r="F35" s="32">
        <f>SUM(Mar!F35+E35*3)</f>
        <v>182308</v>
      </c>
      <c r="G35" s="50">
        <v>7756</v>
      </c>
      <c r="H35" s="32">
        <f>SUM(Mar!H35+G35)</f>
        <v>122833</v>
      </c>
      <c r="I35" s="32">
        <f t="shared" si="0"/>
        <v>10757</v>
      </c>
      <c r="J35" s="32">
        <f t="shared" si="1"/>
        <v>305141</v>
      </c>
    </row>
    <row r="36" spans="1:10" s="11" customFormat="1" ht="15.75" customHeight="1">
      <c r="A36" s="9" t="s">
        <v>129</v>
      </c>
      <c r="B36" s="10" t="s">
        <v>20</v>
      </c>
      <c r="C36" s="7">
        <v>16586</v>
      </c>
      <c r="D36" s="32">
        <f>SUM(Mar!D36+C36*3)</f>
        <v>882878</v>
      </c>
      <c r="E36" s="50">
        <v>1113</v>
      </c>
      <c r="F36" s="32">
        <f>SUM(Mar!F36+E36*3)</f>
        <v>71300</v>
      </c>
      <c r="G36" s="50">
        <v>46200</v>
      </c>
      <c r="H36" s="32">
        <f>SUM(Mar!H36+G36)</f>
        <v>473542</v>
      </c>
      <c r="I36" s="32">
        <f t="shared" si="0"/>
        <v>63899</v>
      </c>
      <c r="J36" s="32">
        <f t="shared" si="1"/>
        <v>1427720</v>
      </c>
    </row>
    <row r="37" spans="1:10" s="1" customFormat="1" ht="15.75" customHeight="1">
      <c r="A37" s="5" t="s">
        <v>19</v>
      </c>
      <c r="B37" s="6" t="s">
        <v>20</v>
      </c>
      <c r="C37" s="7">
        <v>395</v>
      </c>
      <c r="D37" s="32">
        <f>SUM(Mar!D37+C37*3)</f>
        <v>506441</v>
      </c>
      <c r="E37" s="50">
        <v>0</v>
      </c>
      <c r="F37" s="32">
        <f>SUM(Mar!F37+E37*3)</f>
        <v>25811</v>
      </c>
      <c r="G37" s="50">
        <v>4303</v>
      </c>
      <c r="H37" s="32">
        <f>SUM(Mar!H37+G37)</f>
        <v>260172</v>
      </c>
      <c r="I37" s="33">
        <f t="shared" si="0"/>
        <v>4698</v>
      </c>
      <c r="J37" s="32">
        <f t="shared" si="1"/>
        <v>792424</v>
      </c>
    </row>
    <row r="38" spans="1:10" s="1" customFormat="1" ht="15.75" customHeight="1">
      <c r="A38" s="5" t="s">
        <v>26</v>
      </c>
      <c r="B38" s="6" t="s">
        <v>20</v>
      </c>
      <c r="C38" s="7">
        <v>33068</v>
      </c>
      <c r="D38" s="32">
        <f>SUM(Mar!D38+C38*3)</f>
        <v>1724356</v>
      </c>
      <c r="E38" s="50">
        <v>131</v>
      </c>
      <c r="F38" s="32">
        <f>SUM(Mar!F38+E38*3)</f>
        <v>670759</v>
      </c>
      <c r="G38" s="50">
        <v>79565</v>
      </c>
      <c r="H38" s="32">
        <f>SUM(Mar!H38+G38)</f>
        <v>1970843</v>
      </c>
      <c r="I38" s="33">
        <f t="shared" si="0"/>
        <v>112764</v>
      </c>
      <c r="J38" s="32">
        <f t="shared" si="1"/>
        <v>4365958</v>
      </c>
    </row>
    <row r="39" spans="1:10" s="1" customFormat="1" ht="15.75" customHeight="1">
      <c r="A39" s="5" t="s">
        <v>28</v>
      </c>
      <c r="B39" s="6" t="s">
        <v>20</v>
      </c>
      <c r="C39" s="7">
        <v>5774</v>
      </c>
      <c r="D39" s="32">
        <f>SUM(Mar!D39+C39*3)</f>
        <v>1074536</v>
      </c>
      <c r="E39" s="50">
        <v>0</v>
      </c>
      <c r="F39" s="32">
        <f>SUM(Mar!F39+E39*3)</f>
        <v>82093</v>
      </c>
      <c r="G39" s="50">
        <v>68192</v>
      </c>
      <c r="H39" s="32">
        <f>SUM(Mar!H39+G39)</f>
        <v>928972</v>
      </c>
      <c r="I39" s="33">
        <f t="shared" si="0"/>
        <v>73966</v>
      </c>
      <c r="J39" s="32">
        <f t="shared" si="1"/>
        <v>2085601</v>
      </c>
    </row>
    <row r="40" spans="1:10" s="1" customFormat="1" ht="15.75" customHeight="1">
      <c r="A40" s="5" t="s">
        <v>29</v>
      </c>
      <c r="B40" s="6" t="s">
        <v>20</v>
      </c>
      <c r="C40" s="7">
        <v>1657</v>
      </c>
      <c r="D40" s="32">
        <f>SUM(Mar!D40+C40*3)</f>
        <v>739357</v>
      </c>
      <c r="E40" s="50">
        <v>0</v>
      </c>
      <c r="F40" s="32">
        <f>SUM(Mar!F40+E40*3)</f>
        <v>87524</v>
      </c>
      <c r="G40" s="50">
        <v>8955</v>
      </c>
      <c r="H40" s="32">
        <f>SUM(Mar!H40+G40)</f>
        <v>463042</v>
      </c>
      <c r="I40" s="33">
        <f t="shared" si="0"/>
        <v>10612</v>
      </c>
      <c r="J40" s="32">
        <f t="shared" si="1"/>
        <v>1289923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2">
        <f>SUM(Mar!D41+C41*3)</f>
        <v>0</v>
      </c>
      <c r="E41" s="50">
        <v>0</v>
      </c>
      <c r="F41" s="32">
        <f>SUM(Mar!F41+E41*3)</f>
        <v>0</v>
      </c>
      <c r="G41" s="50">
        <v>0</v>
      </c>
      <c r="H41" s="32">
        <f>SUM(Mar!H41+G41)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14825</v>
      </c>
      <c r="D42" s="32">
        <f>SUM(Mar!D42+C42*3)</f>
        <v>901205</v>
      </c>
      <c r="E42" s="50">
        <v>0</v>
      </c>
      <c r="F42" s="32">
        <f>SUM(Mar!F42+E42*3)</f>
        <v>236648</v>
      </c>
      <c r="G42" s="50">
        <v>48361</v>
      </c>
      <c r="H42" s="32">
        <f>SUM(Mar!H42+G42)</f>
        <v>778269</v>
      </c>
      <c r="I42" s="33">
        <f aca="true" t="shared" si="2" ref="I42:I80">SUM(C42,E42,G42)</f>
        <v>63186</v>
      </c>
      <c r="J42" s="32">
        <f t="shared" si="1"/>
        <v>1916122</v>
      </c>
    </row>
    <row r="43" spans="1:10" s="1" customFormat="1" ht="15.75" customHeight="1">
      <c r="A43" s="5" t="s">
        <v>34</v>
      </c>
      <c r="B43" s="6" t="s">
        <v>20</v>
      </c>
      <c r="C43" s="7">
        <v>11164</v>
      </c>
      <c r="D43" s="32">
        <f>SUM(Mar!D43+C43*3)</f>
        <v>1157623</v>
      </c>
      <c r="E43" s="50">
        <v>0</v>
      </c>
      <c r="F43" s="32">
        <f>SUM(Mar!F43+E43*3)</f>
        <v>213545</v>
      </c>
      <c r="G43" s="50">
        <v>68856</v>
      </c>
      <c r="H43" s="32">
        <f>SUM(Mar!H43+G43)</f>
        <v>740716</v>
      </c>
      <c r="I43" s="33">
        <f t="shared" si="2"/>
        <v>80020</v>
      </c>
      <c r="J43" s="32">
        <f t="shared" si="1"/>
        <v>2111884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2">
        <f>SUM(Mar!D44+C44*3)</f>
        <v>0</v>
      </c>
      <c r="E44" s="50">
        <v>0</v>
      </c>
      <c r="F44" s="32">
        <f>SUM(Mar!F44+E44*3)</f>
        <v>0</v>
      </c>
      <c r="G44" s="50">
        <v>0</v>
      </c>
      <c r="H44" s="32">
        <f>SUM(Mar!H44+G44)</f>
        <v>0</v>
      </c>
      <c r="I44" s="32">
        <f t="shared" si="2"/>
        <v>0</v>
      </c>
      <c r="J44" s="32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25768</v>
      </c>
      <c r="D45" s="32">
        <f>SUM(Mar!D45+C45*3)</f>
        <v>1789122</v>
      </c>
      <c r="E45" s="50">
        <v>1230</v>
      </c>
      <c r="F45" s="32">
        <f>SUM(Mar!F45+E45*3)</f>
        <v>94186</v>
      </c>
      <c r="G45" s="50">
        <v>107387</v>
      </c>
      <c r="H45" s="32">
        <f>SUM(Mar!H45+G45)</f>
        <v>1272511</v>
      </c>
      <c r="I45" s="33">
        <f t="shared" si="2"/>
        <v>134385</v>
      </c>
      <c r="J45" s="32">
        <f t="shared" si="1"/>
        <v>3155819</v>
      </c>
    </row>
    <row r="46" spans="1:10" s="11" customFormat="1" ht="15.75" customHeight="1">
      <c r="A46" s="9" t="s">
        <v>39</v>
      </c>
      <c r="B46" s="10" t="s">
        <v>20</v>
      </c>
      <c r="C46" s="7">
        <v>10715</v>
      </c>
      <c r="D46" s="32">
        <f>SUM(Mar!D46+C46*3)</f>
        <v>706105</v>
      </c>
      <c r="E46" s="50">
        <v>0</v>
      </c>
      <c r="F46" s="32">
        <f>SUM(Mar!F46+E46*3)</f>
        <v>68689</v>
      </c>
      <c r="G46" s="50">
        <v>92743</v>
      </c>
      <c r="H46" s="32">
        <f>SUM(Mar!H46+G46)</f>
        <v>732204</v>
      </c>
      <c r="I46" s="32">
        <f t="shared" si="2"/>
        <v>103458</v>
      </c>
      <c r="J46" s="32">
        <f t="shared" si="1"/>
        <v>1506998</v>
      </c>
    </row>
    <row r="47" spans="1:10" s="1" customFormat="1" ht="15.75" customHeight="1">
      <c r="A47" s="5" t="s">
        <v>41</v>
      </c>
      <c r="B47" s="6" t="s">
        <v>20</v>
      </c>
      <c r="C47" s="7">
        <v>24111</v>
      </c>
      <c r="D47" s="32">
        <f>SUM(Mar!D47+C47*3)</f>
        <v>1942262</v>
      </c>
      <c r="E47" s="50">
        <v>4203</v>
      </c>
      <c r="F47" s="32">
        <f>SUM(Mar!F47+E47*3)</f>
        <v>515454</v>
      </c>
      <c r="G47" s="50">
        <v>98282</v>
      </c>
      <c r="H47" s="32">
        <f>SUM(Mar!H47+G47)</f>
        <v>1707683</v>
      </c>
      <c r="I47" s="33">
        <f t="shared" si="2"/>
        <v>126596</v>
      </c>
      <c r="J47" s="32">
        <f t="shared" si="1"/>
        <v>4165399</v>
      </c>
    </row>
    <row r="48" spans="1:10" s="1" customFormat="1" ht="15.75" customHeight="1">
      <c r="A48" s="5" t="s">
        <v>42</v>
      </c>
      <c r="B48" s="6" t="s">
        <v>20</v>
      </c>
      <c r="C48" s="7">
        <v>7978</v>
      </c>
      <c r="D48" s="32">
        <f>SUM(Mar!D48+C48*3)</f>
        <v>306644</v>
      </c>
      <c r="E48" s="50">
        <v>1641</v>
      </c>
      <c r="F48" s="32">
        <f>SUM(Mar!F48+E48*3)</f>
        <v>148376</v>
      </c>
      <c r="G48" s="50">
        <v>30950</v>
      </c>
      <c r="H48" s="32">
        <f>SUM(Mar!H48+G48)</f>
        <v>426123</v>
      </c>
      <c r="I48" s="33">
        <f t="shared" si="2"/>
        <v>40569</v>
      </c>
      <c r="J48" s="32">
        <f t="shared" si="1"/>
        <v>881143</v>
      </c>
    </row>
    <row r="49" spans="1:10" s="11" customFormat="1" ht="15.75" customHeight="1">
      <c r="A49" s="9" t="s">
        <v>43</v>
      </c>
      <c r="B49" s="10" t="s">
        <v>20</v>
      </c>
      <c r="C49" s="7">
        <v>129</v>
      </c>
      <c r="D49" s="32">
        <f>SUM(Mar!D49+C49*3)</f>
        <v>170730</v>
      </c>
      <c r="E49" s="50">
        <v>45</v>
      </c>
      <c r="F49" s="32">
        <f>SUM(Mar!F49+E49*3)</f>
        <v>64782</v>
      </c>
      <c r="G49" s="50">
        <v>3032</v>
      </c>
      <c r="H49" s="32">
        <f>SUM(Mar!H49+G49)</f>
        <v>175230</v>
      </c>
      <c r="I49" s="32">
        <f t="shared" si="2"/>
        <v>3206</v>
      </c>
      <c r="J49" s="32">
        <f t="shared" si="1"/>
        <v>410742</v>
      </c>
    </row>
    <row r="50" spans="1:10" s="11" customFormat="1" ht="15.75" customHeight="1">
      <c r="A50" s="9" t="s">
        <v>130</v>
      </c>
      <c r="B50" s="10" t="s">
        <v>20</v>
      </c>
      <c r="C50" s="7">
        <v>16766</v>
      </c>
      <c r="D50" s="32">
        <f>SUM(Mar!D50+C50*3)</f>
        <v>1068683</v>
      </c>
      <c r="E50" s="50">
        <v>0</v>
      </c>
      <c r="F50" s="32">
        <f>SUM(Mar!F50+E50*3)</f>
        <v>1128</v>
      </c>
      <c r="G50" s="50">
        <v>114469</v>
      </c>
      <c r="H50" s="32">
        <f>SUM(Mar!H50+G50)</f>
        <v>641178</v>
      </c>
      <c r="I50" s="33">
        <f t="shared" si="2"/>
        <v>131235</v>
      </c>
      <c r="J50" s="32">
        <f t="shared" si="1"/>
        <v>1710989</v>
      </c>
    </row>
    <row r="51" spans="1:10" s="1" customFormat="1" ht="15.75" customHeight="1">
      <c r="A51" s="5" t="s">
        <v>48</v>
      </c>
      <c r="B51" s="6" t="s">
        <v>20</v>
      </c>
      <c r="C51" s="7">
        <v>10568</v>
      </c>
      <c r="D51" s="32">
        <f>SUM(Mar!D51+C51*3)</f>
        <v>1127894</v>
      </c>
      <c r="E51" s="50">
        <v>1516</v>
      </c>
      <c r="F51" s="32">
        <f>SUM(Mar!F51+E51*3)</f>
        <v>66140</v>
      </c>
      <c r="G51" s="50">
        <v>53978</v>
      </c>
      <c r="H51" s="32">
        <f>SUM(Mar!H51+G51)</f>
        <v>642982</v>
      </c>
      <c r="I51" s="33">
        <f t="shared" si="2"/>
        <v>66062</v>
      </c>
      <c r="J51" s="32">
        <f t="shared" si="1"/>
        <v>1837016</v>
      </c>
    </row>
    <row r="52" spans="1:10" s="11" customFormat="1" ht="15.75" customHeight="1">
      <c r="A52" s="9" t="s">
        <v>54</v>
      </c>
      <c r="B52" s="10" t="s">
        <v>20</v>
      </c>
      <c r="C52" s="7">
        <v>255</v>
      </c>
      <c r="D52" s="32">
        <f>SUM(Mar!D52+C52*3)</f>
        <v>55009</v>
      </c>
      <c r="E52" s="50">
        <v>0</v>
      </c>
      <c r="F52" s="32">
        <f>SUM(Mar!F52+E52*3)</f>
        <v>0</v>
      </c>
      <c r="G52" s="50">
        <v>255</v>
      </c>
      <c r="H52" s="32">
        <f>SUM(Mar!H52+G52)</f>
        <v>32955</v>
      </c>
      <c r="I52" s="32">
        <f t="shared" si="2"/>
        <v>510</v>
      </c>
      <c r="J52" s="32">
        <f t="shared" si="1"/>
        <v>87964</v>
      </c>
    </row>
    <row r="53" spans="1:10" s="11" customFormat="1" ht="15.75" customHeight="1">
      <c r="A53" s="9" t="s">
        <v>55</v>
      </c>
      <c r="B53" s="10" t="s">
        <v>20</v>
      </c>
      <c r="C53" s="7">
        <v>12255</v>
      </c>
      <c r="D53" s="32">
        <f>SUM(Mar!D53+C53*3)</f>
        <v>961466</v>
      </c>
      <c r="E53" s="50">
        <v>1113</v>
      </c>
      <c r="F53" s="32">
        <f>SUM(Mar!F53+E53*3)</f>
        <v>684817</v>
      </c>
      <c r="G53" s="50">
        <v>69985</v>
      </c>
      <c r="H53" s="32">
        <f>SUM(Mar!H53+G53)</f>
        <v>1014926</v>
      </c>
      <c r="I53" s="32">
        <f t="shared" si="2"/>
        <v>83353</v>
      </c>
      <c r="J53" s="32">
        <f t="shared" si="1"/>
        <v>2661209</v>
      </c>
    </row>
    <row r="54" spans="1:10" s="11" customFormat="1" ht="15.75" customHeight="1">
      <c r="A54" s="9" t="s">
        <v>56</v>
      </c>
      <c r="B54" s="10" t="s">
        <v>20</v>
      </c>
      <c r="C54" s="7">
        <v>18078</v>
      </c>
      <c r="D54" s="32">
        <f>SUM(Mar!D54+C54*3)</f>
        <v>1672550</v>
      </c>
      <c r="E54" s="50">
        <v>2241</v>
      </c>
      <c r="F54" s="32">
        <f>SUM(Mar!F54+E54*3)</f>
        <v>705312</v>
      </c>
      <c r="G54" s="50">
        <v>61753</v>
      </c>
      <c r="H54" s="32">
        <f>SUM(Mar!H54+G54)</f>
        <v>1731795</v>
      </c>
      <c r="I54" s="32">
        <f t="shared" si="2"/>
        <v>82072</v>
      </c>
      <c r="J54" s="32">
        <f t="shared" si="1"/>
        <v>4109657</v>
      </c>
    </row>
    <row r="55" spans="1:10" s="1" customFormat="1" ht="15.75" customHeight="1">
      <c r="A55" s="5" t="s">
        <v>58</v>
      </c>
      <c r="B55" s="6" t="s">
        <v>20</v>
      </c>
      <c r="C55" s="7">
        <v>6482</v>
      </c>
      <c r="D55" s="32">
        <f>SUM(Mar!D55+C55*3)</f>
        <v>244784</v>
      </c>
      <c r="E55" s="50">
        <v>0</v>
      </c>
      <c r="F55" s="32">
        <f>SUM(Mar!F55+E55*3)</f>
        <v>1080</v>
      </c>
      <c r="G55" s="50">
        <v>48976</v>
      </c>
      <c r="H55" s="32">
        <f>SUM(Mar!H55+G55)</f>
        <v>234593</v>
      </c>
      <c r="I55" s="33">
        <f t="shared" si="2"/>
        <v>55458</v>
      </c>
      <c r="J55" s="32">
        <f t="shared" si="1"/>
        <v>480457</v>
      </c>
    </row>
    <row r="56" spans="1:10" s="1" customFormat="1" ht="15.75" customHeight="1">
      <c r="A56" s="5" t="s">
        <v>59</v>
      </c>
      <c r="B56" s="6" t="s">
        <v>20</v>
      </c>
      <c r="C56" s="7">
        <v>25479</v>
      </c>
      <c r="D56" s="32">
        <f>SUM(Mar!D56+C56*3)</f>
        <v>1726259</v>
      </c>
      <c r="E56" s="50">
        <v>4879</v>
      </c>
      <c r="F56" s="32">
        <f>SUM(Mar!F56+E56*3)</f>
        <v>867131</v>
      </c>
      <c r="G56" s="50">
        <v>158237</v>
      </c>
      <c r="H56" s="32">
        <f>SUM(Mar!H56+G56)</f>
        <v>1537044</v>
      </c>
      <c r="I56" s="33">
        <f t="shared" si="2"/>
        <v>188595</v>
      </c>
      <c r="J56" s="32">
        <f t="shared" si="1"/>
        <v>4130434</v>
      </c>
    </row>
    <row r="57" spans="1:10" s="1" customFormat="1" ht="15.75" customHeight="1">
      <c r="A57" s="5" t="s">
        <v>60</v>
      </c>
      <c r="B57" s="6" t="s">
        <v>20</v>
      </c>
      <c r="C57" s="7">
        <v>17602</v>
      </c>
      <c r="D57" s="32">
        <f>SUM(Mar!D57+C57*3)</f>
        <v>1535712</v>
      </c>
      <c r="E57" s="50">
        <v>7272</v>
      </c>
      <c r="F57" s="32">
        <f>SUM(Mar!F57+E57*3)</f>
        <v>877407</v>
      </c>
      <c r="G57" s="50">
        <v>114399</v>
      </c>
      <c r="H57" s="32">
        <f>SUM(Mar!H57+G57)</f>
        <v>1758128</v>
      </c>
      <c r="I57" s="33">
        <f t="shared" si="2"/>
        <v>139273</v>
      </c>
      <c r="J57" s="32">
        <f>SUM(D57+F57+H57)</f>
        <v>4171247</v>
      </c>
    </row>
    <row r="58" spans="1:10" s="1" customFormat="1" ht="15.75" customHeight="1">
      <c r="A58" s="5" t="s">
        <v>61</v>
      </c>
      <c r="B58" s="6" t="s">
        <v>20</v>
      </c>
      <c r="C58" s="7">
        <v>47048</v>
      </c>
      <c r="D58" s="32">
        <f>SUM(Mar!D58+C58*3)</f>
        <v>2329901</v>
      </c>
      <c r="E58" s="50">
        <v>1215</v>
      </c>
      <c r="F58" s="32">
        <f>SUM(Mar!F58+E58*3)</f>
        <v>431798</v>
      </c>
      <c r="G58" s="50">
        <v>244467</v>
      </c>
      <c r="H58" s="32">
        <f>SUM(Mar!H58+G58)</f>
        <v>2190453</v>
      </c>
      <c r="I58" s="33">
        <f t="shared" si="2"/>
        <v>292730</v>
      </c>
      <c r="J58" s="32">
        <f t="shared" si="1"/>
        <v>4952152</v>
      </c>
    </row>
    <row r="59" spans="1:10" s="1" customFormat="1" ht="15.75" customHeight="1">
      <c r="A59" s="5" t="s">
        <v>65</v>
      </c>
      <c r="B59" s="6" t="s">
        <v>20</v>
      </c>
      <c r="C59" s="7">
        <v>7118</v>
      </c>
      <c r="D59" s="32">
        <f>SUM(Mar!D59+C59*3)</f>
        <v>518696</v>
      </c>
      <c r="E59" s="50">
        <v>0</v>
      </c>
      <c r="F59" s="32">
        <f>SUM(Mar!F59+E59*3)</f>
        <v>1825</v>
      </c>
      <c r="G59" s="50">
        <v>17476</v>
      </c>
      <c r="H59" s="32">
        <f>SUM(Mar!H59+G59)</f>
        <v>672837</v>
      </c>
      <c r="I59" s="33">
        <f t="shared" si="2"/>
        <v>24594</v>
      </c>
      <c r="J59" s="32">
        <f t="shared" si="1"/>
        <v>1193358</v>
      </c>
    </row>
    <row r="60" spans="1:10" s="1" customFormat="1" ht="15.75" customHeight="1">
      <c r="A60" s="5" t="s">
        <v>66</v>
      </c>
      <c r="B60" s="6" t="s">
        <v>20</v>
      </c>
      <c r="C60" s="7">
        <v>8823</v>
      </c>
      <c r="D60" s="32">
        <f>SUM(Mar!D60+C60*3)</f>
        <v>844090</v>
      </c>
      <c r="E60" s="50">
        <v>0</v>
      </c>
      <c r="F60" s="32">
        <f>SUM(Mar!F60+E60*3)</f>
        <v>101396</v>
      </c>
      <c r="G60" s="50">
        <v>66227</v>
      </c>
      <c r="H60" s="32">
        <f>SUM(Mar!H60+G60)</f>
        <v>593476</v>
      </c>
      <c r="I60" s="33">
        <f t="shared" si="2"/>
        <v>75050</v>
      </c>
      <c r="J60" s="32">
        <f t="shared" si="1"/>
        <v>1538962</v>
      </c>
    </row>
    <row r="61" spans="1:10" s="1" customFormat="1" ht="15.75" customHeight="1">
      <c r="A61" s="5" t="s">
        <v>67</v>
      </c>
      <c r="B61" s="6" t="s">
        <v>20</v>
      </c>
      <c r="C61" s="7">
        <v>3392</v>
      </c>
      <c r="D61" s="32">
        <f>SUM(Mar!D61+C61*3)</f>
        <v>119877</v>
      </c>
      <c r="E61" s="50">
        <v>0</v>
      </c>
      <c r="F61" s="32">
        <f>SUM(Mar!F61+E61*3)</f>
        <v>0</v>
      </c>
      <c r="G61" s="50">
        <v>22181</v>
      </c>
      <c r="H61" s="32">
        <f>SUM(Mar!H61+G61)</f>
        <v>104919</v>
      </c>
      <c r="I61" s="33">
        <f t="shared" si="2"/>
        <v>25573</v>
      </c>
      <c r="J61" s="32">
        <f t="shared" si="1"/>
        <v>224796</v>
      </c>
    </row>
    <row r="62" spans="1:10" s="11" customFormat="1" ht="15.75" customHeight="1">
      <c r="A62" s="9" t="s">
        <v>68</v>
      </c>
      <c r="B62" s="10" t="s">
        <v>20</v>
      </c>
      <c r="C62" s="7">
        <v>2722</v>
      </c>
      <c r="D62" s="32">
        <f>SUM(Mar!D62+C62*3)</f>
        <v>556895</v>
      </c>
      <c r="E62" s="50">
        <v>1113</v>
      </c>
      <c r="F62" s="32">
        <f>SUM(Mar!F62+E62*3)</f>
        <v>74565</v>
      </c>
      <c r="G62" s="50">
        <v>46944</v>
      </c>
      <c r="H62" s="32">
        <f>SUM(Mar!H62+G62)</f>
        <v>941244</v>
      </c>
      <c r="I62" s="32">
        <f t="shared" si="2"/>
        <v>50779</v>
      </c>
      <c r="J62" s="32">
        <f t="shared" si="1"/>
        <v>1572704</v>
      </c>
    </row>
    <row r="63" spans="1:10" s="1" customFormat="1" ht="15.75" customHeight="1">
      <c r="A63" s="5" t="s">
        <v>69</v>
      </c>
      <c r="B63" s="6" t="s">
        <v>20</v>
      </c>
      <c r="C63" s="7">
        <v>3054</v>
      </c>
      <c r="D63" s="32">
        <f>SUM(Mar!D63+C63*3)</f>
        <v>594433</v>
      </c>
      <c r="E63" s="50">
        <v>4122</v>
      </c>
      <c r="F63" s="32">
        <f>SUM(Mar!F63+E63*3)</f>
        <v>192127</v>
      </c>
      <c r="G63" s="50">
        <v>15985</v>
      </c>
      <c r="H63" s="32">
        <f>SUM(Mar!H63+G63)</f>
        <v>582694</v>
      </c>
      <c r="I63" s="33">
        <f t="shared" si="2"/>
        <v>23161</v>
      </c>
      <c r="J63" s="32">
        <f t="shared" si="1"/>
        <v>1369254</v>
      </c>
    </row>
    <row r="64" spans="1:10" s="11" customFormat="1" ht="15.75" customHeight="1">
      <c r="A64" s="9" t="s">
        <v>70</v>
      </c>
      <c r="B64" s="10" t="s">
        <v>20</v>
      </c>
      <c r="C64" s="7">
        <v>15446</v>
      </c>
      <c r="D64" s="32">
        <f>SUM(Mar!D64+C64*3)</f>
        <v>628747</v>
      </c>
      <c r="E64" s="50">
        <v>4552</v>
      </c>
      <c r="F64" s="32">
        <f>SUM(Mar!F64+E64*3)</f>
        <v>278248</v>
      </c>
      <c r="G64" s="50">
        <v>106844</v>
      </c>
      <c r="H64" s="32">
        <f>SUM(Mar!H64+G64)</f>
        <v>535465</v>
      </c>
      <c r="I64" s="32">
        <f t="shared" si="2"/>
        <v>126842</v>
      </c>
      <c r="J64" s="32">
        <f t="shared" si="1"/>
        <v>1442460</v>
      </c>
    </row>
    <row r="65" spans="1:10" s="1" customFormat="1" ht="15.75" customHeight="1">
      <c r="A65" s="5" t="s">
        <v>71</v>
      </c>
      <c r="B65" s="6" t="s">
        <v>20</v>
      </c>
      <c r="C65" s="7">
        <v>6582</v>
      </c>
      <c r="D65" s="32">
        <f>SUM(Mar!D65+C65*3)</f>
        <v>610024</v>
      </c>
      <c r="E65" s="50">
        <v>779</v>
      </c>
      <c r="F65" s="32">
        <f>SUM(Mar!F65+E65*3)</f>
        <v>38233</v>
      </c>
      <c r="G65" s="50">
        <v>195845</v>
      </c>
      <c r="H65" s="32">
        <f>SUM(Mar!H65+G65)</f>
        <v>868877</v>
      </c>
      <c r="I65" s="33">
        <f t="shared" si="2"/>
        <v>203206</v>
      </c>
      <c r="J65" s="32">
        <f t="shared" si="1"/>
        <v>1517134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2">
        <f>SUM(Mar!D66+C66*3)</f>
        <v>0</v>
      </c>
      <c r="E66" s="50">
        <v>0</v>
      </c>
      <c r="F66" s="32">
        <f>SUM(Mar!F66+E66*3)</f>
        <v>0</v>
      </c>
      <c r="G66" s="50">
        <v>0</v>
      </c>
      <c r="H66" s="32">
        <f>SUM(Mar!H66+G66)</f>
        <v>0</v>
      </c>
      <c r="I66" s="32">
        <f t="shared" si="2"/>
        <v>0</v>
      </c>
      <c r="J66" s="32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5937</v>
      </c>
      <c r="D67" s="32">
        <f>SUM(Mar!D67+C67*3)</f>
        <v>475004</v>
      </c>
      <c r="E67" s="50">
        <v>0</v>
      </c>
      <c r="F67" s="32">
        <f>SUM(Mar!F67+E67*3)</f>
        <v>3248</v>
      </c>
      <c r="G67" s="50">
        <v>60580</v>
      </c>
      <c r="H67" s="32">
        <f>SUM(Mar!H67+G67)</f>
        <v>547356</v>
      </c>
      <c r="I67" s="33">
        <f t="shared" si="2"/>
        <v>66517</v>
      </c>
      <c r="J67" s="32">
        <f t="shared" si="1"/>
        <v>1025608</v>
      </c>
    </row>
    <row r="68" spans="1:10" s="11" customFormat="1" ht="15.75" customHeight="1">
      <c r="A68" s="9" t="s">
        <v>74</v>
      </c>
      <c r="B68" s="10" t="s">
        <v>20</v>
      </c>
      <c r="C68" s="7">
        <v>0</v>
      </c>
      <c r="D68" s="32">
        <f>SUM(Mar!D68+C68*3)</f>
        <v>332885</v>
      </c>
      <c r="E68" s="50">
        <v>0</v>
      </c>
      <c r="F68" s="32">
        <f>SUM(Mar!F68+E68*3)</f>
        <v>7353</v>
      </c>
      <c r="G68" s="50">
        <v>0</v>
      </c>
      <c r="H68" s="32">
        <f>SUM(Mar!H68+G68)</f>
        <v>222108</v>
      </c>
      <c r="I68" s="32">
        <f t="shared" si="2"/>
        <v>0</v>
      </c>
      <c r="J68" s="32">
        <f>SUM(D68+F68+H68)</f>
        <v>562346</v>
      </c>
    </row>
    <row r="69" spans="1:10" s="1" customFormat="1" ht="15.75" customHeight="1">
      <c r="A69" s="5" t="s">
        <v>75</v>
      </c>
      <c r="B69" s="6" t="s">
        <v>20</v>
      </c>
      <c r="C69" s="7">
        <v>395</v>
      </c>
      <c r="D69" s="32">
        <f>SUM(Mar!D69+C69*3)</f>
        <v>308522</v>
      </c>
      <c r="E69" s="50">
        <v>1113</v>
      </c>
      <c r="F69" s="32">
        <f>SUM(Mar!F69+E69*3)</f>
        <v>212058</v>
      </c>
      <c r="G69" s="50">
        <v>28717</v>
      </c>
      <c r="H69" s="32">
        <f>SUM(Mar!H69+G69)</f>
        <v>375465</v>
      </c>
      <c r="I69" s="33">
        <f t="shared" si="2"/>
        <v>30225</v>
      </c>
      <c r="J69" s="32">
        <f t="shared" si="1"/>
        <v>896045</v>
      </c>
    </row>
    <row r="70" spans="1:10" s="1" customFormat="1" ht="15.75" customHeight="1">
      <c r="A70" s="5" t="s">
        <v>76</v>
      </c>
      <c r="B70" s="6" t="s">
        <v>20</v>
      </c>
      <c r="C70" s="7">
        <v>8303</v>
      </c>
      <c r="D70" s="32">
        <f>SUM(Mar!D70+C70*3)</f>
        <v>171216</v>
      </c>
      <c r="E70" s="50">
        <v>1732</v>
      </c>
      <c r="F70" s="32">
        <f>SUM(Mar!F70+E70*3)</f>
        <v>31862</v>
      </c>
      <c r="G70" s="50">
        <v>6688</v>
      </c>
      <c r="H70" s="32">
        <f>SUM(Mar!H70+G70)</f>
        <v>143220</v>
      </c>
      <c r="I70" s="33">
        <f t="shared" si="2"/>
        <v>16723</v>
      </c>
      <c r="J70" s="32">
        <f t="shared" si="1"/>
        <v>346298</v>
      </c>
    </row>
    <row r="71" spans="1:10" s="11" customFormat="1" ht="15.75" customHeight="1">
      <c r="A71" s="9" t="s">
        <v>78</v>
      </c>
      <c r="B71" s="10" t="s">
        <v>20</v>
      </c>
      <c r="C71" s="7">
        <v>0</v>
      </c>
      <c r="D71" s="32">
        <f>SUM(Mar!D71+C71*3)</f>
        <v>1524</v>
      </c>
      <c r="E71" s="50">
        <v>0</v>
      </c>
      <c r="F71" s="32">
        <f>SUM(Mar!F71+E71*3)</f>
        <v>0</v>
      </c>
      <c r="G71" s="50">
        <v>0</v>
      </c>
      <c r="H71" s="32">
        <f>SUM(Mar!H71+G71)</f>
        <v>1627</v>
      </c>
      <c r="I71" s="32">
        <f t="shared" si="2"/>
        <v>0</v>
      </c>
      <c r="J71" s="32">
        <f t="shared" si="1"/>
        <v>3151</v>
      </c>
    </row>
    <row r="72" spans="1:10" s="11" customFormat="1" ht="15.75" customHeight="1">
      <c r="A72" s="9" t="s">
        <v>79</v>
      </c>
      <c r="B72" s="10" t="s">
        <v>20</v>
      </c>
      <c r="C72" s="7">
        <v>2008</v>
      </c>
      <c r="D72" s="32">
        <f>SUM(Mar!D72+C72*3)</f>
        <v>279544</v>
      </c>
      <c r="E72" s="50">
        <v>0</v>
      </c>
      <c r="F72" s="32">
        <f>SUM(Mar!F72+E72*3)</f>
        <v>28526</v>
      </c>
      <c r="G72" s="50">
        <v>11218</v>
      </c>
      <c r="H72" s="32">
        <f>SUM(Mar!H72+G72)</f>
        <v>157405</v>
      </c>
      <c r="I72" s="32">
        <f t="shared" si="2"/>
        <v>13226</v>
      </c>
      <c r="J72" s="32">
        <f t="shared" si="1"/>
        <v>465475</v>
      </c>
    </row>
    <row r="73" spans="1:10" s="11" customFormat="1" ht="15.75" customHeight="1">
      <c r="A73" s="9" t="s">
        <v>80</v>
      </c>
      <c r="B73" s="10" t="s">
        <v>20</v>
      </c>
      <c r="C73" s="7">
        <v>23419</v>
      </c>
      <c r="D73" s="32">
        <f>SUM(Mar!D73+C73*3)</f>
        <v>947288</v>
      </c>
      <c r="E73" s="50">
        <v>0</v>
      </c>
      <c r="F73" s="32">
        <f>SUM(Mar!F73+E73*3)</f>
        <v>26382</v>
      </c>
      <c r="G73" s="50">
        <v>221008</v>
      </c>
      <c r="H73" s="32">
        <f>SUM(Mar!H73+G73)</f>
        <v>1040242</v>
      </c>
      <c r="I73" s="32">
        <f t="shared" si="2"/>
        <v>244427</v>
      </c>
      <c r="J73" s="32">
        <f t="shared" si="1"/>
        <v>2013912</v>
      </c>
    </row>
    <row r="74" spans="1:10" s="1" customFormat="1" ht="15.75" customHeight="1">
      <c r="A74" s="5" t="s">
        <v>81</v>
      </c>
      <c r="B74" s="6" t="s">
        <v>20</v>
      </c>
      <c r="C74" s="7">
        <v>3283</v>
      </c>
      <c r="D74" s="32">
        <f>SUM(Mar!D74+C74*3)</f>
        <v>244088</v>
      </c>
      <c r="E74" s="50">
        <v>0</v>
      </c>
      <c r="F74" s="32">
        <f>SUM(Mar!F74+E74*3)</f>
        <v>69203</v>
      </c>
      <c r="G74" s="50">
        <v>28646</v>
      </c>
      <c r="H74" s="32">
        <f>SUM(Mar!H74+G74)</f>
        <v>263778</v>
      </c>
      <c r="I74" s="33">
        <f t="shared" si="2"/>
        <v>31929</v>
      </c>
      <c r="J74" s="32">
        <f t="shared" si="1"/>
        <v>577069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2">
        <f>SUM(Mar!D75+C75*3)</f>
        <v>0</v>
      </c>
      <c r="E75" s="50">
        <v>0</v>
      </c>
      <c r="F75" s="32">
        <f>SUM(Mar!F75+E75*3)</f>
        <v>0</v>
      </c>
      <c r="G75" s="50">
        <v>0</v>
      </c>
      <c r="H75" s="32">
        <f>SUM(Mar!H75+G75)</f>
        <v>0</v>
      </c>
      <c r="I75" s="32">
        <f t="shared" si="2"/>
        <v>0</v>
      </c>
      <c r="J75" s="32">
        <f t="shared" si="1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2">
        <f>SUM(Mar!D76+C76*3)</f>
        <v>0</v>
      </c>
      <c r="E76" s="50">
        <v>0</v>
      </c>
      <c r="F76" s="32">
        <f>SUM(Mar!F76+E76*3)</f>
        <v>736</v>
      </c>
      <c r="G76" s="50">
        <v>0</v>
      </c>
      <c r="H76" s="32">
        <f>SUM(Mar!H76+G76)</f>
        <v>52</v>
      </c>
      <c r="I76" s="32">
        <f t="shared" si="2"/>
        <v>0</v>
      </c>
      <c r="J76" s="32">
        <f>SUM(D76+F76+H76)</f>
        <v>788</v>
      </c>
    </row>
    <row r="77" spans="1:10" s="1" customFormat="1" ht="15.75" customHeight="1">
      <c r="A77" s="5" t="s">
        <v>88</v>
      </c>
      <c r="B77" s="6" t="s">
        <v>20</v>
      </c>
      <c r="C77" s="7">
        <v>26877</v>
      </c>
      <c r="D77" s="32">
        <f>SUM(Mar!D77+C77*3)</f>
        <v>2084549</v>
      </c>
      <c r="E77" s="50">
        <v>4048</v>
      </c>
      <c r="F77" s="32">
        <f>SUM(Mar!F77+E77*3)</f>
        <v>536886</v>
      </c>
      <c r="G77" s="50">
        <v>253428</v>
      </c>
      <c r="H77" s="32">
        <f>SUM(Mar!H77+G77)</f>
        <v>1914098</v>
      </c>
      <c r="I77" s="33">
        <f t="shared" si="2"/>
        <v>284353</v>
      </c>
      <c r="J77" s="32">
        <f>SUM(D77+F77+H77)</f>
        <v>4535533</v>
      </c>
    </row>
    <row r="78" spans="1:10" s="1" customFormat="1" ht="15.75" customHeight="1">
      <c r="A78" s="5" t="s">
        <v>139</v>
      </c>
      <c r="B78" s="6" t="s">
        <v>20</v>
      </c>
      <c r="C78" s="7">
        <v>0</v>
      </c>
      <c r="D78" s="32">
        <f>SUM(Mar!D78+C78*3)</f>
        <v>55524</v>
      </c>
      <c r="E78" s="50">
        <v>0</v>
      </c>
      <c r="F78" s="32">
        <f>SUM(Mar!F78+E78*3)</f>
        <v>269922</v>
      </c>
      <c r="G78" s="50">
        <v>0</v>
      </c>
      <c r="H78" s="32">
        <f>SUM(Mar!H78+G78)</f>
        <v>227137</v>
      </c>
      <c r="I78" s="33">
        <f t="shared" si="2"/>
        <v>0</v>
      </c>
      <c r="J78" s="32">
        <f>SUM(D78+F78+H78)</f>
        <v>552583</v>
      </c>
    </row>
    <row r="79" spans="1:10" s="1" customFormat="1" ht="15.75" customHeight="1">
      <c r="A79" s="5" t="s">
        <v>137</v>
      </c>
      <c r="B79" s="6" t="s">
        <v>20</v>
      </c>
      <c r="C79" s="7">
        <v>3996</v>
      </c>
      <c r="D79" s="32">
        <f>SUM(Mar!D79+C79*3)</f>
        <v>37878</v>
      </c>
      <c r="E79" s="50">
        <v>800</v>
      </c>
      <c r="F79" s="32">
        <f>SUM(Mar!F79+E79*3)</f>
        <v>414904</v>
      </c>
      <c r="G79" s="50">
        <v>9930</v>
      </c>
      <c r="H79" s="32">
        <f>SUM(Mar!H79+G79)</f>
        <v>163061</v>
      </c>
      <c r="I79" s="33">
        <f t="shared" si="2"/>
        <v>14726</v>
      </c>
      <c r="J79" s="32">
        <f>SUM(D79+F79+H79)</f>
        <v>615843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2">
        <f>SUM(Mar!D80+C80*3)</f>
        <v>103689</v>
      </c>
      <c r="E80" s="50">
        <v>5196</v>
      </c>
      <c r="F80" s="32">
        <f>SUM(Mar!F80+E80*3)</f>
        <v>200472</v>
      </c>
      <c r="G80" s="50">
        <v>5252</v>
      </c>
      <c r="H80" s="32">
        <f>SUM(Mar!H80+G80)</f>
        <v>130384</v>
      </c>
      <c r="I80" s="33">
        <f t="shared" si="2"/>
        <v>10448</v>
      </c>
      <c r="J80" s="32">
        <f>SUM(D80+F80+H80)</f>
        <v>434545</v>
      </c>
    </row>
    <row r="81" spans="1:11" s="3" customFormat="1" ht="21.75">
      <c r="A81" s="19" t="s">
        <v>125</v>
      </c>
      <c r="B81" s="2"/>
      <c r="C81" s="33">
        <f>SUM(C5:C35)</f>
        <v>103227</v>
      </c>
      <c r="D81" s="33">
        <f aca="true" t="shared" si="3" ref="D81:J81">SUM(D5:D35)</f>
        <v>7698168</v>
      </c>
      <c r="E81" s="33">
        <f t="shared" si="3"/>
        <v>51030</v>
      </c>
      <c r="F81" s="33">
        <f t="shared" si="3"/>
        <v>8002201</v>
      </c>
      <c r="G81" s="33">
        <f t="shared" si="3"/>
        <v>1165089</v>
      </c>
      <c r="H81" s="33">
        <f t="shared" si="3"/>
        <v>14643677</v>
      </c>
      <c r="I81" s="33">
        <f t="shared" si="3"/>
        <v>1319346</v>
      </c>
      <c r="J81" s="33">
        <f t="shared" si="3"/>
        <v>30344046</v>
      </c>
      <c r="K81" s="52">
        <f>D81+F81+H81</f>
        <v>30344046</v>
      </c>
    </row>
    <row r="82" spans="1:11" s="3" customFormat="1" ht="21.75">
      <c r="A82" s="19" t="s">
        <v>126</v>
      </c>
      <c r="B82" s="2"/>
      <c r="C82" s="33">
        <f>SUM(C36:C80)</f>
        <v>428058</v>
      </c>
      <c r="D82" s="33">
        <f aca="true" t="shared" si="4" ref="D82:J82">SUM(D36:D80)</f>
        <v>31537990</v>
      </c>
      <c r="E82" s="33">
        <f t="shared" si="4"/>
        <v>50054</v>
      </c>
      <c r="F82" s="33">
        <f t="shared" si="4"/>
        <v>8401926</v>
      </c>
      <c r="G82" s="33">
        <f t="shared" si="4"/>
        <v>2620314</v>
      </c>
      <c r="H82" s="33">
        <f t="shared" si="4"/>
        <v>29198806</v>
      </c>
      <c r="I82" s="33">
        <f t="shared" si="4"/>
        <v>3098426</v>
      </c>
      <c r="J82" s="33">
        <f t="shared" si="4"/>
        <v>69138722</v>
      </c>
      <c r="K82" s="52">
        <f>D82+F82+H82</f>
        <v>69138722</v>
      </c>
    </row>
    <row r="83" spans="1:11" s="3" customFormat="1" ht="15.75" customHeight="1">
      <c r="A83" s="17" t="s">
        <v>89</v>
      </c>
      <c r="B83" s="2"/>
      <c r="C83" s="33">
        <f>SUM(C81:C82)</f>
        <v>531285</v>
      </c>
      <c r="D83" s="33">
        <f aca="true" t="shared" si="5" ref="D83:J83">SUM(D81:D82)</f>
        <v>39236158</v>
      </c>
      <c r="E83" s="33">
        <f t="shared" si="5"/>
        <v>101084</v>
      </c>
      <c r="F83" s="33">
        <f t="shared" si="5"/>
        <v>16404127</v>
      </c>
      <c r="G83" s="33">
        <f t="shared" si="5"/>
        <v>3785403</v>
      </c>
      <c r="H83" s="33">
        <f t="shared" si="5"/>
        <v>43842483</v>
      </c>
      <c r="I83" s="33">
        <f t="shared" si="5"/>
        <v>4417772</v>
      </c>
      <c r="J83" s="33">
        <f t="shared" si="5"/>
        <v>99482768</v>
      </c>
      <c r="K83" s="52">
        <f>SUM(K81:K82)</f>
        <v>99482768</v>
      </c>
    </row>
    <row r="84" spans="1:10" ht="12.75">
      <c r="A84" s="12"/>
      <c r="B84" s="2"/>
      <c r="C84" s="2"/>
      <c r="D84" s="35"/>
      <c r="E84" s="2"/>
      <c r="F84" s="35"/>
      <c r="G84" s="2"/>
      <c r="H84" s="35"/>
      <c r="I84" s="41" t="s">
        <v>156</v>
      </c>
      <c r="J84" s="46">
        <v>100596038</v>
      </c>
    </row>
    <row r="85" spans="1:10" ht="12.75">
      <c r="A85" s="12"/>
      <c r="B85" s="2"/>
      <c r="C85" s="2"/>
      <c r="D85" s="35"/>
      <c r="E85" s="2"/>
      <c r="F85" s="35"/>
      <c r="G85" s="2"/>
      <c r="H85" s="35"/>
      <c r="I85" s="41" t="s">
        <v>155</v>
      </c>
      <c r="J85" s="46">
        <v>78664863</v>
      </c>
    </row>
    <row r="86" spans="1:8" ht="12.75">
      <c r="A86" s="12"/>
      <c r="B86" s="2"/>
      <c r="C86" s="2"/>
      <c r="D86" s="35"/>
      <c r="E86" s="2"/>
      <c r="F86" s="35"/>
      <c r="G86" s="2"/>
      <c r="H86" s="35"/>
    </row>
  </sheetData>
  <sheetProtection/>
  <mergeCells count="1">
    <mergeCell ref="A1:J1"/>
  </mergeCells>
  <conditionalFormatting sqref="A2:A83 C2:IV2 A1:IV1 D83:H86 K3:IV83 I83:J83 B3:C86 D3:J82">
    <cfRule type="expression" priority="63" dxfId="0" stopIfTrue="1">
      <formula>CellHasFormula</formula>
    </cfRule>
  </conditionalFormatting>
  <conditionalFormatting sqref="A1:IV1">
    <cfRule type="expression" priority="62" dxfId="0" stopIfTrue="1">
      <formula>CellHasFormula</formula>
    </cfRule>
  </conditionalFormatting>
  <conditionalFormatting sqref="C36:C80">
    <cfRule type="expression" priority="61" dxfId="0" stopIfTrue="1">
      <formula>CellHasFormula</formula>
    </cfRule>
  </conditionalFormatting>
  <conditionalFormatting sqref="E36:E80">
    <cfRule type="expression" priority="60" dxfId="0" stopIfTrue="1">
      <formula>CellHasFormula</formula>
    </cfRule>
  </conditionalFormatting>
  <conditionalFormatting sqref="G36:G80">
    <cfRule type="expression" priority="59" dxfId="0" stopIfTrue="1">
      <formula>CellHasFormula</formula>
    </cfRule>
  </conditionalFormatting>
  <conditionalFormatting sqref="C5:C80">
    <cfRule type="expression" priority="58" dxfId="0" stopIfTrue="1">
      <formula>CellHasFormula</formula>
    </cfRule>
  </conditionalFormatting>
  <conditionalFormatting sqref="E5:E80">
    <cfRule type="expression" priority="57" dxfId="0" stopIfTrue="1">
      <formula>CellHasFormula</formula>
    </cfRule>
  </conditionalFormatting>
  <conditionalFormatting sqref="G5:G80">
    <cfRule type="expression" priority="56" dxfId="0" stopIfTrue="1">
      <formula>CellHasFormula</formula>
    </cfRule>
  </conditionalFormatting>
  <conditionalFormatting sqref="C36:C80">
    <cfRule type="expression" priority="55" dxfId="0" stopIfTrue="1">
      <formula>CellHasFormula</formula>
    </cfRule>
  </conditionalFormatting>
  <conditionalFormatting sqref="C36:C80">
    <cfRule type="expression" priority="54" dxfId="0" stopIfTrue="1">
      <formula>CellHasFormula</formula>
    </cfRule>
  </conditionalFormatting>
  <conditionalFormatting sqref="C36:C80">
    <cfRule type="expression" priority="53" dxfId="0" stopIfTrue="1">
      <formula>CellHasFormula</formula>
    </cfRule>
  </conditionalFormatting>
  <conditionalFormatting sqref="E36:E80">
    <cfRule type="expression" priority="52" dxfId="0" stopIfTrue="1">
      <formula>CellHasFormula</formula>
    </cfRule>
  </conditionalFormatting>
  <conditionalFormatting sqref="E36:E80">
    <cfRule type="expression" priority="51" dxfId="0" stopIfTrue="1">
      <formula>CellHasFormula</formula>
    </cfRule>
  </conditionalFormatting>
  <conditionalFormatting sqref="E36:E80">
    <cfRule type="expression" priority="50" dxfId="0" stopIfTrue="1">
      <formula>CellHasFormula</formula>
    </cfRule>
  </conditionalFormatting>
  <conditionalFormatting sqref="G36:G80">
    <cfRule type="expression" priority="49" dxfId="0" stopIfTrue="1">
      <formula>CellHasFormula</formula>
    </cfRule>
  </conditionalFormatting>
  <conditionalFormatting sqref="G36:G80">
    <cfRule type="expression" priority="48" dxfId="0" stopIfTrue="1">
      <formula>CellHasFormula</formula>
    </cfRule>
  </conditionalFormatting>
  <conditionalFormatting sqref="G36:G80">
    <cfRule type="expression" priority="47" dxfId="0" stopIfTrue="1">
      <formula>CellHasFormula</formula>
    </cfRule>
  </conditionalFormatting>
  <conditionalFormatting sqref="C5:C80">
    <cfRule type="expression" priority="46" dxfId="0" stopIfTrue="1">
      <formula>CellHasFormula</formula>
    </cfRule>
  </conditionalFormatting>
  <conditionalFormatting sqref="C5:C80">
    <cfRule type="expression" priority="45" dxfId="0" stopIfTrue="1">
      <formula>CellHasFormula</formula>
    </cfRule>
  </conditionalFormatting>
  <conditionalFormatting sqref="E5:E80">
    <cfRule type="expression" priority="44" dxfId="0" stopIfTrue="1">
      <formula>CellHasFormula</formula>
    </cfRule>
  </conditionalFormatting>
  <conditionalFormatting sqref="E5:E80">
    <cfRule type="expression" priority="43" dxfId="0" stopIfTrue="1">
      <formula>CellHasFormula</formula>
    </cfRule>
  </conditionalFormatting>
  <conditionalFormatting sqref="G5:G80">
    <cfRule type="expression" priority="42" dxfId="0" stopIfTrue="1">
      <formula>CellHasFormula</formula>
    </cfRule>
  </conditionalFormatting>
  <conditionalFormatting sqref="G5:G80">
    <cfRule type="expression" priority="41" dxfId="0" stopIfTrue="1">
      <formula>CellHasFormula</formula>
    </cfRule>
  </conditionalFormatting>
  <conditionalFormatting sqref="E36:E80">
    <cfRule type="expression" priority="40" dxfId="0" stopIfTrue="1">
      <formula>CellHasFormula</formula>
    </cfRule>
  </conditionalFormatting>
  <conditionalFormatting sqref="E36:E80">
    <cfRule type="expression" priority="39" dxfId="0" stopIfTrue="1">
      <formula>CellHasFormula</formula>
    </cfRule>
  </conditionalFormatting>
  <conditionalFormatting sqref="E36:E80">
    <cfRule type="expression" priority="38" dxfId="0" stopIfTrue="1">
      <formula>CellHasFormula</formula>
    </cfRule>
  </conditionalFormatting>
  <conditionalFormatting sqref="E36:E80">
    <cfRule type="expression" priority="37" dxfId="0" stopIfTrue="1">
      <formula>CellHasFormula</formula>
    </cfRule>
  </conditionalFormatting>
  <conditionalFormatting sqref="E36:E80">
    <cfRule type="expression" priority="36" dxfId="0" stopIfTrue="1">
      <formula>CellHasFormula</formula>
    </cfRule>
  </conditionalFormatting>
  <conditionalFormatting sqref="E36:E80">
    <cfRule type="expression" priority="35" dxfId="0" stopIfTrue="1">
      <formula>CellHasFormula</formula>
    </cfRule>
  </conditionalFormatting>
  <conditionalFormatting sqref="E36:E80">
    <cfRule type="expression" priority="34" dxfId="0" stopIfTrue="1">
      <formula>CellHasFormula</formula>
    </cfRule>
  </conditionalFormatting>
  <conditionalFormatting sqref="E36:E80">
    <cfRule type="expression" priority="33" dxfId="0" stopIfTrue="1">
      <formula>CellHasFormula</formula>
    </cfRule>
  </conditionalFormatting>
  <conditionalFormatting sqref="G36:G80">
    <cfRule type="expression" priority="32" dxfId="0" stopIfTrue="1">
      <formula>CellHasFormula</formula>
    </cfRule>
  </conditionalFormatting>
  <conditionalFormatting sqref="G36:G80">
    <cfRule type="expression" priority="31" dxfId="0" stopIfTrue="1">
      <formula>CellHasFormula</formula>
    </cfRule>
  </conditionalFormatting>
  <conditionalFormatting sqref="G36:G80">
    <cfRule type="expression" priority="30" dxfId="0" stopIfTrue="1">
      <formula>CellHasFormula</formula>
    </cfRule>
  </conditionalFormatting>
  <conditionalFormatting sqref="G36:G80">
    <cfRule type="expression" priority="29" dxfId="0" stopIfTrue="1">
      <formula>CellHasFormula</formula>
    </cfRule>
  </conditionalFormatting>
  <conditionalFormatting sqref="G36:G80">
    <cfRule type="expression" priority="28" dxfId="0" stopIfTrue="1">
      <formula>CellHasFormula</formula>
    </cfRule>
  </conditionalFormatting>
  <conditionalFormatting sqref="G36:G80">
    <cfRule type="expression" priority="27" dxfId="0" stopIfTrue="1">
      <formula>CellHasFormula</formula>
    </cfRule>
  </conditionalFormatting>
  <conditionalFormatting sqref="G36:G80">
    <cfRule type="expression" priority="26" dxfId="0" stopIfTrue="1">
      <formula>CellHasFormula</formula>
    </cfRule>
  </conditionalFormatting>
  <conditionalFormatting sqref="G36:G80">
    <cfRule type="expression" priority="25" dxfId="0" stopIfTrue="1">
      <formula>CellHasFormula</formula>
    </cfRule>
  </conditionalFormatting>
  <conditionalFormatting sqref="C5:C35">
    <cfRule type="expression" priority="24" dxfId="0" stopIfTrue="1">
      <formula>CellHasFormula</formula>
    </cfRule>
  </conditionalFormatting>
  <conditionalFormatting sqref="C5:C35">
    <cfRule type="expression" priority="23" dxfId="0" stopIfTrue="1">
      <formula>CellHasFormula</formula>
    </cfRule>
  </conditionalFormatting>
  <conditionalFormatting sqref="C5:C35">
    <cfRule type="expression" priority="22" dxfId="0" stopIfTrue="1">
      <formula>CellHasFormula</formula>
    </cfRule>
  </conditionalFormatting>
  <conditionalFormatting sqref="C5:C35">
    <cfRule type="expression" priority="21" dxfId="0" stopIfTrue="1">
      <formula>CellHasFormula</formula>
    </cfRule>
  </conditionalFormatting>
  <conditionalFormatting sqref="E5:E35">
    <cfRule type="expression" priority="20" dxfId="0" stopIfTrue="1">
      <formula>CellHasFormula</formula>
    </cfRule>
  </conditionalFormatting>
  <conditionalFormatting sqref="E5:E35">
    <cfRule type="expression" priority="19" dxfId="0" stopIfTrue="1">
      <formula>CellHasFormula</formula>
    </cfRule>
  </conditionalFormatting>
  <conditionalFormatting sqref="E5:E35">
    <cfRule type="expression" priority="18" dxfId="0" stopIfTrue="1">
      <formula>CellHasFormula</formula>
    </cfRule>
  </conditionalFormatting>
  <conditionalFormatting sqref="E5:E35">
    <cfRule type="expression" priority="17" dxfId="0" stopIfTrue="1">
      <formula>CellHasFormula</formula>
    </cfRule>
  </conditionalFormatting>
  <conditionalFormatting sqref="G5:G35">
    <cfRule type="expression" priority="16" dxfId="0" stopIfTrue="1">
      <formula>CellHasFormula</formula>
    </cfRule>
  </conditionalFormatting>
  <conditionalFormatting sqref="G5:G35">
    <cfRule type="expression" priority="15" dxfId="0" stopIfTrue="1">
      <formula>CellHasFormula</formula>
    </cfRule>
  </conditionalFormatting>
  <conditionalFormatting sqref="G5:G35">
    <cfRule type="expression" priority="14" dxfId="0" stopIfTrue="1">
      <formula>CellHasFormula</formula>
    </cfRule>
  </conditionalFormatting>
  <conditionalFormatting sqref="G5:G35">
    <cfRule type="expression" priority="13" dxfId="0" stopIfTrue="1">
      <formula>CellHasFormula</formula>
    </cfRule>
  </conditionalFormatting>
  <conditionalFormatting sqref="C5:C35">
    <cfRule type="expression" priority="12" dxfId="0" stopIfTrue="1">
      <formula>CellHasFormula</formula>
    </cfRule>
  </conditionalFormatting>
  <conditionalFormatting sqref="C5:C35">
    <cfRule type="expression" priority="11" dxfId="0" stopIfTrue="1">
      <formula>CellHasFormula</formula>
    </cfRule>
  </conditionalFormatting>
  <conditionalFormatting sqref="C5:C35">
    <cfRule type="expression" priority="10" dxfId="0" stopIfTrue="1">
      <formula>CellHasFormula</formula>
    </cfRule>
  </conditionalFormatting>
  <conditionalFormatting sqref="C5:C35">
    <cfRule type="expression" priority="9" dxfId="0" stopIfTrue="1">
      <formula>CellHasFormula</formula>
    </cfRule>
  </conditionalFormatting>
  <conditionalFormatting sqref="E5:E35">
    <cfRule type="expression" priority="8" dxfId="0" stopIfTrue="1">
      <formula>CellHasFormula</formula>
    </cfRule>
  </conditionalFormatting>
  <conditionalFormatting sqref="E5:E35">
    <cfRule type="expression" priority="7" dxfId="0" stopIfTrue="1">
      <formula>CellHasFormula</formula>
    </cfRule>
  </conditionalFormatting>
  <conditionalFormatting sqref="E5:E35">
    <cfRule type="expression" priority="6" dxfId="0" stopIfTrue="1">
      <formula>CellHasFormula</formula>
    </cfRule>
  </conditionalFormatting>
  <conditionalFormatting sqref="E5:E35">
    <cfRule type="expression" priority="5" dxfId="0" stopIfTrue="1">
      <formula>CellHasFormula</formula>
    </cfRule>
  </conditionalFormatting>
  <conditionalFormatting sqref="G5:G35">
    <cfRule type="expression" priority="4" dxfId="0" stopIfTrue="1">
      <formula>CellHasFormula</formula>
    </cfRule>
  </conditionalFormatting>
  <conditionalFormatting sqref="G5:G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5" sqref="G45"/>
    </sheetView>
  </sheetViews>
  <sheetFormatPr defaultColWidth="9.140625" defaultRowHeight="12.75"/>
  <cols>
    <col min="1" max="1" width="19.57421875" style="0" customWidth="1"/>
    <col min="3" max="3" width="15.7109375" style="0" customWidth="1"/>
    <col min="4" max="4" width="15.7109375" style="40" customWidth="1"/>
    <col min="5" max="5" width="15.7109375" style="0" customWidth="1"/>
    <col min="6" max="6" width="15.7109375" style="40" customWidth="1"/>
    <col min="7" max="7" width="15.7109375" style="0" customWidth="1"/>
    <col min="8" max="10" width="15.7109375" style="40" customWidth="1"/>
    <col min="11" max="11" width="10.7109375" style="0" customWidth="1"/>
  </cols>
  <sheetData>
    <row r="1" spans="1:10" s="1" customFormat="1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2.75">
      <c r="A2" s="1" t="s">
        <v>152</v>
      </c>
      <c r="D2" s="28"/>
      <c r="F2" s="28"/>
      <c r="H2" s="28"/>
      <c r="I2" s="28"/>
      <c r="J2" s="28"/>
    </row>
    <row r="3" spans="1:10" s="3" customFormat="1" ht="12.75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0" s="4" customFormat="1" ht="20.25" customHeight="1">
      <c r="A4" s="4" t="s">
        <v>0</v>
      </c>
      <c r="B4" s="4" t="s">
        <v>1</v>
      </c>
      <c r="C4" s="4" t="s">
        <v>10</v>
      </c>
      <c r="D4" s="36" t="s">
        <v>11</v>
      </c>
      <c r="E4" s="4" t="s">
        <v>109</v>
      </c>
      <c r="F4" s="36" t="s">
        <v>14</v>
      </c>
      <c r="G4" s="4" t="s">
        <v>15</v>
      </c>
      <c r="H4" s="36" t="s">
        <v>90</v>
      </c>
      <c r="I4" s="36" t="s">
        <v>110</v>
      </c>
      <c r="J4" s="36" t="s">
        <v>18</v>
      </c>
    </row>
    <row r="5" spans="1:12" s="11" customFormat="1" ht="15.75" customHeight="1">
      <c r="A5" s="9" t="s">
        <v>128</v>
      </c>
      <c r="B5" s="10" t="s">
        <v>22</v>
      </c>
      <c r="C5" s="7">
        <v>7178</v>
      </c>
      <c r="D5" s="32">
        <f>SUM(Apr!D5+C5*2)</f>
        <v>539889</v>
      </c>
      <c r="E5" s="50">
        <v>904</v>
      </c>
      <c r="F5" s="32">
        <f>SUM(Apr!F5+E5*2)</f>
        <v>243704</v>
      </c>
      <c r="G5" s="50">
        <v>103861</v>
      </c>
      <c r="H5" s="32">
        <f>SUM(Apr!H5+G5)</f>
        <v>502176</v>
      </c>
      <c r="I5" s="32">
        <f aca="true" t="shared" si="0" ref="I5:I41">SUM(C5,E5,G5)</f>
        <v>111943</v>
      </c>
      <c r="J5" s="32">
        <f>SUM(D5+F5+H5)</f>
        <v>1285769</v>
      </c>
      <c r="K5" s="48"/>
      <c r="L5" s="48"/>
    </row>
    <row r="6" spans="1:12" s="11" customFormat="1" ht="15.75" customHeight="1">
      <c r="A6" s="9" t="s">
        <v>21</v>
      </c>
      <c r="B6" s="10" t="s">
        <v>22</v>
      </c>
      <c r="C6" s="7">
        <v>1308</v>
      </c>
      <c r="D6" s="32">
        <f>SUM(Apr!D6+C6*2)</f>
        <v>10091</v>
      </c>
      <c r="E6" s="50">
        <v>0</v>
      </c>
      <c r="F6" s="32">
        <f>SUM(Apr!F6+E6*2)</f>
        <v>0</v>
      </c>
      <c r="G6" s="50">
        <v>441</v>
      </c>
      <c r="H6" s="32">
        <f>SUM(Apr!H6+G6)</f>
        <v>40447</v>
      </c>
      <c r="I6" s="32">
        <f t="shared" si="0"/>
        <v>1749</v>
      </c>
      <c r="J6" s="32">
        <f>SUM(D6+F6+H6)</f>
        <v>50538</v>
      </c>
      <c r="K6" s="48"/>
      <c r="L6" s="48"/>
    </row>
    <row r="7" spans="1:12" s="11" customFormat="1" ht="15.75" customHeight="1">
      <c r="A7" s="9" t="s">
        <v>23</v>
      </c>
      <c r="B7" s="10" t="s">
        <v>22</v>
      </c>
      <c r="C7" s="7">
        <v>1402</v>
      </c>
      <c r="D7" s="32">
        <f>SUM(Apr!D7+C7*2)</f>
        <v>276243</v>
      </c>
      <c r="E7" s="50">
        <v>3409</v>
      </c>
      <c r="F7" s="32">
        <f>SUM(Apr!F7+E7*2)</f>
        <v>215391</v>
      </c>
      <c r="G7" s="50">
        <v>51903</v>
      </c>
      <c r="H7" s="32">
        <f>SUM(Apr!H7+G7)</f>
        <v>913009</v>
      </c>
      <c r="I7" s="32">
        <f t="shared" si="0"/>
        <v>56714</v>
      </c>
      <c r="J7" s="32">
        <f aca="true" t="shared" si="1" ref="J7:J75">SUM(D7+F7+H7)</f>
        <v>1404643</v>
      </c>
      <c r="K7" s="48"/>
      <c r="L7" s="48"/>
    </row>
    <row r="8" spans="1:12" s="1" customFormat="1" ht="15.75" customHeight="1">
      <c r="A8" s="5" t="s">
        <v>24</v>
      </c>
      <c r="B8" s="6" t="s">
        <v>22</v>
      </c>
      <c r="C8" s="7">
        <v>12021</v>
      </c>
      <c r="D8" s="32">
        <f>SUM(Apr!D8+C8*2)</f>
        <v>754780</v>
      </c>
      <c r="E8" s="50">
        <v>12447</v>
      </c>
      <c r="F8" s="32">
        <f>SUM(Apr!F8+E8*2)</f>
        <v>1099515</v>
      </c>
      <c r="G8" s="50">
        <v>91535</v>
      </c>
      <c r="H8" s="32">
        <f>SUM(Apr!H8+G8)</f>
        <v>1794700</v>
      </c>
      <c r="I8" s="33">
        <f t="shared" si="0"/>
        <v>116003</v>
      </c>
      <c r="J8" s="32">
        <f t="shared" si="1"/>
        <v>3648995</v>
      </c>
      <c r="K8" s="48"/>
      <c r="L8" s="48"/>
    </row>
    <row r="9" spans="1:12" s="11" customFormat="1" ht="15.75" customHeight="1">
      <c r="A9" s="9" t="s">
        <v>25</v>
      </c>
      <c r="B9" s="10" t="s">
        <v>22</v>
      </c>
      <c r="C9" s="7">
        <v>7903</v>
      </c>
      <c r="D9" s="32">
        <f>SUM(Apr!D9+C9*2)</f>
        <v>91858</v>
      </c>
      <c r="E9" s="50">
        <v>0</v>
      </c>
      <c r="F9" s="32">
        <f>SUM(Apr!F9+E9*2)</f>
        <v>74986</v>
      </c>
      <c r="G9" s="50">
        <v>50069</v>
      </c>
      <c r="H9" s="32">
        <f>SUM(Apr!H9+G9)</f>
        <v>284530</v>
      </c>
      <c r="I9" s="32">
        <f t="shared" si="0"/>
        <v>57972</v>
      </c>
      <c r="J9" s="32">
        <f t="shared" si="1"/>
        <v>451374</v>
      </c>
      <c r="K9" s="48"/>
      <c r="L9" s="48"/>
    </row>
    <row r="10" spans="1:12" s="1" customFormat="1" ht="15.75" customHeight="1">
      <c r="A10" s="5" t="s">
        <v>27</v>
      </c>
      <c r="B10" s="6" t="s">
        <v>22</v>
      </c>
      <c r="C10" s="7">
        <v>5581</v>
      </c>
      <c r="D10" s="32">
        <f>SUM(Apr!D10+C10*2)</f>
        <v>177821</v>
      </c>
      <c r="E10" s="50">
        <v>4451</v>
      </c>
      <c r="F10" s="32">
        <f>SUM(Apr!F10+E10*2)</f>
        <v>183255</v>
      </c>
      <c r="G10" s="50">
        <v>107096</v>
      </c>
      <c r="H10" s="32">
        <f>SUM(Apr!H10+G10)</f>
        <v>434682</v>
      </c>
      <c r="I10" s="33">
        <f t="shared" si="0"/>
        <v>117128</v>
      </c>
      <c r="J10" s="32">
        <f t="shared" si="1"/>
        <v>795758</v>
      </c>
      <c r="K10" s="48"/>
      <c r="L10" s="48"/>
    </row>
    <row r="11" spans="1:12" s="1" customFormat="1" ht="15.75" customHeight="1">
      <c r="A11" s="5" t="s">
        <v>30</v>
      </c>
      <c r="B11" s="6" t="s">
        <v>22</v>
      </c>
      <c r="C11" s="7">
        <v>1725</v>
      </c>
      <c r="D11" s="32">
        <f>SUM(Apr!D11+C11*2)</f>
        <v>180564</v>
      </c>
      <c r="E11" s="50">
        <v>3339</v>
      </c>
      <c r="F11" s="32">
        <f>SUM(Apr!F11+E11*2)</f>
        <v>501146</v>
      </c>
      <c r="G11" s="50">
        <v>43163</v>
      </c>
      <c r="H11" s="32">
        <f>SUM(Apr!H11+G11)</f>
        <v>586954</v>
      </c>
      <c r="I11" s="33">
        <f t="shared" si="0"/>
        <v>48227</v>
      </c>
      <c r="J11" s="32">
        <f t="shared" si="1"/>
        <v>1268664</v>
      </c>
      <c r="K11" s="48"/>
      <c r="L11" s="48"/>
    </row>
    <row r="12" spans="1:12" s="1" customFormat="1" ht="15.75" customHeight="1">
      <c r="A12" s="5" t="s">
        <v>31</v>
      </c>
      <c r="B12" s="6" t="s">
        <v>22</v>
      </c>
      <c r="C12" s="7">
        <v>7939</v>
      </c>
      <c r="D12" s="32">
        <f>SUM(Apr!D12+C12*2)</f>
        <v>122960</v>
      </c>
      <c r="E12" s="50">
        <v>4989</v>
      </c>
      <c r="F12" s="32">
        <f>SUM(Apr!F12+E12*2)</f>
        <v>481861</v>
      </c>
      <c r="G12" s="50">
        <v>23970</v>
      </c>
      <c r="H12" s="32">
        <f>SUM(Apr!H12+G12)</f>
        <v>590117</v>
      </c>
      <c r="I12" s="33">
        <f t="shared" si="0"/>
        <v>36898</v>
      </c>
      <c r="J12" s="32">
        <f t="shared" si="1"/>
        <v>1194938</v>
      </c>
      <c r="K12" s="48"/>
      <c r="L12" s="48"/>
    </row>
    <row r="13" spans="1:12" s="11" customFormat="1" ht="15.75" customHeight="1">
      <c r="A13" s="9" t="s">
        <v>36</v>
      </c>
      <c r="B13" s="10" t="s">
        <v>22</v>
      </c>
      <c r="C13" s="7">
        <v>0</v>
      </c>
      <c r="D13" s="32">
        <f>SUM(Apr!D13+C13*2)</f>
        <v>80552</v>
      </c>
      <c r="E13" s="50">
        <v>0</v>
      </c>
      <c r="F13" s="32">
        <f>SUM(Apr!F13+E13*2)</f>
        <v>0</v>
      </c>
      <c r="G13" s="50">
        <v>0</v>
      </c>
      <c r="H13" s="32">
        <f>SUM(Apr!H13+G13)</f>
        <v>44119</v>
      </c>
      <c r="I13" s="32">
        <f t="shared" si="0"/>
        <v>0</v>
      </c>
      <c r="J13" s="32">
        <f t="shared" si="1"/>
        <v>124671</v>
      </c>
      <c r="K13" s="48"/>
      <c r="L13" s="48"/>
    </row>
    <row r="14" spans="1:12" s="1" customFormat="1" ht="15.75" customHeight="1">
      <c r="A14" s="5" t="s">
        <v>37</v>
      </c>
      <c r="B14" s="6" t="s">
        <v>22</v>
      </c>
      <c r="C14" s="7">
        <v>4709</v>
      </c>
      <c r="D14" s="32">
        <f>SUM(Apr!D14+C14*2)</f>
        <v>199725</v>
      </c>
      <c r="E14" s="50">
        <v>0</v>
      </c>
      <c r="F14" s="32">
        <f>SUM(Apr!F14+E14*2)</f>
        <v>123333</v>
      </c>
      <c r="G14" s="50">
        <v>45943</v>
      </c>
      <c r="H14" s="32">
        <f>SUM(Apr!H14+G14)</f>
        <v>527024</v>
      </c>
      <c r="I14" s="33">
        <f t="shared" si="0"/>
        <v>50652</v>
      </c>
      <c r="J14" s="32">
        <f t="shared" si="1"/>
        <v>850082</v>
      </c>
      <c r="K14" s="48"/>
      <c r="L14" s="48"/>
    </row>
    <row r="15" spans="1:12" s="1" customFormat="1" ht="15.75" customHeight="1">
      <c r="A15" s="5" t="s">
        <v>40</v>
      </c>
      <c r="B15" s="6" t="s">
        <v>22</v>
      </c>
      <c r="C15" s="7">
        <v>14195</v>
      </c>
      <c r="D15" s="32">
        <f>SUM(Apr!D15+C15*2)</f>
        <v>735549</v>
      </c>
      <c r="E15" s="50">
        <v>2710</v>
      </c>
      <c r="F15" s="32">
        <f>SUM(Apr!F15+E15*2)</f>
        <v>476124</v>
      </c>
      <c r="G15" s="50">
        <v>47354</v>
      </c>
      <c r="H15" s="32">
        <f>SUM(Apr!H15+G15)</f>
        <v>1002361</v>
      </c>
      <c r="I15" s="33">
        <f t="shared" si="0"/>
        <v>64259</v>
      </c>
      <c r="J15" s="32">
        <f t="shared" si="1"/>
        <v>2214034</v>
      </c>
      <c r="K15" s="48"/>
      <c r="L15" s="48"/>
    </row>
    <row r="16" spans="1:12" s="1" customFormat="1" ht="15.75" customHeight="1">
      <c r="A16" s="5" t="s">
        <v>44</v>
      </c>
      <c r="B16" s="6" t="s">
        <v>22</v>
      </c>
      <c r="C16" s="7">
        <v>6864</v>
      </c>
      <c r="D16" s="32">
        <f>SUM(Apr!D16+C16*2)</f>
        <v>315126</v>
      </c>
      <c r="E16" s="50">
        <v>2845</v>
      </c>
      <c r="F16" s="32">
        <f>SUM(Apr!F16+E16*2)</f>
        <v>122679</v>
      </c>
      <c r="G16" s="50">
        <v>107307</v>
      </c>
      <c r="H16" s="32">
        <f>SUM(Apr!H16+G16)</f>
        <v>657795</v>
      </c>
      <c r="I16" s="33">
        <f t="shared" si="0"/>
        <v>117016</v>
      </c>
      <c r="J16" s="32">
        <f t="shared" si="1"/>
        <v>1095600</v>
      </c>
      <c r="K16" s="48"/>
      <c r="L16" s="48"/>
    </row>
    <row r="17" spans="1:12" s="1" customFormat="1" ht="15.75" customHeight="1">
      <c r="A17" s="5" t="s">
        <v>45</v>
      </c>
      <c r="B17" s="6" t="s">
        <v>22</v>
      </c>
      <c r="C17" s="7">
        <v>3643</v>
      </c>
      <c r="D17" s="32">
        <f>SUM(Apr!D17+C17*2)</f>
        <v>135952</v>
      </c>
      <c r="E17" s="50">
        <v>1293</v>
      </c>
      <c r="F17" s="32">
        <f>SUM(Apr!F17+E17*2)</f>
        <v>333012</v>
      </c>
      <c r="G17" s="50">
        <v>22286</v>
      </c>
      <c r="H17" s="32">
        <f>SUM(Apr!H17+G17)</f>
        <v>400083</v>
      </c>
      <c r="I17" s="33">
        <f t="shared" si="0"/>
        <v>27222</v>
      </c>
      <c r="J17" s="32">
        <f t="shared" si="1"/>
        <v>869047</v>
      </c>
      <c r="K17" s="48"/>
      <c r="L17" s="48"/>
    </row>
    <row r="18" spans="1:12" s="1" customFormat="1" ht="15.75" customHeight="1">
      <c r="A18" s="5" t="s">
        <v>46</v>
      </c>
      <c r="B18" s="6" t="s">
        <v>22</v>
      </c>
      <c r="C18" s="7">
        <v>6226</v>
      </c>
      <c r="D18" s="32">
        <f>SUM(Apr!D18+C18*2)</f>
        <v>360649</v>
      </c>
      <c r="E18" s="50">
        <v>4961</v>
      </c>
      <c r="F18" s="32">
        <f>SUM(Apr!F18+E18*2)</f>
        <v>739879</v>
      </c>
      <c r="G18" s="50">
        <v>92949</v>
      </c>
      <c r="H18" s="32">
        <f>SUM(Apr!H18+G18)</f>
        <v>672388</v>
      </c>
      <c r="I18" s="33">
        <f t="shared" si="0"/>
        <v>104136</v>
      </c>
      <c r="J18" s="32">
        <f t="shared" si="1"/>
        <v>1772916</v>
      </c>
      <c r="K18" s="48"/>
      <c r="L18" s="48"/>
    </row>
    <row r="19" spans="1:12" s="11" customFormat="1" ht="15.75" customHeight="1">
      <c r="A19" s="9" t="s">
        <v>47</v>
      </c>
      <c r="B19" s="10" t="s">
        <v>22</v>
      </c>
      <c r="C19" s="7">
        <v>442</v>
      </c>
      <c r="D19" s="32">
        <f>SUM(Apr!D19+C19*2)</f>
        <v>77503</v>
      </c>
      <c r="E19" s="50">
        <v>0</v>
      </c>
      <c r="F19" s="32">
        <f>SUM(Apr!F19+E19*2)</f>
        <v>37733</v>
      </c>
      <c r="G19" s="50">
        <v>6560</v>
      </c>
      <c r="H19" s="32">
        <f>SUM(Apr!H19+G19)</f>
        <v>81313</v>
      </c>
      <c r="I19" s="32">
        <f t="shared" si="0"/>
        <v>7002</v>
      </c>
      <c r="J19" s="32">
        <f t="shared" si="1"/>
        <v>196549</v>
      </c>
      <c r="K19" s="48"/>
      <c r="L19" s="48"/>
    </row>
    <row r="20" spans="1:12" s="11" customFormat="1" ht="15.75" customHeight="1">
      <c r="A20" s="9" t="s">
        <v>49</v>
      </c>
      <c r="B20" s="10" t="s">
        <v>22</v>
      </c>
      <c r="C20" s="7">
        <v>442</v>
      </c>
      <c r="D20" s="32">
        <f>SUM(Apr!D20+C20*2)</f>
        <v>30687</v>
      </c>
      <c r="E20" s="50">
        <v>0</v>
      </c>
      <c r="F20" s="32">
        <f>SUM(Apr!F20+E20*2)</f>
        <v>3144</v>
      </c>
      <c r="G20" s="50">
        <v>6125</v>
      </c>
      <c r="H20" s="32">
        <f>SUM(Apr!H20+G20)</f>
        <v>71115</v>
      </c>
      <c r="I20" s="32">
        <f t="shared" si="0"/>
        <v>6567</v>
      </c>
      <c r="J20" s="32">
        <f t="shared" si="1"/>
        <v>104946</v>
      </c>
      <c r="K20" s="48"/>
      <c r="L20" s="48"/>
    </row>
    <row r="21" spans="1:12" s="1" customFormat="1" ht="15.75" customHeight="1">
      <c r="A21" s="5" t="s">
        <v>50</v>
      </c>
      <c r="B21" s="6" t="s">
        <v>22</v>
      </c>
      <c r="C21" s="7">
        <v>0</v>
      </c>
      <c r="D21" s="32">
        <f>SUM(Apr!D21+C21*2)</f>
        <v>155291</v>
      </c>
      <c r="E21" s="50">
        <v>0</v>
      </c>
      <c r="F21" s="32">
        <f>SUM(Apr!F21+E21*2)</f>
        <v>96318</v>
      </c>
      <c r="G21" s="50">
        <v>123</v>
      </c>
      <c r="H21" s="32">
        <f>SUM(Apr!H21+G21)</f>
        <v>295706</v>
      </c>
      <c r="I21" s="33">
        <f t="shared" si="0"/>
        <v>123</v>
      </c>
      <c r="J21" s="32">
        <f t="shared" si="1"/>
        <v>547315</v>
      </c>
      <c r="K21" s="48"/>
      <c r="L21" s="48"/>
    </row>
    <row r="22" spans="1:12" s="1" customFormat="1" ht="15.75" customHeight="1">
      <c r="A22" s="5" t="s">
        <v>51</v>
      </c>
      <c r="B22" s="6" t="s">
        <v>22</v>
      </c>
      <c r="C22" s="7">
        <v>0</v>
      </c>
      <c r="D22" s="32">
        <f>SUM(Apr!D22+C22*2)</f>
        <v>22695</v>
      </c>
      <c r="E22" s="50">
        <v>0</v>
      </c>
      <c r="F22" s="32">
        <f>SUM(Apr!F22+E22*2)</f>
        <v>0</v>
      </c>
      <c r="G22" s="50">
        <v>0</v>
      </c>
      <c r="H22" s="32">
        <f>SUM(Apr!H22+G22)</f>
        <v>52370</v>
      </c>
      <c r="I22" s="33">
        <f t="shared" si="0"/>
        <v>0</v>
      </c>
      <c r="J22" s="32">
        <f t="shared" si="1"/>
        <v>75065</v>
      </c>
      <c r="K22" s="48"/>
      <c r="L22" s="48"/>
    </row>
    <row r="23" spans="1:12" s="1" customFormat="1" ht="15.75" customHeight="1">
      <c r="A23" s="5" t="s">
        <v>52</v>
      </c>
      <c r="B23" s="6" t="s">
        <v>22</v>
      </c>
      <c r="C23" s="7">
        <v>13271</v>
      </c>
      <c r="D23" s="32">
        <f>SUM(Apr!D23+C23*2)</f>
        <v>261745</v>
      </c>
      <c r="E23" s="50">
        <v>10870</v>
      </c>
      <c r="F23" s="32">
        <f>SUM(Apr!F23+E23*2)</f>
        <v>677667</v>
      </c>
      <c r="G23" s="50">
        <v>231973</v>
      </c>
      <c r="H23" s="32">
        <f>SUM(Apr!H23+G23)</f>
        <v>925546</v>
      </c>
      <c r="I23" s="33">
        <f t="shared" si="0"/>
        <v>256114</v>
      </c>
      <c r="J23" s="32">
        <f t="shared" si="1"/>
        <v>1864958</v>
      </c>
      <c r="K23" s="48"/>
      <c r="L23" s="48"/>
    </row>
    <row r="24" spans="1:12" s="1" customFormat="1" ht="15.75" customHeight="1">
      <c r="A24" s="5" t="s">
        <v>53</v>
      </c>
      <c r="B24" s="6" t="s">
        <v>22</v>
      </c>
      <c r="C24" s="7">
        <v>0</v>
      </c>
      <c r="D24" s="32">
        <f>SUM(Apr!D24+C24*2)</f>
        <v>0</v>
      </c>
      <c r="E24" s="50">
        <v>0</v>
      </c>
      <c r="F24" s="32">
        <f>SUM(Apr!F24+E24*2)</f>
        <v>900</v>
      </c>
      <c r="G24" s="50">
        <v>0</v>
      </c>
      <c r="H24" s="32">
        <f>SUM(Apr!H24+G24)</f>
        <v>720</v>
      </c>
      <c r="I24" s="33">
        <f t="shared" si="0"/>
        <v>0</v>
      </c>
      <c r="J24" s="32">
        <f t="shared" si="1"/>
        <v>1620</v>
      </c>
      <c r="K24" s="48"/>
      <c r="L24" s="48"/>
    </row>
    <row r="25" spans="1:12" s="11" customFormat="1" ht="15.75" customHeight="1">
      <c r="A25" s="9" t="s">
        <v>57</v>
      </c>
      <c r="B25" s="10" t="s">
        <v>22</v>
      </c>
      <c r="C25" s="7">
        <v>9549</v>
      </c>
      <c r="D25" s="32">
        <f>SUM(Apr!D25+C25*2)</f>
        <v>305919</v>
      </c>
      <c r="E25" s="50">
        <v>5426</v>
      </c>
      <c r="F25" s="32">
        <f>SUM(Apr!F25+E25*2)</f>
        <v>410400</v>
      </c>
      <c r="G25" s="50">
        <v>150930</v>
      </c>
      <c r="H25" s="32">
        <f>SUM(Apr!H25+G25)</f>
        <v>787972</v>
      </c>
      <c r="I25" s="32">
        <f t="shared" si="0"/>
        <v>165905</v>
      </c>
      <c r="J25" s="32">
        <f t="shared" si="1"/>
        <v>1504291</v>
      </c>
      <c r="K25" s="48"/>
      <c r="L25" s="48"/>
    </row>
    <row r="26" spans="1:12" s="1" customFormat="1" ht="15.75" customHeight="1">
      <c r="A26" s="5" t="s">
        <v>63</v>
      </c>
      <c r="B26" s="6" t="s">
        <v>22</v>
      </c>
      <c r="C26" s="7">
        <v>7813</v>
      </c>
      <c r="D26" s="32">
        <f>SUM(Apr!D26+C26*2)</f>
        <v>479593</v>
      </c>
      <c r="E26" s="50">
        <v>481</v>
      </c>
      <c r="F26" s="32">
        <f>SUM(Apr!F26+E26*2)</f>
        <v>127578</v>
      </c>
      <c r="G26" s="50">
        <v>53769</v>
      </c>
      <c r="H26" s="32">
        <f>SUM(Apr!H26+G26)</f>
        <v>537037</v>
      </c>
      <c r="I26" s="33">
        <f t="shared" si="0"/>
        <v>62063</v>
      </c>
      <c r="J26" s="32">
        <f t="shared" si="1"/>
        <v>1144208</v>
      </c>
      <c r="K26" s="48"/>
      <c r="L26" s="48"/>
    </row>
    <row r="27" spans="1:12" s="1" customFormat="1" ht="15.75" customHeight="1">
      <c r="A27" s="5" t="s">
        <v>64</v>
      </c>
      <c r="B27" s="6" t="s">
        <v>22</v>
      </c>
      <c r="C27" s="7">
        <v>9147</v>
      </c>
      <c r="D27" s="32">
        <f>SUM(Apr!D27+C27*2)</f>
        <v>741326</v>
      </c>
      <c r="E27" s="50">
        <v>2226</v>
      </c>
      <c r="F27" s="32">
        <f>SUM(Apr!F27+E27*2)</f>
        <v>420820</v>
      </c>
      <c r="G27" s="50">
        <v>126391</v>
      </c>
      <c r="H27" s="32">
        <f>SUM(Apr!H27+G27)</f>
        <v>1253470</v>
      </c>
      <c r="I27" s="33">
        <f t="shared" si="0"/>
        <v>137764</v>
      </c>
      <c r="J27" s="32">
        <f t="shared" si="1"/>
        <v>2415616</v>
      </c>
      <c r="K27" s="48"/>
      <c r="L27" s="48"/>
    </row>
    <row r="28" spans="1:12" s="1" customFormat="1" ht="15.75" customHeight="1">
      <c r="A28" s="5" t="s">
        <v>77</v>
      </c>
      <c r="B28" s="6" t="s">
        <v>22</v>
      </c>
      <c r="C28" s="7">
        <v>510</v>
      </c>
      <c r="D28" s="32">
        <f>SUM(Apr!D28+C28*2)</f>
        <v>199090</v>
      </c>
      <c r="E28" s="50">
        <v>9476</v>
      </c>
      <c r="F28" s="32">
        <f>SUM(Apr!F28+E28*2)</f>
        <v>235064</v>
      </c>
      <c r="G28" s="50">
        <v>880</v>
      </c>
      <c r="H28" s="32">
        <f>SUM(Apr!H28+G28)</f>
        <v>338062</v>
      </c>
      <c r="I28" s="33">
        <f t="shared" si="0"/>
        <v>10866</v>
      </c>
      <c r="J28" s="32">
        <f t="shared" si="1"/>
        <v>772216</v>
      </c>
      <c r="K28" s="48"/>
      <c r="L28" s="48"/>
    </row>
    <row r="29" spans="1:12" s="1" customFormat="1" ht="15.75" customHeight="1">
      <c r="A29" s="5" t="s">
        <v>82</v>
      </c>
      <c r="B29" s="6" t="s">
        <v>22</v>
      </c>
      <c r="C29" s="7">
        <v>3916</v>
      </c>
      <c r="D29" s="32">
        <f>SUM(Apr!D29+C29*2)</f>
        <v>427815</v>
      </c>
      <c r="E29" s="50">
        <v>0</v>
      </c>
      <c r="F29" s="32">
        <f>SUM(Apr!F29+E29*2)</f>
        <v>30147</v>
      </c>
      <c r="G29" s="50">
        <v>58621</v>
      </c>
      <c r="H29" s="32">
        <f>SUM(Apr!H29+G29)</f>
        <v>904892</v>
      </c>
      <c r="I29" s="33">
        <f t="shared" si="0"/>
        <v>62537</v>
      </c>
      <c r="J29" s="32">
        <f t="shared" si="1"/>
        <v>1362854</v>
      </c>
      <c r="K29" s="48"/>
      <c r="L29" s="48"/>
    </row>
    <row r="30" spans="1:12" s="1" customFormat="1" ht="15.75" customHeight="1">
      <c r="A30" s="5" t="s">
        <v>83</v>
      </c>
      <c r="B30" s="6" t="s">
        <v>22</v>
      </c>
      <c r="C30" s="7">
        <v>17915</v>
      </c>
      <c r="D30" s="32">
        <f>SUM(Apr!D30+C30*2)</f>
        <v>610704</v>
      </c>
      <c r="E30" s="50">
        <v>4462</v>
      </c>
      <c r="F30" s="32">
        <f>SUM(Apr!F30+E30*2)</f>
        <v>301543</v>
      </c>
      <c r="G30" s="50">
        <v>190741</v>
      </c>
      <c r="H30" s="32">
        <f>SUM(Apr!H30+G30)</f>
        <v>935067</v>
      </c>
      <c r="I30" s="33">
        <f t="shared" si="0"/>
        <v>213118</v>
      </c>
      <c r="J30" s="32">
        <f t="shared" si="1"/>
        <v>1847314</v>
      </c>
      <c r="K30" s="48"/>
      <c r="L30" s="48"/>
    </row>
    <row r="31" spans="1:12" s="1" customFormat="1" ht="15.75" customHeight="1">
      <c r="A31" s="5" t="s">
        <v>84</v>
      </c>
      <c r="B31" s="6" t="s">
        <v>22</v>
      </c>
      <c r="C31" s="7">
        <v>3733</v>
      </c>
      <c r="D31" s="32">
        <f>SUM(Apr!D31+C31*2)</f>
        <v>400607</v>
      </c>
      <c r="E31" s="50">
        <v>1560</v>
      </c>
      <c r="F31" s="32">
        <f>SUM(Apr!F31+E31*2)</f>
        <v>425510</v>
      </c>
      <c r="G31" s="50">
        <v>37961</v>
      </c>
      <c r="H31" s="32">
        <f>SUM(Apr!H31+G31)</f>
        <v>609029</v>
      </c>
      <c r="I31" s="33">
        <f t="shared" si="0"/>
        <v>43254</v>
      </c>
      <c r="J31" s="32">
        <f t="shared" si="1"/>
        <v>1435146</v>
      </c>
      <c r="K31" s="48"/>
      <c r="L31" s="48"/>
    </row>
    <row r="32" spans="1:12" s="11" customFormat="1" ht="15.75" customHeight="1">
      <c r="A32" s="9" t="s">
        <v>86</v>
      </c>
      <c r="B32" s="10" t="s">
        <v>22</v>
      </c>
      <c r="C32" s="7">
        <v>5180</v>
      </c>
      <c r="D32" s="32">
        <f>SUM(Apr!D32+C32*2)</f>
        <v>102324</v>
      </c>
      <c r="E32" s="50">
        <v>2226</v>
      </c>
      <c r="F32" s="32">
        <f>SUM(Apr!F32+E32*2)</f>
        <v>160142</v>
      </c>
      <c r="G32" s="50">
        <v>22761</v>
      </c>
      <c r="H32" s="32">
        <f>SUM(Apr!H32+G32)</f>
        <v>349762</v>
      </c>
      <c r="I32" s="32">
        <f t="shared" si="0"/>
        <v>30167</v>
      </c>
      <c r="J32" s="32">
        <f t="shared" si="1"/>
        <v>612228</v>
      </c>
      <c r="K32" s="48"/>
      <c r="L32" s="48"/>
    </row>
    <row r="33" spans="1:12" s="11" customFormat="1" ht="15.75" customHeight="1">
      <c r="A33" s="9" t="s">
        <v>134</v>
      </c>
      <c r="B33" s="10" t="s">
        <v>22</v>
      </c>
      <c r="C33" s="7">
        <v>0</v>
      </c>
      <c r="D33" s="32">
        <f>SUM(Apr!D33+C33*2)</f>
        <v>9045</v>
      </c>
      <c r="E33" s="50">
        <v>45</v>
      </c>
      <c r="F33" s="32">
        <f>SUM(Apr!F33+E33*2)</f>
        <v>121581</v>
      </c>
      <c r="G33" s="50">
        <v>90</v>
      </c>
      <c r="H33" s="32">
        <f>SUM(Apr!H33+G33)</f>
        <v>149698</v>
      </c>
      <c r="I33" s="32">
        <f t="shared" si="0"/>
        <v>135</v>
      </c>
      <c r="J33" s="32">
        <f t="shared" si="1"/>
        <v>280324</v>
      </c>
      <c r="K33" s="48"/>
      <c r="L33" s="48"/>
    </row>
    <row r="34" spans="1:12" s="11" customFormat="1" ht="15.75" customHeight="1">
      <c r="A34" s="9" t="s">
        <v>135</v>
      </c>
      <c r="B34" s="10" t="s">
        <v>22</v>
      </c>
      <c r="C34" s="7">
        <v>8059</v>
      </c>
      <c r="D34" s="32">
        <f>SUM(Apr!D34+C34*2)</f>
        <v>213407</v>
      </c>
      <c r="E34" s="50">
        <v>1303</v>
      </c>
      <c r="F34" s="32">
        <f>SUM(Apr!F34+E34*2)</f>
        <v>335307</v>
      </c>
      <c r="G34" s="50">
        <v>266235</v>
      </c>
      <c r="H34" s="32">
        <f>SUM(Apr!H34+G34)</f>
        <v>719737</v>
      </c>
      <c r="I34" s="32">
        <f t="shared" si="0"/>
        <v>275597</v>
      </c>
      <c r="J34" s="32">
        <f t="shared" si="1"/>
        <v>1268451</v>
      </c>
      <c r="K34" s="48"/>
      <c r="L34" s="48"/>
    </row>
    <row r="35" spans="1:12" s="11" customFormat="1" ht="15.75" customHeight="1">
      <c r="A35" s="9" t="s">
        <v>136</v>
      </c>
      <c r="B35" s="10" t="s">
        <v>22</v>
      </c>
      <c r="C35" s="7">
        <v>0</v>
      </c>
      <c r="D35" s="32">
        <f>SUM(Apr!D35+C35*2)</f>
        <v>0</v>
      </c>
      <c r="E35" s="50">
        <v>3158</v>
      </c>
      <c r="F35" s="32">
        <f>SUM(Apr!F35+E35*2)</f>
        <v>188624</v>
      </c>
      <c r="G35" s="50">
        <v>117</v>
      </c>
      <c r="H35" s="32">
        <f>SUM(Apr!H35+G35)</f>
        <v>122950</v>
      </c>
      <c r="I35" s="32">
        <f t="shared" si="0"/>
        <v>3275</v>
      </c>
      <c r="J35" s="32">
        <f t="shared" si="1"/>
        <v>311574</v>
      </c>
      <c r="K35" s="48"/>
      <c r="L35" s="48"/>
    </row>
    <row r="36" spans="1:12" s="11" customFormat="1" ht="15.75" customHeight="1">
      <c r="A36" s="9" t="s">
        <v>129</v>
      </c>
      <c r="B36" s="10" t="s">
        <v>20</v>
      </c>
      <c r="C36" s="7">
        <v>21677</v>
      </c>
      <c r="D36" s="32">
        <f>SUM(Apr!D36+C36*2)</f>
        <v>926232</v>
      </c>
      <c r="E36" s="50">
        <v>1215</v>
      </c>
      <c r="F36" s="32">
        <f>SUM(Apr!F36+E36*2)</f>
        <v>73730</v>
      </c>
      <c r="G36" s="50">
        <v>54408</v>
      </c>
      <c r="H36" s="32">
        <f>SUM(Apr!H36+G36)</f>
        <v>527950</v>
      </c>
      <c r="I36" s="33">
        <f t="shared" si="0"/>
        <v>77300</v>
      </c>
      <c r="J36" s="32">
        <f t="shared" si="1"/>
        <v>1527912</v>
      </c>
      <c r="K36" s="48"/>
      <c r="L36" s="48"/>
    </row>
    <row r="37" spans="1:12" s="1" customFormat="1" ht="15.75" customHeight="1">
      <c r="A37" s="5" t="s">
        <v>19</v>
      </c>
      <c r="B37" s="6" t="s">
        <v>20</v>
      </c>
      <c r="C37" s="7">
        <v>1281</v>
      </c>
      <c r="D37" s="32">
        <f>SUM(Apr!D37+C37*2)</f>
        <v>509003</v>
      </c>
      <c r="E37" s="50">
        <v>0</v>
      </c>
      <c r="F37" s="32">
        <f>SUM(Apr!F37+E37*2)</f>
        <v>25811</v>
      </c>
      <c r="G37" s="50">
        <v>27278</v>
      </c>
      <c r="H37" s="32">
        <f>SUM(Apr!H37+G37)</f>
        <v>287450</v>
      </c>
      <c r="I37" s="33">
        <f t="shared" si="0"/>
        <v>28559</v>
      </c>
      <c r="J37" s="32">
        <f t="shared" si="1"/>
        <v>822264</v>
      </c>
      <c r="K37" s="48"/>
      <c r="L37" s="48"/>
    </row>
    <row r="38" spans="1:12" s="1" customFormat="1" ht="15.75" customHeight="1">
      <c r="A38" s="5" t="s">
        <v>26</v>
      </c>
      <c r="B38" s="6" t="s">
        <v>20</v>
      </c>
      <c r="C38" s="7">
        <v>16964</v>
      </c>
      <c r="D38" s="32">
        <f>SUM(Apr!D38+C38*2)</f>
        <v>1758284</v>
      </c>
      <c r="E38" s="50">
        <v>4823</v>
      </c>
      <c r="F38" s="32">
        <f>SUM(Apr!F38+E38*2)</f>
        <v>680405</v>
      </c>
      <c r="G38" s="50">
        <v>51494</v>
      </c>
      <c r="H38" s="32">
        <f>SUM(Apr!H38+G38)</f>
        <v>2022337</v>
      </c>
      <c r="I38" s="33">
        <f t="shared" si="0"/>
        <v>73281</v>
      </c>
      <c r="J38" s="32">
        <f t="shared" si="1"/>
        <v>4461026</v>
      </c>
      <c r="K38" s="48"/>
      <c r="L38" s="48"/>
    </row>
    <row r="39" spans="1:12" s="1" customFormat="1" ht="15.75" customHeight="1">
      <c r="A39" s="5" t="s">
        <v>28</v>
      </c>
      <c r="B39" s="6" t="s">
        <v>20</v>
      </c>
      <c r="C39" s="7">
        <v>9802</v>
      </c>
      <c r="D39" s="32">
        <f>SUM(Apr!D39+C39*2)</f>
        <v>1094140</v>
      </c>
      <c r="E39" s="50">
        <v>0</v>
      </c>
      <c r="F39" s="32">
        <f>SUM(Apr!F39+E39*2)</f>
        <v>82093</v>
      </c>
      <c r="G39" s="50">
        <v>111676</v>
      </c>
      <c r="H39" s="32">
        <f>SUM(Apr!H39+G39)</f>
        <v>1040648</v>
      </c>
      <c r="I39" s="33">
        <f t="shared" si="0"/>
        <v>121478</v>
      </c>
      <c r="J39" s="32">
        <f t="shared" si="1"/>
        <v>2216881</v>
      </c>
      <c r="K39" s="48"/>
      <c r="L39" s="48"/>
    </row>
    <row r="40" spans="1:12" s="1" customFormat="1" ht="15.75" customHeight="1">
      <c r="A40" s="5" t="s">
        <v>29</v>
      </c>
      <c r="B40" s="6" t="s">
        <v>20</v>
      </c>
      <c r="C40" s="7">
        <v>5154</v>
      </c>
      <c r="D40" s="32">
        <f>SUM(Apr!D40+C40*2)</f>
        <v>749665</v>
      </c>
      <c r="E40" s="50">
        <v>0</v>
      </c>
      <c r="F40" s="32">
        <f>SUM(Apr!F40+E40*2)</f>
        <v>87524</v>
      </c>
      <c r="G40" s="50">
        <v>17971</v>
      </c>
      <c r="H40" s="32">
        <f>SUM(Apr!H40+G40)</f>
        <v>481013</v>
      </c>
      <c r="I40" s="33">
        <f t="shared" si="0"/>
        <v>23125</v>
      </c>
      <c r="J40" s="32">
        <f t="shared" si="1"/>
        <v>1318202</v>
      </c>
      <c r="K40" s="48"/>
      <c r="L40" s="48"/>
    </row>
    <row r="41" spans="1:12" s="11" customFormat="1" ht="15.75" customHeight="1">
      <c r="A41" s="9" t="s">
        <v>32</v>
      </c>
      <c r="B41" s="10" t="s">
        <v>20</v>
      </c>
      <c r="C41" s="7">
        <v>0</v>
      </c>
      <c r="D41" s="32">
        <f>SUM(Apr!D41+C41*2)</f>
        <v>0</v>
      </c>
      <c r="E41" s="50">
        <v>0</v>
      </c>
      <c r="F41" s="32">
        <f>SUM(Apr!F41+E41*2)</f>
        <v>0</v>
      </c>
      <c r="G41" s="50">
        <v>0</v>
      </c>
      <c r="H41" s="32">
        <f>SUM(Apr!H41+G41)</f>
        <v>0</v>
      </c>
      <c r="I41" s="32">
        <f t="shared" si="0"/>
        <v>0</v>
      </c>
      <c r="J41" s="32">
        <f t="shared" si="1"/>
        <v>0</v>
      </c>
      <c r="K41" s="48"/>
      <c r="L41" s="48"/>
    </row>
    <row r="42" spans="1:12" s="1" customFormat="1" ht="15.75" customHeight="1">
      <c r="A42" s="5" t="s">
        <v>33</v>
      </c>
      <c r="B42" s="6" t="s">
        <v>20</v>
      </c>
      <c r="C42" s="7">
        <v>1379</v>
      </c>
      <c r="D42" s="32">
        <f>SUM(Apr!D42+C42*2)</f>
        <v>903963</v>
      </c>
      <c r="E42" s="50">
        <v>1346</v>
      </c>
      <c r="F42" s="32">
        <f>SUM(Apr!F42+E42*2)</f>
        <v>239340</v>
      </c>
      <c r="G42" s="50">
        <v>18257</v>
      </c>
      <c r="H42" s="32">
        <f>SUM(Apr!H42+G42)</f>
        <v>796526</v>
      </c>
      <c r="I42" s="33">
        <f aca="true" t="shared" si="2" ref="I42:I80">SUM(C42,E42,G42)</f>
        <v>20982</v>
      </c>
      <c r="J42" s="32">
        <f t="shared" si="1"/>
        <v>1939829</v>
      </c>
      <c r="K42" s="48"/>
      <c r="L42" s="48"/>
    </row>
    <row r="43" spans="1:12" s="1" customFormat="1" ht="15.75" customHeight="1">
      <c r="A43" s="5" t="s">
        <v>34</v>
      </c>
      <c r="B43" s="6" t="s">
        <v>20</v>
      </c>
      <c r="C43" s="7">
        <v>19289</v>
      </c>
      <c r="D43" s="32">
        <f>SUM(Apr!D43+C43*2)</f>
        <v>1196201</v>
      </c>
      <c r="E43" s="50">
        <v>0</v>
      </c>
      <c r="F43" s="32">
        <f>SUM(Apr!F43+E43*2)</f>
        <v>213545</v>
      </c>
      <c r="G43" s="50">
        <v>58232</v>
      </c>
      <c r="H43" s="32">
        <f>SUM(Apr!H43+G43)</f>
        <v>798948</v>
      </c>
      <c r="I43" s="33">
        <f t="shared" si="2"/>
        <v>77521</v>
      </c>
      <c r="J43" s="32">
        <f t="shared" si="1"/>
        <v>2208694</v>
      </c>
      <c r="K43" s="48"/>
      <c r="L43" s="48"/>
    </row>
    <row r="44" spans="1:12" s="11" customFormat="1" ht="15.75" customHeight="1">
      <c r="A44" s="9" t="s">
        <v>35</v>
      </c>
      <c r="B44" s="10" t="s">
        <v>20</v>
      </c>
      <c r="C44" s="7">
        <v>0</v>
      </c>
      <c r="D44" s="32">
        <f>SUM(Apr!D44+C44*2)</f>
        <v>0</v>
      </c>
      <c r="E44" s="50">
        <v>0</v>
      </c>
      <c r="F44" s="32">
        <f>SUM(Apr!F44+E44*2)</f>
        <v>0</v>
      </c>
      <c r="G44" s="50">
        <v>0</v>
      </c>
      <c r="H44" s="32">
        <f>SUM(Apr!H44+G44)</f>
        <v>0</v>
      </c>
      <c r="I44" s="32">
        <f t="shared" si="2"/>
        <v>0</v>
      </c>
      <c r="J44" s="32">
        <f t="shared" si="1"/>
        <v>0</v>
      </c>
      <c r="K44" s="48"/>
      <c r="L44" s="48"/>
    </row>
    <row r="45" spans="1:12" s="1" customFormat="1" ht="15.75" customHeight="1">
      <c r="A45" s="5" t="s">
        <v>38</v>
      </c>
      <c r="B45" s="6" t="s">
        <v>20</v>
      </c>
      <c r="C45" s="7">
        <v>15392</v>
      </c>
      <c r="D45" s="32">
        <f>SUM(Apr!D45+C45*2)</f>
        <v>1819906</v>
      </c>
      <c r="E45" s="50">
        <v>90</v>
      </c>
      <c r="F45" s="32">
        <f>SUM(Apr!F45+E45*2)</f>
        <v>94366</v>
      </c>
      <c r="G45" s="50">
        <v>325668</v>
      </c>
      <c r="H45" s="32">
        <f>SUM(Apr!H45+G45)</f>
        <v>1598179</v>
      </c>
      <c r="I45" s="33">
        <f t="shared" si="2"/>
        <v>341150</v>
      </c>
      <c r="J45" s="32">
        <f t="shared" si="1"/>
        <v>3512451</v>
      </c>
      <c r="K45" s="48"/>
      <c r="L45" s="48"/>
    </row>
    <row r="46" spans="1:12" s="11" customFormat="1" ht="15.75" customHeight="1">
      <c r="A46" s="9" t="s">
        <v>39</v>
      </c>
      <c r="B46" s="10" t="s">
        <v>20</v>
      </c>
      <c r="C46" s="7">
        <v>7704</v>
      </c>
      <c r="D46" s="32">
        <f>SUM(Apr!D46+C46*2)</f>
        <v>721513</v>
      </c>
      <c r="E46" s="50">
        <v>0</v>
      </c>
      <c r="F46" s="32">
        <f>SUM(Apr!F46+E46*2)</f>
        <v>68689</v>
      </c>
      <c r="G46" s="50">
        <v>75099</v>
      </c>
      <c r="H46" s="32">
        <f>SUM(Apr!H46+G46)</f>
        <v>807303</v>
      </c>
      <c r="I46" s="32">
        <f t="shared" si="2"/>
        <v>82803</v>
      </c>
      <c r="J46" s="32">
        <f t="shared" si="1"/>
        <v>1597505</v>
      </c>
      <c r="K46" s="48"/>
      <c r="L46" s="48"/>
    </row>
    <row r="47" spans="1:12" s="1" customFormat="1" ht="15.75" customHeight="1">
      <c r="A47" s="5" t="s">
        <v>41</v>
      </c>
      <c r="B47" s="6" t="s">
        <v>20</v>
      </c>
      <c r="C47" s="7">
        <v>24715</v>
      </c>
      <c r="D47" s="32">
        <f>SUM(Apr!D47+C47*2)</f>
        <v>1991692</v>
      </c>
      <c r="E47" s="50">
        <v>2019</v>
      </c>
      <c r="F47" s="32">
        <f>SUM(Apr!F47+E47*2)</f>
        <v>519492</v>
      </c>
      <c r="G47" s="50">
        <v>56079</v>
      </c>
      <c r="H47" s="32">
        <f>SUM(Apr!H47+G47)</f>
        <v>1763762</v>
      </c>
      <c r="I47" s="33">
        <f t="shared" si="2"/>
        <v>82813</v>
      </c>
      <c r="J47" s="32">
        <f t="shared" si="1"/>
        <v>4274946</v>
      </c>
      <c r="K47" s="48"/>
      <c r="L47" s="48"/>
    </row>
    <row r="48" spans="1:12" s="1" customFormat="1" ht="15.75" customHeight="1">
      <c r="A48" s="5" t="s">
        <v>42</v>
      </c>
      <c r="B48" s="6" t="s">
        <v>20</v>
      </c>
      <c r="C48" s="7">
        <v>3936</v>
      </c>
      <c r="D48" s="32">
        <f>SUM(Apr!D48+C48*2)</f>
        <v>314516</v>
      </c>
      <c r="E48" s="50">
        <v>1103</v>
      </c>
      <c r="F48" s="32">
        <f>SUM(Apr!F48+E48*2)</f>
        <v>150582</v>
      </c>
      <c r="G48" s="50">
        <v>59695</v>
      </c>
      <c r="H48" s="32">
        <f>SUM(Apr!H48+G48)</f>
        <v>485818</v>
      </c>
      <c r="I48" s="33">
        <f t="shared" si="2"/>
        <v>64734</v>
      </c>
      <c r="J48" s="32">
        <f t="shared" si="1"/>
        <v>950916</v>
      </c>
      <c r="K48" s="48"/>
      <c r="L48" s="48"/>
    </row>
    <row r="49" spans="1:12" s="11" customFormat="1" ht="15.75" customHeight="1">
      <c r="A49" s="9" t="s">
        <v>43</v>
      </c>
      <c r="B49" s="10" t="s">
        <v>20</v>
      </c>
      <c r="C49" s="7">
        <v>0</v>
      </c>
      <c r="D49" s="32">
        <f>SUM(Apr!D49+C49*2)</f>
        <v>170730</v>
      </c>
      <c r="E49" s="50">
        <v>0</v>
      </c>
      <c r="F49" s="32">
        <f>SUM(Apr!F49+E49*2)</f>
        <v>64782</v>
      </c>
      <c r="G49" s="50">
        <v>5114</v>
      </c>
      <c r="H49" s="32">
        <f>SUM(Apr!H49+G49)</f>
        <v>180344</v>
      </c>
      <c r="I49" s="32">
        <f t="shared" si="2"/>
        <v>5114</v>
      </c>
      <c r="J49" s="32">
        <f t="shared" si="1"/>
        <v>415856</v>
      </c>
      <c r="K49" s="48"/>
      <c r="L49" s="48"/>
    </row>
    <row r="50" spans="1:12" s="11" customFormat="1" ht="15.75" customHeight="1">
      <c r="A50" s="9" t="s">
        <v>130</v>
      </c>
      <c r="B50" s="10" t="s">
        <v>20</v>
      </c>
      <c r="C50" s="7">
        <v>4232</v>
      </c>
      <c r="D50" s="32">
        <f>SUM(Apr!D50+C50*2)</f>
        <v>1077147</v>
      </c>
      <c r="E50" s="50">
        <v>0</v>
      </c>
      <c r="F50" s="32">
        <f>SUM(Apr!F50+E50*2)</f>
        <v>1128</v>
      </c>
      <c r="G50" s="50">
        <v>22766</v>
      </c>
      <c r="H50" s="32">
        <f>SUM(Apr!H50+G50)</f>
        <v>663944</v>
      </c>
      <c r="I50" s="33">
        <f t="shared" si="2"/>
        <v>26998</v>
      </c>
      <c r="J50" s="32">
        <f t="shared" si="1"/>
        <v>1742219</v>
      </c>
      <c r="K50" s="48"/>
      <c r="L50" s="48"/>
    </row>
    <row r="51" spans="1:12" s="1" customFormat="1" ht="15.75" customHeight="1">
      <c r="A51" s="5" t="s">
        <v>48</v>
      </c>
      <c r="B51" s="6" t="s">
        <v>20</v>
      </c>
      <c r="C51" s="7">
        <v>15140</v>
      </c>
      <c r="D51" s="32">
        <f>SUM(Apr!D51+C51*2)</f>
        <v>1158174</v>
      </c>
      <c r="E51" s="50">
        <v>0</v>
      </c>
      <c r="F51" s="32">
        <f>SUM(Apr!F51+E51*2)</f>
        <v>66140</v>
      </c>
      <c r="G51" s="50">
        <v>97580</v>
      </c>
      <c r="H51" s="32">
        <f>SUM(Apr!H51+G51)</f>
        <v>740562</v>
      </c>
      <c r="I51" s="33">
        <f t="shared" si="2"/>
        <v>112720</v>
      </c>
      <c r="J51" s="32">
        <f t="shared" si="1"/>
        <v>1964876</v>
      </c>
      <c r="K51" s="48"/>
      <c r="L51" s="48"/>
    </row>
    <row r="52" spans="1:12" s="11" customFormat="1" ht="15.75" customHeight="1">
      <c r="A52" s="9" t="s">
        <v>54</v>
      </c>
      <c r="B52" s="10" t="s">
        <v>20</v>
      </c>
      <c r="C52" s="7">
        <v>129</v>
      </c>
      <c r="D52" s="32">
        <f>SUM(Apr!D52+C52*2)</f>
        <v>55267</v>
      </c>
      <c r="E52" s="50">
        <v>0</v>
      </c>
      <c r="F52" s="32">
        <f>SUM(Apr!F52+E52*2)</f>
        <v>0</v>
      </c>
      <c r="G52" s="50">
        <v>645</v>
      </c>
      <c r="H52" s="32">
        <f>SUM(Apr!H52+G52)</f>
        <v>33600</v>
      </c>
      <c r="I52" s="32">
        <f t="shared" si="2"/>
        <v>774</v>
      </c>
      <c r="J52" s="32">
        <f t="shared" si="1"/>
        <v>88867</v>
      </c>
      <c r="K52" s="48"/>
      <c r="L52" s="48"/>
    </row>
    <row r="53" spans="1:12" s="11" customFormat="1" ht="15.75" customHeight="1">
      <c r="A53" s="9" t="s">
        <v>55</v>
      </c>
      <c r="B53" s="10" t="s">
        <v>20</v>
      </c>
      <c r="C53" s="7">
        <v>5816</v>
      </c>
      <c r="D53" s="32">
        <f>SUM(Apr!D53+C53*2)</f>
        <v>973098</v>
      </c>
      <c r="E53" s="50">
        <v>7266</v>
      </c>
      <c r="F53" s="32">
        <f>SUM(Apr!F53+E53*2)</f>
        <v>699349</v>
      </c>
      <c r="G53" s="50">
        <v>52149</v>
      </c>
      <c r="H53" s="32">
        <f>SUM(Apr!H53+G53)</f>
        <v>1067075</v>
      </c>
      <c r="I53" s="32">
        <f t="shared" si="2"/>
        <v>65231</v>
      </c>
      <c r="J53" s="32">
        <f t="shared" si="1"/>
        <v>2739522</v>
      </c>
      <c r="K53" s="48"/>
      <c r="L53" s="48"/>
    </row>
    <row r="54" spans="1:12" s="11" customFormat="1" ht="15.75" customHeight="1">
      <c r="A54" s="9" t="s">
        <v>56</v>
      </c>
      <c r="B54" s="10" t="s">
        <v>20</v>
      </c>
      <c r="C54" s="7">
        <v>18450</v>
      </c>
      <c r="D54" s="32">
        <f>SUM(Apr!D54+C54*2)</f>
        <v>1709450</v>
      </c>
      <c r="E54" s="50">
        <v>7708</v>
      </c>
      <c r="F54" s="32">
        <f>SUM(Apr!F54+E54*2)</f>
        <v>720728</v>
      </c>
      <c r="G54" s="50">
        <v>395451</v>
      </c>
      <c r="H54" s="32">
        <f>SUM(Apr!H54+G54)</f>
        <v>2127246</v>
      </c>
      <c r="I54" s="32">
        <f t="shared" si="2"/>
        <v>421609</v>
      </c>
      <c r="J54" s="32">
        <f t="shared" si="1"/>
        <v>4557424</v>
      </c>
      <c r="K54" s="48"/>
      <c r="L54" s="48"/>
    </row>
    <row r="55" spans="1:12" s="1" customFormat="1" ht="15.75" customHeight="1">
      <c r="A55" s="5" t="s">
        <v>58</v>
      </c>
      <c r="B55" s="6" t="s">
        <v>20</v>
      </c>
      <c r="C55" s="7">
        <v>0</v>
      </c>
      <c r="D55" s="32">
        <f>SUM(Apr!D55+C55*2)</f>
        <v>244784</v>
      </c>
      <c r="E55" s="50">
        <v>0</v>
      </c>
      <c r="F55" s="32">
        <f>SUM(Apr!F55+E55*2)</f>
        <v>1080</v>
      </c>
      <c r="G55" s="50">
        <v>0</v>
      </c>
      <c r="H55" s="32">
        <f>SUM(Apr!H55+G55)</f>
        <v>234593</v>
      </c>
      <c r="I55" s="33">
        <f t="shared" si="2"/>
        <v>0</v>
      </c>
      <c r="J55" s="32">
        <f t="shared" si="1"/>
        <v>480457</v>
      </c>
      <c r="K55" s="48"/>
      <c r="L55" s="48"/>
    </row>
    <row r="56" spans="1:12" s="1" customFormat="1" ht="15.75" customHeight="1">
      <c r="A56" s="5" t="s">
        <v>59</v>
      </c>
      <c r="B56" s="6" t="s">
        <v>20</v>
      </c>
      <c r="C56" s="7">
        <v>24205</v>
      </c>
      <c r="D56" s="32">
        <f>SUM(Apr!D56+C56*2)</f>
        <v>1774669</v>
      </c>
      <c r="E56" s="50">
        <v>12269</v>
      </c>
      <c r="F56" s="32">
        <f>SUM(Apr!F56+E56*2)</f>
        <v>891669</v>
      </c>
      <c r="G56" s="50">
        <v>140129</v>
      </c>
      <c r="H56" s="32">
        <f>SUM(Apr!H56+G56)</f>
        <v>1677173</v>
      </c>
      <c r="I56" s="33">
        <f t="shared" si="2"/>
        <v>176603</v>
      </c>
      <c r="J56" s="32">
        <f t="shared" si="1"/>
        <v>4343511</v>
      </c>
      <c r="K56" s="48"/>
      <c r="L56" s="48"/>
    </row>
    <row r="57" spans="1:12" s="1" customFormat="1" ht="15.75" customHeight="1">
      <c r="A57" s="5" t="s">
        <v>60</v>
      </c>
      <c r="B57" s="6" t="s">
        <v>20</v>
      </c>
      <c r="C57" s="7">
        <v>15252</v>
      </c>
      <c r="D57" s="32">
        <f>SUM(Apr!D57+C57*2)</f>
        <v>1566216</v>
      </c>
      <c r="E57" s="50">
        <v>16363</v>
      </c>
      <c r="F57" s="32">
        <f>SUM(Apr!F57+E57*2)</f>
        <v>910133</v>
      </c>
      <c r="G57" s="50">
        <v>136221</v>
      </c>
      <c r="H57" s="32">
        <f>SUM(Apr!H57+G57)</f>
        <v>1894349</v>
      </c>
      <c r="I57" s="33">
        <f t="shared" si="2"/>
        <v>167836</v>
      </c>
      <c r="J57" s="32">
        <f t="shared" si="1"/>
        <v>4370698</v>
      </c>
      <c r="K57" s="48"/>
      <c r="L57" s="48"/>
    </row>
    <row r="58" spans="1:12" s="1" customFormat="1" ht="15.75" customHeight="1">
      <c r="A58" s="5" t="s">
        <v>61</v>
      </c>
      <c r="B58" s="6" t="s">
        <v>20</v>
      </c>
      <c r="C58" s="7">
        <v>16886</v>
      </c>
      <c r="D58" s="32">
        <f>SUM(Apr!D58+C58*2)</f>
        <v>2363673</v>
      </c>
      <c r="E58" s="50">
        <v>3140</v>
      </c>
      <c r="F58" s="32">
        <f>SUM(Apr!F58+E58*2)</f>
        <v>438078</v>
      </c>
      <c r="G58" s="50">
        <v>102422</v>
      </c>
      <c r="H58" s="32">
        <f>SUM(Apr!H58+G58)</f>
        <v>2292875</v>
      </c>
      <c r="I58" s="33">
        <f t="shared" si="2"/>
        <v>122448</v>
      </c>
      <c r="J58" s="32">
        <f t="shared" si="1"/>
        <v>5094626</v>
      </c>
      <c r="K58" s="48"/>
      <c r="L58" s="48"/>
    </row>
    <row r="59" spans="1:12" s="1" customFormat="1" ht="15.75" customHeight="1">
      <c r="A59" s="5" t="s">
        <v>65</v>
      </c>
      <c r="B59" s="6" t="s">
        <v>20</v>
      </c>
      <c r="C59" s="7">
        <v>2945</v>
      </c>
      <c r="D59" s="32">
        <f>SUM(Apr!D59+C59*2)</f>
        <v>524586</v>
      </c>
      <c r="E59" s="50">
        <v>0</v>
      </c>
      <c r="F59" s="32">
        <f>SUM(Apr!F59+E59*2)</f>
        <v>1825</v>
      </c>
      <c r="G59" s="50">
        <v>14436</v>
      </c>
      <c r="H59" s="32">
        <f>SUM(Apr!H59+G59)</f>
        <v>687273</v>
      </c>
      <c r="I59" s="33">
        <f t="shared" si="2"/>
        <v>17381</v>
      </c>
      <c r="J59" s="32">
        <f t="shared" si="1"/>
        <v>1213684</v>
      </c>
      <c r="K59" s="48"/>
      <c r="L59" s="48"/>
    </row>
    <row r="60" spans="1:12" s="1" customFormat="1" ht="15.75" customHeight="1">
      <c r="A60" s="5" t="s">
        <v>66</v>
      </c>
      <c r="B60" s="6" t="s">
        <v>20</v>
      </c>
      <c r="C60" s="7">
        <v>9236</v>
      </c>
      <c r="D60" s="32">
        <f>SUM(Apr!D60+C60*2)</f>
        <v>862562</v>
      </c>
      <c r="E60" s="50">
        <v>1284</v>
      </c>
      <c r="F60" s="32">
        <f>SUM(Apr!F60+E60*2)</f>
        <v>103964</v>
      </c>
      <c r="G60" s="50">
        <v>121487</v>
      </c>
      <c r="H60" s="32">
        <f>SUM(Apr!H60+G60)</f>
        <v>714963</v>
      </c>
      <c r="I60" s="33">
        <f t="shared" si="2"/>
        <v>132007</v>
      </c>
      <c r="J60" s="32">
        <f t="shared" si="1"/>
        <v>1681489</v>
      </c>
      <c r="K60" s="48"/>
      <c r="L60" s="48"/>
    </row>
    <row r="61" spans="1:12" s="1" customFormat="1" ht="15.75" customHeight="1">
      <c r="A61" s="5" t="s">
        <v>67</v>
      </c>
      <c r="B61" s="6" t="s">
        <v>20</v>
      </c>
      <c r="C61" s="7">
        <v>1215</v>
      </c>
      <c r="D61" s="32">
        <f>SUM(Apr!D61+C61*2)</f>
        <v>122307</v>
      </c>
      <c r="E61" s="50">
        <v>0</v>
      </c>
      <c r="F61" s="32">
        <f>SUM(Apr!F61+E61*2)</f>
        <v>0</v>
      </c>
      <c r="G61" s="50">
        <v>3645</v>
      </c>
      <c r="H61" s="32">
        <f>SUM(Apr!H61+G61)</f>
        <v>108564</v>
      </c>
      <c r="I61" s="33">
        <f t="shared" si="2"/>
        <v>4860</v>
      </c>
      <c r="J61" s="32">
        <f t="shared" si="1"/>
        <v>230871</v>
      </c>
      <c r="K61" s="48"/>
      <c r="L61" s="48"/>
    </row>
    <row r="62" spans="1:12" s="11" customFormat="1" ht="15.75" customHeight="1">
      <c r="A62" s="9" t="s">
        <v>68</v>
      </c>
      <c r="B62" s="10" t="s">
        <v>20</v>
      </c>
      <c r="C62" s="7">
        <v>3726</v>
      </c>
      <c r="D62" s="32">
        <f>SUM(Apr!D62+C62*2)</f>
        <v>564347</v>
      </c>
      <c r="E62" s="50">
        <v>0</v>
      </c>
      <c r="F62" s="32">
        <f>SUM(Apr!F62+E62*2)</f>
        <v>74565</v>
      </c>
      <c r="G62" s="50">
        <v>2732</v>
      </c>
      <c r="H62" s="32">
        <f>SUM(Apr!H62+G62)</f>
        <v>943976</v>
      </c>
      <c r="I62" s="32">
        <f t="shared" si="2"/>
        <v>6458</v>
      </c>
      <c r="J62" s="32">
        <f t="shared" si="1"/>
        <v>1582888</v>
      </c>
      <c r="K62" s="48"/>
      <c r="L62" s="48"/>
    </row>
    <row r="63" spans="1:12" s="1" customFormat="1" ht="15.75" customHeight="1">
      <c r="A63" s="5" t="s">
        <v>69</v>
      </c>
      <c r="B63" s="6" t="s">
        <v>20</v>
      </c>
      <c r="C63" s="7">
        <v>2973</v>
      </c>
      <c r="D63" s="32">
        <f>SUM(Apr!D63+C63*2)</f>
        <v>600379</v>
      </c>
      <c r="E63" s="50">
        <v>3429</v>
      </c>
      <c r="F63" s="32">
        <f>SUM(Apr!F63+E63*2)</f>
        <v>198985</v>
      </c>
      <c r="G63" s="50">
        <v>18551</v>
      </c>
      <c r="H63" s="32">
        <f>SUM(Apr!H63+G63)</f>
        <v>601245</v>
      </c>
      <c r="I63" s="33">
        <f t="shared" si="2"/>
        <v>24953</v>
      </c>
      <c r="J63" s="32">
        <f t="shared" si="1"/>
        <v>1400609</v>
      </c>
      <c r="K63" s="48"/>
      <c r="L63" s="48"/>
    </row>
    <row r="64" spans="1:12" s="11" customFormat="1" ht="15.75" customHeight="1">
      <c r="A64" s="9" t="s">
        <v>70</v>
      </c>
      <c r="B64" s="10" t="s">
        <v>20</v>
      </c>
      <c r="C64" s="7">
        <v>2580</v>
      </c>
      <c r="D64" s="32">
        <f>SUM(Apr!D64+C64*2)</f>
        <v>633907</v>
      </c>
      <c r="E64" s="50">
        <v>1822</v>
      </c>
      <c r="F64" s="32">
        <f>SUM(Apr!F64+E64*2)</f>
        <v>281892</v>
      </c>
      <c r="G64" s="50">
        <v>37649</v>
      </c>
      <c r="H64" s="32">
        <f>SUM(Apr!H64+G64)</f>
        <v>573114</v>
      </c>
      <c r="I64" s="32">
        <f t="shared" si="2"/>
        <v>42051</v>
      </c>
      <c r="J64" s="32">
        <f t="shared" si="1"/>
        <v>1488913</v>
      </c>
      <c r="K64" s="48"/>
      <c r="L64" s="48"/>
    </row>
    <row r="65" spans="1:12" s="1" customFormat="1" ht="15.75" customHeight="1">
      <c r="A65" s="5" t="s">
        <v>71</v>
      </c>
      <c r="B65" s="6" t="s">
        <v>20</v>
      </c>
      <c r="C65" s="7">
        <v>6169</v>
      </c>
      <c r="D65" s="32">
        <f>SUM(Apr!D65+C65*2)</f>
        <v>622362</v>
      </c>
      <c r="E65" s="50">
        <v>0</v>
      </c>
      <c r="F65" s="32">
        <f>SUM(Apr!F65+E65*2)</f>
        <v>38233</v>
      </c>
      <c r="G65" s="50">
        <v>24326</v>
      </c>
      <c r="H65" s="32">
        <f>SUM(Apr!H65+G65)</f>
        <v>893203</v>
      </c>
      <c r="I65" s="33">
        <f t="shared" si="2"/>
        <v>30495</v>
      </c>
      <c r="J65" s="32">
        <f t="shared" si="1"/>
        <v>1553798</v>
      </c>
      <c r="K65" s="48"/>
      <c r="L65" s="48"/>
    </row>
    <row r="66" spans="1:12" s="11" customFormat="1" ht="15.75" customHeight="1">
      <c r="A66" s="9" t="s">
        <v>72</v>
      </c>
      <c r="B66" s="10" t="s">
        <v>20</v>
      </c>
      <c r="C66" s="7">
        <v>0</v>
      </c>
      <c r="D66" s="32">
        <f>SUM(Apr!D66+C66*2)</f>
        <v>0</v>
      </c>
      <c r="E66" s="50">
        <v>0</v>
      </c>
      <c r="F66" s="32">
        <f>SUM(Apr!F66+E66*2)</f>
        <v>0</v>
      </c>
      <c r="G66" s="50">
        <v>0</v>
      </c>
      <c r="H66" s="32">
        <f>SUM(Apr!H66+G66)</f>
        <v>0</v>
      </c>
      <c r="I66" s="32">
        <f t="shared" si="2"/>
        <v>0</v>
      </c>
      <c r="J66" s="32">
        <f t="shared" si="1"/>
        <v>0</v>
      </c>
      <c r="K66" s="48"/>
      <c r="L66" s="48"/>
    </row>
    <row r="67" spans="1:12" s="1" customFormat="1" ht="15.75" customHeight="1">
      <c r="A67" s="5" t="s">
        <v>73</v>
      </c>
      <c r="B67" s="6" t="s">
        <v>20</v>
      </c>
      <c r="C67" s="7">
        <v>4701</v>
      </c>
      <c r="D67" s="32">
        <f>SUM(Apr!D67+C67*2)</f>
        <v>484406</v>
      </c>
      <c r="E67" s="50">
        <v>0</v>
      </c>
      <c r="F67" s="32">
        <f>SUM(Apr!F67+E67*2)</f>
        <v>3248</v>
      </c>
      <c r="G67" s="50">
        <v>25193</v>
      </c>
      <c r="H67" s="32">
        <f>SUM(Apr!H67+G67)</f>
        <v>572549</v>
      </c>
      <c r="I67" s="33">
        <f t="shared" si="2"/>
        <v>29894</v>
      </c>
      <c r="J67" s="32">
        <f t="shared" si="1"/>
        <v>1060203</v>
      </c>
      <c r="K67" s="48"/>
      <c r="L67" s="48"/>
    </row>
    <row r="68" spans="1:12" s="11" customFormat="1" ht="15.75" customHeight="1">
      <c r="A68" s="9" t="s">
        <v>74</v>
      </c>
      <c r="B68" s="10" t="s">
        <v>20</v>
      </c>
      <c r="C68" s="7">
        <v>0</v>
      </c>
      <c r="D68" s="32">
        <f>SUM(Apr!D68+C68*2)</f>
        <v>332885</v>
      </c>
      <c r="E68" s="50">
        <v>0</v>
      </c>
      <c r="F68" s="32">
        <f>SUM(Apr!F68+E68*2)</f>
        <v>7353</v>
      </c>
      <c r="G68" s="50">
        <v>2020</v>
      </c>
      <c r="H68" s="32">
        <f>SUM(Apr!H68+G68)</f>
        <v>224128</v>
      </c>
      <c r="I68" s="32">
        <f t="shared" si="2"/>
        <v>2020</v>
      </c>
      <c r="J68" s="32">
        <f t="shared" si="1"/>
        <v>564366</v>
      </c>
      <c r="K68" s="48"/>
      <c r="L68" s="48"/>
    </row>
    <row r="69" spans="1:12" s="1" customFormat="1" ht="15.75" customHeight="1">
      <c r="A69" s="5" t="s">
        <v>140</v>
      </c>
      <c r="B69" s="6" t="s">
        <v>20</v>
      </c>
      <c r="C69" s="7">
        <v>3584</v>
      </c>
      <c r="D69" s="32">
        <f>SUM(Apr!D69+C69*2)</f>
        <v>315690</v>
      </c>
      <c r="E69" s="50">
        <v>2616</v>
      </c>
      <c r="F69" s="32">
        <f>SUM(Apr!F69+E69*2)</f>
        <v>217290</v>
      </c>
      <c r="G69" s="50">
        <v>212629</v>
      </c>
      <c r="H69" s="32">
        <f>SUM(Apr!H69+G69)</f>
        <v>588094</v>
      </c>
      <c r="I69" s="33">
        <f t="shared" si="2"/>
        <v>218829</v>
      </c>
      <c r="J69" s="32">
        <f t="shared" si="1"/>
        <v>1121074</v>
      </c>
      <c r="K69" s="48"/>
      <c r="L69" s="48"/>
    </row>
    <row r="70" spans="1:12" s="1" customFormat="1" ht="15.75" customHeight="1">
      <c r="A70" s="5" t="s">
        <v>76</v>
      </c>
      <c r="B70" s="6" t="s">
        <v>20</v>
      </c>
      <c r="C70" s="7">
        <v>2856</v>
      </c>
      <c r="D70" s="32">
        <f>SUM(Apr!D70+C70*2)</f>
        <v>176928</v>
      </c>
      <c r="E70" s="50">
        <v>2226</v>
      </c>
      <c r="F70" s="32">
        <f>SUM(Apr!F70+E70*2)</f>
        <v>36314</v>
      </c>
      <c r="G70" s="50">
        <v>107782</v>
      </c>
      <c r="H70" s="32">
        <f>SUM(Apr!H70+G70)</f>
        <v>251002</v>
      </c>
      <c r="I70" s="33">
        <f t="shared" si="2"/>
        <v>112864</v>
      </c>
      <c r="J70" s="32">
        <f t="shared" si="1"/>
        <v>464244</v>
      </c>
      <c r="K70" s="48"/>
      <c r="L70" s="48"/>
    </row>
    <row r="71" spans="1:12" s="11" customFormat="1" ht="15.75" customHeight="1">
      <c r="A71" s="9" t="s">
        <v>78</v>
      </c>
      <c r="B71" s="10" t="s">
        <v>20</v>
      </c>
      <c r="C71" s="7">
        <v>0</v>
      </c>
      <c r="D71" s="32">
        <f>SUM(Apr!D71+C71*2)</f>
        <v>1524</v>
      </c>
      <c r="E71" s="50">
        <v>0</v>
      </c>
      <c r="F71" s="32">
        <f>SUM(Apr!F71+E71*2)</f>
        <v>0</v>
      </c>
      <c r="G71" s="50">
        <v>0</v>
      </c>
      <c r="H71" s="32">
        <f>SUM(Apr!H71+G71)</f>
        <v>1627</v>
      </c>
      <c r="I71" s="32">
        <f t="shared" si="2"/>
        <v>0</v>
      </c>
      <c r="J71" s="32">
        <f t="shared" si="1"/>
        <v>3151</v>
      </c>
      <c r="K71" s="48"/>
      <c r="L71" s="48"/>
    </row>
    <row r="72" spans="1:12" s="11" customFormat="1" ht="15.75" customHeight="1">
      <c r="A72" s="9" t="s">
        <v>79</v>
      </c>
      <c r="B72" s="10" t="s">
        <v>20</v>
      </c>
      <c r="C72" s="7">
        <v>442</v>
      </c>
      <c r="D72" s="32">
        <f>SUM(Apr!D72+C72*2)</f>
        <v>280428</v>
      </c>
      <c r="E72" s="50">
        <v>0</v>
      </c>
      <c r="F72" s="32">
        <f>SUM(Apr!F72+E72*2)</f>
        <v>28526</v>
      </c>
      <c r="G72" s="50">
        <v>4385</v>
      </c>
      <c r="H72" s="32">
        <f>SUM(Apr!H72+G72)</f>
        <v>161790</v>
      </c>
      <c r="I72" s="32">
        <f t="shared" si="2"/>
        <v>4827</v>
      </c>
      <c r="J72" s="32">
        <f t="shared" si="1"/>
        <v>470744</v>
      </c>
      <c r="K72" s="48"/>
      <c r="L72" s="48"/>
    </row>
    <row r="73" spans="1:12" s="11" customFormat="1" ht="15.75" customHeight="1">
      <c r="A73" s="9" t="s">
        <v>80</v>
      </c>
      <c r="B73" s="10" t="s">
        <v>20</v>
      </c>
      <c r="C73" s="7">
        <v>15994</v>
      </c>
      <c r="D73" s="32">
        <f>SUM(Apr!D73+C73*2)</f>
        <v>979276</v>
      </c>
      <c r="E73" s="50">
        <v>584</v>
      </c>
      <c r="F73" s="32">
        <f>SUM(Apr!F73+E73*2)</f>
        <v>27550</v>
      </c>
      <c r="G73" s="50">
        <v>51786</v>
      </c>
      <c r="H73" s="32">
        <f>SUM(Apr!H73+G73)</f>
        <v>1092028</v>
      </c>
      <c r="I73" s="32">
        <f t="shared" si="2"/>
        <v>68364</v>
      </c>
      <c r="J73" s="32">
        <f t="shared" si="1"/>
        <v>2098854</v>
      </c>
      <c r="K73" s="48"/>
      <c r="L73" s="48"/>
    </row>
    <row r="74" spans="1:12" s="1" customFormat="1" ht="15.75" customHeight="1">
      <c r="A74" s="5" t="s">
        <v>81</v>
      </c>
      <c r="B74" s="6" t="s">
        <v>20</v>
      </c>
      <c r="C74" s="7">
        <v>3958</v>
      </c>
      <c r="D74" s="32">
        <f>SUM(Apr!D74+C74*2)</f>
        <v>252004</v>
      </c>
      <c r="E74" s="50">
        <v>931</v>
      </c>
      <c r="F74" s="32">
        <f>SUM(Apr!F74+E74*2)</f>
        <v>71065</v>
      </c>
      <c r="G74" s="50">
        <v>26783</v>
      </c>
      <c r="H74" s="32">
        <f>SUM(Apr!H74+G74)</f>
        <v>290561</v>
      </c>
      <c r="I74" s="33">
        <f t="shared" si="2"/>
        <v>31672</v>
      </c>
      <c r="J74" s="32">
        <f t="shared" si="1"/>
        <v>613630</v>
      </c>
      <c r="K74" s="48"/>
      <c r="L74" s="48"/>
    </row>
    <row r="75" spans="1:12" s="11" customFormat="1" ht="15.75" customHeight="1">
      <c r="A75" s="9" t="s">
        <v>85</v>
      </c>
      <c r="B75" s="10" t="s">
        <v>20</v>
      </c>
      <c r="C75" s="7">
        <v>0</v>
      </c>
      <c r="D75" s="32">
        <f>SUM(Apr!D75+C75*2)</f>
        <v>0</v>
      </c>
      <c r="E75" s="50">
        <v>0</v>
      </c>
      <c r="F75" s="32">
        <f>SUM(Apr!F75+E75*2)</f>
        <v>0</v>
      </c>
      <c r="G75" s="50">
        <v>0</v>
      </c>
      <c r="H75" s="32">
        <f>SUM(Apr!H75+G75)</f>
        <v>0</v>
      </c>
      <c r="I75" s="32">
        <f t="shared" si="2"/>
        <v>0</v>
      </c>
      <c r="J75" s="32">
        <f t="shared" si="1"/>
        <v>0</v>
      </c>
      <c r="K75" s="48"/>
      <c r="L75" s="48"/>
    </row>
    <row r="76" spans="1:12" s="11" customFormat="1" ht="15.75" customHeight="1">
      <c r="A76" s="9" t="s">
        <v>87</v>
      </c>
      <c r="B76" s="10" t="s">
        <v>20</v>
      </c>
      <c r="C76" s="7">
        <v>0</v>
      </c>
      <c r="D76" s="32">
        <f>SUM(Apr!D76+C76*2)</f>
        <v>0</v>
      </c>
      <c r="E76" s="50">
        <v>0</v>
      </c>
      <c r="F76" s="32">
        <f>SUM(Apr!F76+E76*2)</f>
        <v>736</v>
      </c>
      <c r="G76" s="50">
        <v>0</v>
      </c>
      <c r="H76" s="32">
        <f>SUM(Apr!H76+G76)</f>
        <v>52</v>
      </c>
      <c r="I76" s="32">
        <f t="shared" si="2"/>
        <v>0</v>
      </c>
      <c r="J76" s="32">
        <f>SUM(D76+F76+H76)</f>
        <v>788</v>
      </c>
      <c r="K76" s="48"/>
      <c r="L76" s="48"/>
    </row>
    <row r="77" spans="1:12" s="1" customFormat="1" ht="15.75" customHeight="1">
      <c r="A77" s="5" t="s">
        <v>88</v>
      </c>
      <c r="B77" s="6" t="s">
        <v>20</v>
      </c>
      <c r="C77" s="7">
        <v>34660</v>
      </c>
      <c r="D77" s="32">
        <f>SUM(Apr!D77+C77*2)</f>
        <v>2153869</v>
      </c>
      <c r="E77" s="50">
        <v>7103</v>
      </c>
      <c r="F77" s="32">
        <f>SUM(Apr!F77+E77*2)</f>
        <v>551092</v>
      </c>
      <c r="G77" s="50">
        <v>229564</v>
      </c>
      <c r="H77" s="32">
        <f>SUM(Apr!H77+G77)</f>
        <v>2143662</v>
      </c>
      <c r="I77" s="33">
        <f t="shared" si="2"/>
        <v>271327</v>
      </c>
      <c r="J77" s="32">
        <f>SUM(D77+F77+H77)</f>
        <v>4848623</v>
      </c>
      <c r="K77" s="48"/>
      <c r="L77" s="48"/>
    </row>
    <row r="78" spans="1:12" s="1" customFormat="1" ht="15.75" customHeight="1">
      <c r="A78" s="5" t="s">
        <v>139</v>
      </c>
      <c r="B78" s="6" t="s">
        <v>20</v>
      </c>
      <c r="C78" s="7">
        <v>0</v>
      </c>
      <c r="D78" s="32">
        <f>SUM(Apr!D78+C78*2)</f>
        <v>55524</v>
      </c>
      <c r="E78" s="50">
        <v>2924</v>
      </c>
      <c r="F78" s="32">
        <f>SUM(Apr!F78+E78*2)</f>
        <v>275770</v>
      </c>
      <c r="G78" s="50">
        <v>4291</v>
      </c>
      <c r="H78" s="32">
        <f>SUM(Apr!H78+G78)</f>
        <v>231428</v>
      </c>
      <c r="I78" s="33">
        <f t="shared" si="2"/>
        <v>7215</v>
      </c>
      <c r="J78" s="32">
        <f>SUM(D78+F78+H78)</f>
        <v>562722</v>
      </c>
      <c r="K78" s="48"/>
      <c r="L78" s="48"/>
    </row>
    <row r="79" spans="1:12" s="1" customFormat="1" ht="15.75" customHeight="1">
      <c r="A79" s="5" t="s">
        <v>137</v>
      </c>
      <c r="B79" s="6" t="s">
        <v>20</v>
      </c>
      <c r="C79" s="7">
        <v>0</v>
      </c>
      <c r="D79" s="32">
        <f>SUM(Apr!D79+C79*2)</f>
        <v>37878</v>
      </c>
      <c r="E79" s="50">
        <v>3464</v>
      </c>
      <c r="F79" s="32">
        <f>SUM(Apr!F79+E79*2)</f>
        <v>421832</v>
      </c>
      <c r="G79" s="50">
        <v>15962</v>
      </c>
      <c r="H79" s="32">
        <f>SUM(Apr!H79+G79)</f>
        <v>179023</v>
      </c>
      <c r="I79" s="33">
        <f t="shared" si="2"/>
        <v>19426</v>
      </c>
      <c r="J79" s="32">
        <f>SUM(D79+F79+H79)</f>
        <v>638733</v>
      </c>
      <c r="K79" s="48"/>
      <c r="L79" s="48"/>
    </row>
    <row r="80" spans="1:12" s="1" customFormat="1" ht="15.75" customHeight="1">
      <c r="A80" s="5" t="s">
        <v>138</v>
      </c>
      <c r="B80" s="6" t="s">
        <v>20</v>
      </c>
      <c r="C80" s="7">
        <v>0</v>
      </c>
      <c r="D80" s="32">
        <f>SUM(Apr!D80+C80*2)</f>
        <v>103689</v>
      </c>
      <c r="E80" s="50">
        <v>3464</v>
      </c>
      <c r="F80" s="32">
        <f>SUM(Apr!F80+E80*2)</f>
        <v>207400</v>
      </c>
      <c r="G80" s="50">
        <v>1588</v>
      </c>
      <c r="H80" s="32">
        <f>SUM(Apr!H80+G80)</f>
        <v>131972</v>
      </c>
      <c r="I80" s="33">
        <f t="shared" si="2"/>
        <v>5052</v>
      </c>
      <c r="J80" s="32">
        <f>SUM(D80+F80+H80)</f>
        <v>443061</v>
      </c>
      <c r="K80" s="48"/>
      <c r="L80" s="48"/>
    </row>
    <row r="81" spans="1:10" s="3" customFormat="1" ht="21.75">
      <c r="A81" s="19" t="s">
        <v>125</v>
      </c>
      <c r="B81" s="2"/>
      <c r="C81" s="33">
        <f>SUM(C5:C35)</f>
        <v>160671</v>
      </c>
      <c r="D81" s="33">
        <f aca="true" t="shared" si="3" ref="D81:J81">SUM(D5:D35)</f>
        <v>8019510</v>
      </c>
      <c r="E81" s="33">
        <f t="shared" si="3"/>
        <v>82581</v>
      </c>
      <c r="F81" s="33">
        <f t="shared" si="3"/>
        <v>8167363</v>
      </c>
      <c r="G81" s="33">
        <f t="shared" si="3"/>
        <v>1941154</v>
      </c>
      <c r="H81" s="33">
        <f t="shared" si="3"/>
        <v>16584831</v>
      </c>
      <c r="I81" s="33">
        <f t="shared" si="3"/>
        <v>2184406</v>
      </c>
      <c r="J81" s="33">
        <f t="shared" si="3"/>
        <v>32771704</v>
      </c>
    </row>
    <row r="82" spans="1:10" s="3" customFormat="1" ht="21.75">
      <c r="A82" s="19" t="s">
        <v>126</v>
      </c>
      <c r="B82" s="2"/>
      <c r="C82" s="33">
        <f>SUM(C36:C80)</f>
        <v>322442</v>
      </c>
      <c r="D82" s="33">
        <f aca="true" t="shared" si="4" ref="D82:J82">SUM(D36:D80)</f>
        <v>32182874</v>
      </c>
      <c r="E82" s="33">
        <f t="shared" si="4"/>
        <v>87189</v>
      </c>
      <c r="F82" s="33">
        <f t="shared" si="4"/>
        <v>8576304</v>
      </c>
      <c r="G82" s="33">
        <f t="shared" si="4"/>
        <v>2713143</v>
      </c>
      <c r="H82" s="33">
        <f t="shared" si="4"/>
        <v>31911949</v>
      </c>
      <c r="I82" s="33">
        <f t="shared" si="4"/>
        <v>3122774</v>
      </c>
      <c r="J82" s="33">
        <f t="shared" si="4"/>
        <v>72671127</v>
      </c>
    </row>
    <row r="83" spans="1:10" s="3" customFormat="1" ht="15.75" customHeight="1">
      <c r="A83" s="17" t="s">
        <v>89</v>
      </c>
      <c r="B83" s="2"/>
      <c r="C83" s="33">
        <f>SUM(C81:C82)</f>
        <v>483113</v>
      </c>
      <c r="D83" s="33">
        <f aca="true" t="shared" si="5" ref="D83:J83">SUM(D81:D82)</f>
        <v>40202384</v>
      </c>
      <c r="E83" s="33">
        <f t="shared" si="5"/>
        <v>169770</v>
      </c>
      <c r="F83" s="33">
        <f t="shared" si="5"/>
        <v>16743667</v>
      </c>
      <c r="G83" s="33">
        <f t="shared" si="5"/>
        <v>4654297</v>
      </c>
      <c r="H83" s="33">
        <f t="shared" si="5"/>
        <v>48496780</v>
      </c>
      <c r="I83" s="33">
        <f t="shared" si="5"/>
        <v>5307180</v>
      </c>
      <c r="J83" s="33">
        <f t="shared" si="5"/>
        <v>105442831</v>
      </c>
    </row>
    <row r="84" spans="1:10" ht="12.75">
      <c r="A84" s="12"/>
      <c r="B84" s="2"/>
      <c r="C84" s="2"/>
      <c r="D84" s="35"/>
      <c r="E84" s="2"/>
      <c r="F84" s="35"/>
      <c r="G84" s="2"/>
      <c r="H84" s="35"/>
      <c r="I84" s="41" t="s">
        <v>156</v>
      </c>
      <c r="J84" s="46">
        <v>108752588</v>
      </c>
    </row>
    <row r="85" spans="1:10" ht="12.75">
      <c r="A85" s="12"/>
      <c r="B85" s="2"/>
      <c r="C85" s="2"/>
      <c r="D85" s="35"/>
      <c r="E85" s="2"/>
      <c r="F85" s="35"/>
      <c r="G85" s="2"/>
      <c r="H85" s="35"/>
      <c r="I85" s="41" t="s">
        <v>155</v>
      </c>
      <c r="J85" s="46">
        <v>84770974</v>
      </c>
    </row>
    <row r="86" spans="1:8" ht="12.75">
      <c r="A86" s="12"/>
      <c r="B86" s="2"/>
      <c r="C86" s="2"/>
      <c r="D86" s="35"/>
      <c r="E86" s="2"/>
      <c r="F86" s="35"/>
      <c r="G86" s="2"/>
      <c r="H86" s="35"/>
    </row>
  </sheetData>
  <sheetProtection sheet="1"/>
  <mergeCells count="1">
    <mergeCell ref="A1:J1"/>
  </mergeCells>
  <conditionalFormatting sqref="A2:A83 C2:IV2 A1:IV1 D84:H86 B3:C86 D3:IV83">
    <cfRule type="expression" priority="47" dxfId="0" stopIfTrue="1">
      <formula>CellHasFormula</formula>
    </cfRule>
  </conditionalFormatting>
  <conditionalFormatting sqref="A1:IV1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E36:E80">
    <cfRule type="expression" priority="44" dxfId="0" stopIfTrue="1">
      <formula>CellHasFormula</formula>
    </cfRule>
  </conditionalFormatting>
  <conditionalFormatting sqref="G36:G80">
    <cfRule type="expression" priority="43" dxfId="0" stopIfTrue="1">
      <formula>CellHasFormula</formula>
    </cfRule>
  </conditionalFormatting>
  <conditionalFormatting sqref="C5:C80">
    <cfRule type="expression" priority="42" dxfId="0" stopIfTrue="1">
      <formula>CellHasFormula</formula>
    </cfRule>
  </conditionalFormatting>
  <conditionalFormatting sqref="E5:E80">
    <cfRule type="expression" priority="41" dxfId="0" stopIfTrue="1">
      <formula>CellHasFormula</formula>
    </cfRule>
  </conditionalFormatting>
  <conditionalFormatting sqref="G5:G80">
    <cfRule type="expression" priority="40" dxfId="0" stopIfTrue="1">
      <formula>CellHasFormula</formula>
    </cfRule>
  </conditionalFormatting>
  <conditionalFormatting sqref="C5:C80">
    <cfRule type="expression" priority="39" dxfId="0" stopIfTrue="1">
      <formula>CellHasFormula</formula>
    </cfRule>
  </conditionalFormatting>
  <conditionalFormatting sqref="C5:C80">
    <cfRule type="expression" priority="38" dxfId="0" stopIfTrue="1">
      <formula>CellHasFormula</formula>
    </cfRule>
  </conditionalFormatting>
  <conditionalFormatting sqref="E5:E80">
    <cfRule type="expression" priority="37" dxfId="0" stopIfTrue="1">
      <formula>CellHasFormula</formula>
    </cfRule>
  </conditionalFormatting>
  <conditionalFormatting sqref="E5:E80">
    <cfRule type="expression" priority="36" dxfId="0" stopIfTrue="1">
      <formula>CellHasFormula</formula>
    </cfRule>
  </conditionalFormatting>
  <conditionalFormatting sqref="G5:G80">
    <cfRule type="expression" priority="35" dxfId="0" stopIfTrue="1">
      <formula>CellHasFormula</formula>
    </cfRule>
  </conditionalFormatting>
  <conditionalFormatting sqref="G5:G80">
    <cfRule type="expression" priority="34" dxfId="0" stopIfTrue="1">
      <formula>CellHasFormula</formula>
    </cfRule>
  </conditionalFormatting>
  <conditionalFormatting sqref="C36:C80">
    <cfRule type="expression" priority="33" dxfId="0" stopIfTrue="1">
      <formula>CellHasFormula</formula>
    </cfRule>
  </conditionalFormatting>
  <conditionalFormatting sqref="C36:C80">
    <cfRule type="expression" priority="32" dxfId="0" stopIfTrue="1">
      <formula>CellHasFormula</formula>
    </cfRule>
  </conditionalFormatting>
  <conditionalFormatting sqref="C36:C80">
    <cfRule type="expression" priority="31" dxfId="0" stopIfTrue="1">
      <formula>CellHasFormula</formula>
    </cfRule>
  </conditionalFormatting>
  <conditionalFormatting sqref="E36:E80">
    <cfRule type="expression" priority="30" dxfId="0" stopIfTrue="1">
      <formula>CellHasFormula</formula>
    </cfRule>
  </conditionalFormatting>
  <conditionalFormatting sqref="E36:E80">
    <cfRule type="expression" priority="29" dxfId="0" stopIfTrue="1">
      <formula>CellHasFormula</formula>
    </cfRule>
  </conditionalFormatting>
  <conditionalFormatting sqref="E36:E80">
    <cfRule type="expression" priority="28" dxfId="0" stopIfTrue="1">
      <formula>CellHasFormula</formula>
    </cfRule>
  </conditionalFormatting>
  <conditionalFormatting sqref="G36:G80">
    <cfRule type="expression" priority="27" dxfId="0" stopIfTrue="1">
      <formula>CellHasFormula</formula>
    </cfRule>
  </conditionalFormatting>
  <conditionalFormatting sqref="G36:G80">
    <cfRule type="expression" priority="26" dxfId="0" stopIfTrue="1">
      <formula>CellHasFormula</formula>
    </cfRule>
  </conditionalFormatting>
  <conditionalFormatting sqref="G36:G80">
    <cfRule type="expression" priority="25" dxfId="0" stopIfTrue="1">
      <formula>CellHasFormula</formula>
    </cfRule>
  </conditionalFormatting>
  <conditionalFormatting sqref="E36:E80">
    <cfRule type="expression" priority="24" dxfId="0" stopIfTrue="1">
      <formula>CellHasFormula</formula>
    </cfRule>
  </conditionalFormatting>
  <conditionalFormatting sqref="E36:E80">
    <cfRule type="expression" priority="23" dxfId="0" stopIfTrue="1">
      <formula>CellHasFormula</formula>
    </cfRule>
  </conditionalFormatting>
  <conditionalFormatting sqref="E36:E80">
    <cfRule type="expression" priority="22" dxfId="0" stopIfTrue="1">
      <formula>CellHasFormula</formula>
    </cfRule>
  </conditionalFormatting>
  <conditionalFormatting sqref="E36:E80">
    <cfRule type="expression" priority="21" dxfId="0" stopIfTrue="1">
      <formula>CellHasFormula</formula>
    </cfRule>
  </conditionalFormatting>
  <conditionalFormatting sqref="E36:E80">
    <cfRule type="expression" priority="20" dxfId="0" stopIfTrue="1">
      <formula>CellHasFormula</formula>
    </cfRule>
  </conditionalFormatting>
  <conditionalFormatting sqref="E36:E80">
    <cfRule type="expression" priority="19" dxfId="0" stopIfTrue="1">
      <formula>CellHasFormula</formula>
    </cfRule>
  </conditionalFormatting>
  <conditionalFormatting sqref="E36:E80">
    <cfRule type="expression" priority="18" dxfId="0" stopIfTrue="1">
      <formula>CellHasFormula</formula>
    </cfRule>
  </conditionalFormatting>
  <conditionalFormatting sqref="E36:E80">
    <cfRule type="expression" priority="17" dxfId="0" stopIfTrue="1">
      <formula>CellHasFormula</formula>
    </cfRule>
  </conditionalFormatting>
  <conditionalFormatting sqref="G36:G80">
    <cfRule type="expression" priority="16" dxfId="0" stopIfTrue="1">
      <formula>CellHasFormula</formula>
    </cfRule>
  </conditionalFormatting>
  <conditionalFormatting sqref="G36:G80">
    <cfRule type="expression" priority="15" dxfId="0" stopIfTrue="1">
      <formula>CellHasFormula</formula>
    </cfRule>
  </conditionalFormatting>
  <conditionalFormatting sqref="G36:G80">
    <cfRule type="expression" priority="14" dxfId="0" stopIfTrue="1">
      <formula>CellHasFormula</formula>
    </cfRule>
  </conditionalFormatting>
  <conditionalFormatting sqref="G36:G80">
    <cfRule type="expression" priority="13" dxfId="0" stopIfTrue="1">
      <formula>CellHasFormula</formula>
    </cfRule>
  </conditionalFormatting>
  <conditionalFormatting sqref="G36:G80">
    <cfRule type="expression" priority="12" dxfId="0" stopIfTrue="1">
      <formula>CellHasFormula</formula>
    </cfRule>
  </conditionalFormatting>
  <conditionalFormatting sqref="G36:G80">
    <cfRule type="expression" priority="11" dxfId="0" stopIfTrue="1">
      <formula>CellHasFormula</formula>
    </cfRule>
  </conditionalFormatting>
  <conditionalFormatting sqref="G36:G80">
    <cfRule type="expression" priority="10" dxfId="0" stopIfTrue="1">
      <formula>CellHasFormula</formula>
    </cfRule>
  </conditionalFormatting>
  <conditionalFormatting sqref="G36:G80">
    <cfRule type="expression" priority="9" dxfId="0" stopIfTrue="1">
      <formula>CellHasFormula</formula>
    </cfRule>
  </conditionalFormatting>
  <conditionalFormatting sqref="E5:E35">
    <cfRule type="expression" priority="8" dxfId="0" stopIfTrue="1">
      <formula>CellHasFormula</formula>
    </cfRule>
  </conditionalFormatting>
  <conditionalFormatting sqref="E5:E35">
    <cfRule type="expression" priority="7" dxfId="0" stopIfTrue="1">
      <formula>CellHasFormula</formula>
    </cfRule>
  </conditionalFormatting>
  <conditionalFormatting sqref="E5:E35">
    <cfRule type="expression" priority="6" dxfId="0" stopIfTrue="1">
      <formula>CellHasFormula</formula>
    </cfRule>
  </conditionalFormatting>
  <conditionalFormatting sqref="E5:E35">
    <cfRule type="expression" priority="5" dxfId="0" stopIfTrue="1">
      <formula>CellHasFormula</formula>
    </cfRule>
  </conditionalFormatting>
  <conditionalFormatting sqref="G5:G35">
    <cfRule type="expression" priority="4" dxfId="0" stopIfTrue="1">
      <formula>CellHasFormula</formula>
    </cfRule>
  </conditionalFormatting>
  <conditionalFormatting sqref="G5:G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27" right="0.25" top="1" bottom="1" header="0.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18.57421875" style="0" bestFit="1" customWidth="1"/>
    <col min="3" max="3" width="15.7109375" style="0" customWidth="1"/>
    <col min="4" max="4" width="15.7109375" style="40" customWidth="1"/>
    <col min="5" max="5" width="15.7109375" style="0" customWidth="1"/>
    <col min="6" max="6" width="15.7109375" style="40" customWidth="1"/>
    <col min="7" max="7" width="15.7109375" style="0" customWidth="1"/>
    <col min="8" max="10" width="15.7109375" style="40" customWidth="1"/>
  </cols>
  <sheetData>
    <row r="1" spans="1:10" s="1" customFormat="1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2.75">
      <c r="A2" s="1" t="s">
        <v>153</v>
      </c>
      <c r="D2" s="28"/>
      <c r="F2" s="28"/>
      <c r="H2" s="28"/>
      <c r="I2" s="28"/>
      <c r="J2" s="28"/>
    </row>
    <row r="3" spans="1:10" s="3" customFormat="1" ht="12.75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0" s="4" customFormat="1" ht="20.25" customHeight="1">
      <c r="A4" s="4" t="s">
        <v>0</v>
      </c>
      <c r="B4" s="4" t="s">
        <v>1</v>
      </c>
      <c r="C4" s="4" t="s">
        <v>121</v>
      </c>
      <c r="D4" s="36" t="s">
        <v>11</v>
      </c>
      <c r="E4" s="4" t="s">
        <v>122</v>
      </c>
      <c r="F4" s="36" t="s">
        <v>14</v>
      </c>
      <c r="G4" s="4" t="s">
        <v>123</v>
      </c>
      <c r="H4" s="36" t="s">
        <v>90</v>
      </c>
      <c r="I4" s="36" t="s">
        <v>124</v>
      </c>
      <c r="J4" s="36" t="s">
        <v>18</v>
      </c>
    </row>
    <row r="5" spans="1:10" s="11" customFormat="1" ht="15.75" customHeight="1">
      <c r="A5" s="9" t="s">
        <v>128</v>
      </c>
      <c r="B5" s="10" t="s">
        <v>22</v>
      </c>
      <c r="C5" s="8">
        <v>8119</v>
      </c>
      <c r="D5" s="32">
        <f>SUM(May!D5+C5*1)</f>
        <v>548008</v>
      </c>
      <c r="E5" s="50">
        <v>1732</v>
      </c>
      <c r="F5" s="32">
        <f>SUM(May!F5+E5*1)</f>
        <v>245436</v>
      </c>
      <c r="G5" s="50">
        <v>87974</v>
      </c>
      <c r="H5" s="32">
        <f>SUM(May!H5+G5)</f>
        <v>590150</v>
      </c>
      <c r="I5" s="32">
        <f aca="true" t="shared" si="0" ref="I5:I41">SUM(C5,E5,G5)</f>
        <v>97825</v>
      </c>
      <c r="J5" s="32">
        <f aca="true" t="shared" si="1" ref="J5:J75">SUM(D5+F5+H5)</f>
        <v>1383594</v>
      </c>
    </row>
    <row r="6" spans="1:10" s="11" customFormat="1" ht="15.75" customHeight="1">
      <c r="A6" s="9" t="s">
        <v>21</v>
      </c>
      <c r="B6" s="10" t="s">
        <v>22</v>
      </c>
      <c r="C6" s="8">
        <v>0</v>
      </c>
      <c r="D6" s="32">
        <f>SUM(May!D6+C6*1)</f>
        <v>10091</v>
      </c>
      <c r="E6" s="50">
        <v>0</v>
      </c>
      <c r="F6" s="32">
        <f>SUM(May!F6+E6*1)</f>
        <v>0</v>
      </c>
      <c r="G6" s="50">
        <v>0</v>
      </c>
      <c r="H6" s="32">
        <f>SUM(May!H6+G6)</f>
        <v>40447</v>
      </c>
      <c r="I6" s="32">
        <f t="shared" si="0"/>
        <v>0</v>
      </c>
      <c r="J6" s="32">
        <f t="shared" si="1"/>
        <v>50538</v>
      </c>
    </row>
    <row r="7" spans="1:10" s="11" customFormat="1" ht="15.75" customHeight="1">
      <c r="A7" s="9" t="s">
        <v>23</v>
      </c>
      <c r="B7" s="10" t="s">
        <v>22</v>
      </c>
      <c r="C7" s="8">
        <v>1402</v>
      </c>
      <c r="D7" s="32">
        <f>SUM(May!D7+C7*1)</f>
        <v>277645</v>
      </c>
      <c r="E7" s="50">
        <v>1113</v>
      </c>
      <c r="F7" s="32">
        <f>SUM(May!F7+E7*1)</f>
        <v>216504</v>
      </c>
      <c r="G7" s="50">
        <v>32364</v>
      </c>
      <c r="H7" s="32">
        <f>SUM(May!H7+G7)</f>
        <v>945373</v>
      </c>
      <c r="I7" s="32">
        <f t="shared" si="0"/>
        <v>34879</v>
      </c>
      <c r="J7" s="32">
        <f t="shared" si="1"/>
        <v>1439522</v>
      </c>
    </row>
    <row r="8" spans="1:10" s="1" customFormat="1" ht="15.75" customHeight="1">
      <c r="A8" s="5" t="s">
        <v>24</v>
      </c>
      <c r="B8" s="6" t="s">
        <v>22</v>
      </c>
      <c r="C8" s="8">
        <v>7214</v>
      </c>
      <c r="D8" s="32">
        <f>SUM(May!D8+C8*1)</f>
        <v>761994</v>
      </c>
      <c r="E8" s="50">
        <v>7240</v>
      </c>
      <c r="F8" s="32">
        <f>SUM(May!F8+E8*1)</f>
        <v>1106755</v>
      </c>
      <c r="G8" s="50">
        <v>158468</v>
      </c>
      <c r="H8" s="32">
        <f>SUM(May!H8+G8)</f>
        <v>1953168</v>
      </c>
      <c r="I8" s="33">
        <f t="shared" si="0"/>
        <v>172922</v>
      </c>
      <c r="J8" s="32">
        <f t="shared" si="1"/>
        <v>3821917</v>
      </c>
    </row>
    <row r="9" spans="1:10" s="11" customFormat="1" ht="15.75" customHeight="1">
      <c r="A9" s="9" t="s">
        <v>25</v>
      </c>
      <c r="B9" s="10" t="s">
        <v>22</v>
      </c>
      <c r="C9" s="8">
        <v>11643</v>
      </c>
      <c r="D9" s="32">
        <f>SUM(May!D9+C9*1)</f>
        <v>103501</v>
      </c>
      <c r="E9" s="50">
        <v>3786</v>
      </c>
      <c r="F9" s="32">
        <f>SUM(May!F9+E9*1)</f>
        <v>78772</v>
      </c>
      <c r="G9" s="50">
        <v>65574</v>
      </c>
      <c r="H9" s="32">
        <f>SUM(May!H9+G9)</f>
        <v>350104</v>
      </c>
      <c r="I9" s="32">
        <f t="shared" si="0"/>
        <v>81003</v>
      </c>
      <c r="J9" s="32">
        <f t="shared" si="1"/>
        <v>532377</v>
      </c>
    </row>
    <row r="10" spans="1:10" s="1" customFormat="1" ht="15.75" customHeight="1">
      <c r="A10" s="5" t="s">
        <v>27</v>
      </c>
      <c r="B10" s="6" t="s">
        <v>22</v>
      </c>
      <c r="C10" s="8">
        <v>524</v>
      </c>
      <c r="D10" s="32">
        <f>SUM(May!D10+C10*1)</f>
        <v>178345</v>
      </c>
      <c r="E10" s="50">
        <v>2054</v>
      </c>
      <c r="F10" s="32">
        <f>SUM(May!F10+E10*1)</f>
        <v>185309</v>
      </c>
      <c r="G10" s="50">
        <v>8255</v>
      </c>
      <c r="H10" s="32">
        <f>SUM(May!H10+G10)</f>
        <v>442937</v>
      </c>
      <c r="I10" s="33">
        <f t="shared" si="0"/>
        <v>10833</v>
      </c>
      <c r="J10" s="32">
        <f t="shared" si="1"/>
        <v>806591</v>
      </c>
    </row>
    <row r="11" spans="1:10" s="1" customFormat="1" ht="15.75" customHeight="1">
      <c r="A11" s="5" t="s">
        <v>30</v>
      </c>
      <c r="B11" s="6" t="s">
        <v>22</v>
      </c>
      <c r="C11" s="8">
        <v>5889</v>
      </c>
      <c r="D11" s="32">
        <f>SUM(May!D11+C11*1)</f>
        <v>186453</v>
      </c>
      <c r="E11" s="50">
        <v>3252</v>
      </c>
      <c r="F11" s="32">
        <f>SUM(May!F11+E11*1)</f>
        <v>504398</v>
      </c>
      <c r="G11" s="50">
        <v>94222</v>
      </c>
      <c r="H11" s="32">
        <f>SUM(May!H11+G11)</f>
        <v>681176</v>
      </c>
      <c r="I11" s="33">
        <f t="shared" si="0"/>
        <v>103363</v>
      </c>
      <c r="J11" s="32">
        <f t="shared" si="1"/>
        <v>1372027</v>
      </c>
    </row>
    <row r="12" spans="1:10" s="1" customFormat="1" ht="15.75" customHeight="1">
      <c r="A12" s="5" t="s">
        <v>31</v>
      </c>
      <c r="B12" s="6" t="s">
        <v>22</v>
      </c>
      <c r="C12" s="8">
        <v>1330</v>
      </c>
      <c r="D12" s="32">
        <f>SUM(May!D12+C12*1)</f>
        <v>124290</v>
      </c>
      <c r="E12" s="50">
        <v>5698</v>
      </c>
      <c r="F12" s="32">
        <f>SUM(May!F12+E12*1)</f>
        <v>487559</v>
      </c>
      <c r="G12" s="50">
        <v>35405</v>
      </c>
      <c r="H12" s="32">
        <f>SUM(May!H12+G12)</f>
        <v>625522</v>
      </c>
      <c r="I12" s="33">
        <f t="shared" si="0"/>
        <v>42433</v>
      </c>
      <c r="J12" s="32">
        <f t="shared" si="1"/>
        <v>1237371</v>
      </c>
    </row>
    <row r="13" spans="1:10" s="11" customFormat="1" ht="15.75" customHeight="1">
      <c r="A13" s="9" t="s">
        <v>36</v>
      </c>
      <c r="B13" s="10" t="s">
        <v>22</v>
      </c>
      <c r="C13" s="8">
        <v>2104</v>
      </c>
      <c r="D13" s="32">
        <f>SUM(May!D13+C13*1)</f>
        <v>82656</v>
      </c>
      <c r="E13" s="50">
        <v>1113</v>
      </c>
      <c r="F13" s="32">
        <f>SUM(May!F13+E13*1)</f>
        <v>1113</v>
      </c>
      <c r="G13" s="50">
        <v>10824</v>
      </c>
      <c r="H13" s="32">
        <f>SUM(May!H13+G13)</f>
        <v>54943</v>
      </c>
      <c r="I13" s="32">
        <f t="shared" si="0"/>
        <v>14041</v>
      </c>
      <c r="J13" s="32">
        <f t="shared" si="1"/>
        <v>138712</v>
      </c>
    </row>
    <row r="14" spans="1:10" s="1" customFormat="1" ht="15.75" customHeight="1">
      <c r="A14" s="5" t="s">
        <v>37</v>
      </c>
      <c r="B14" s="6" t="s">
        <v>22</v>
      </c>
      <c r="C14" s="8">
        <v>631</v>
      </c>
      <c r="D14" s="32">
        <f>SUM(May!D14+C14*1)</f>
        <v>200356</v>
      </c>
      <c r="E14" s="50">
        <v>1113</v>
      </c>
      <c r="F14" s="32">
        <f>SUM(May!F14+E14*1)</f>
        <v>124446</v>
      </c>
      <c r="G14" s="50">
        <v>37083</v>
      </c>
      <c r="H14" s="32">
        <f>SUM(May!H14+G14)</f>
        <v>564107</v>
      </c>
      <c r="I14" s="33">
        <f t="shared" si="0"/>
        <v>38827</v>
      </c>
      <c r="J14" s="32">
        <f t="shared" si="1"/>
        <v>888909</v>
      </c>
    </row>
    <row r="15" spans="1:10" s="1" customFormat="1" ht="15.75" customHeight="1">
      <c r="A15" s="5" t="s">
        <v>40</v>
      </c>
      <c r="B15" s="6" t="s">
        <v>22</v>
      </c>
      <c r="C15" s="8">
        <v>1344</v>
      </c>
      <c r="D15" s="32">
        <f>SUM(May!D15+C15*1)</f>
        <v>736893</v>
      </c>
      <c r="E15" s="50">
        <v>3876</v>
      </c>
      <c r="F15" s="32">
        <f>SUM(May!F15+E15*1)</f>
        <v>480000</v>
      </c>
      <c r="G15" s="50">
        <v>59094</v>
      </c>
      <c r="H15" s="32">
        <f>SUM(May!H15+G15)</f>
        <v>1061455</v>
      </c>
      <c r="I15" s="33">
        <f t="shared" si="0"/>
        <v>64314</v>
      </c>
      <c r="J15" s="32">
        <f t="shared" si="1"/>
        <v>2278348</v>
      </c>
    </row>
    <row r="16" spans="1:10" s="1" customFormat="1" ht="15.75" customHeight="1">
      <c r="A16" s="5" t="s">
        <v>44</v>
      </c>
      <c r="B16" s="6" t="s">
        <v>22</v>
      </c>
      <c r="C16" s="8">
        <v>5860</v>
      </c>
      <c r="D16" s="32">
        <f>SUM(May!D16+C16*1)</f>
        <v>320986</v>
      </c>
      <c r="E16" s="50">
        <v>2639</v>
      </c>
      <c r="F16" s="32">
        <f>SUM(May!F16+E16*1)</f>
        <v>125318</v>
      </c>
      <c r="G16" s="50">
        <v>70911</v>
      </c>
      <c r="H16" s="32">
        <f>SUM(May!H16+G16)</f>
        <v>728706</v>
      </c>
      <c r="I16" s="33">
        <f t="shared" si="0"/>
        <v>79410</v>
      </c>
      <c r="J16" s="32">
        <f t="shared" si="1"/>
        <v>1175010</v>
      </c>
    </row>
    <row r="17" spans="1:10" s="1" customFormat="1" ht="15.75" customHeight="1">
      <c r="A17" s="5" t="s">
        <v>45</v>
      </c>
      <c r="B17" s="6" t="s">
        <v>22</v>
      </c>
      <c r="C17" s="8">
        <v>4446</v>
      </c>
      <c r="D17" s="32">
        <f>SUM(May!D17+C17*1)</f>
        <v>140398</v>
      </c>
      <c r="E17" s="50">
        <v>7365</v>
      </c>
      <c r="F17" s="32">
        <f>SUM(May!F17+E17*1)</f>
        <v>340377</v>
      </c>
      <c r="G17" s="50">
        <v>68466</v>
      </c>
      <c r="H17" s="32">
        <f>SUM(May!H17+G17)</f>
        <v>468549</v>
      </c>
      <c r="I17" s="33">
        <f t="shared" si="0"/>
        <v>80277</v>
      </c>
      <c r="J17" s="32">
        <f t="shared" si="1"/>
        <v>949324</v>
      </c>
    </row>
    <row r="18" spans="1:10" s="1" customFormat="1" ht="15.75" customHeight="1">
      <c r="A18" s="5" t="s">
        <v>46</v>
      </c>
      <c r="B18" s="6" t="s">
        <v>22</v>
      </c>
      <c r="C18" s="8">
        <v>7107</v>
      </c>
      <c r="D18" s="32">
        <f>SUM(May!D18+C18*1)</f>
        <v>367756</v>
      </c>
      <c r="E18" s="50">
        <v>10959</v>
      </c>
      <c r="F18" s="32">
        <f>SUM(May!F18+E18*1)</f>
        <v>750838</v>
      </c>
      <c r="G18" s="50">
        <v>216703</v>
      </c>
      <c r="H18" s="32">
        <f>SUM(May!H18+G18)</f>
        <v>889091</v>
      </c>
      <c r="I18" s="33">
        <f t="shared" si="0"/>
        <v>234769</v>
      </c>
      <c r="J18" s="32">
        <f t="shared" si="1"/>
        <v>2007685</v>
      </c>
    </row>
    <row r="19" spans="1:10" s="11" customFormat="1" ht="15.75" customHeight="1">
      <c r="A19" s="9" t="s">
        <v>47</v>
      </c>
      <c r="B19" s="10" t="s">
        <v>22</v>
      </c>
      <c r="C19" s="8">
        <v>0</v>
      </c>
      <c r="D19" s="32">
        <f>SUM(May!D19+C19*1)</f>
        <v>77503</v>
      </c>
      <c r="E19" s="50">
        <v>0</v>
      </c>
      <c r="F19" s="32">
        <f>SUM(May!F19+E19*1)</f>
        <v>37733</v>
      </c>
      <c r="G19" s="50">
        <v>0</v>
      </c>
      <c r="H19" s="32">
        <f>SUM(May!H19+G19)</f>
        <v>81313</v>
      </c>
      <c r="I19" s="32">
        <f t="shared" si="0"/>
        <v>0</v>
      </c>
      <c r="J19" s="32">
        <f t="shared" si="1"/>
        <v>196549</v>
      </c>
    </row>
    <row r="20" spans="1:10" s="11" customFormat="1" ht="15.75" customHeight="1">
      <c r="A20" s="9" t="s">
        <v>49</v>
      </c>
      <c r="B20" s="10" t="s">
        <v>22</v>
      </c>
      <c r="C20" s="8">
        <v>0</v>
      </c>
      <c r="D20" s="32">
        <f>SUM(May!D20+C20*1)</f>
        <v>30687</v>
      </c>
      <c r="E20" s="50">
        <v>0</v>
      </c>
      <c r="F20" s="32">
        <f>SUM(May!F20+E20*1)</f>
        <v>3144</v>
      </c>
      <c r="G20" s="50">
        <v>0</v>
      </c>
      <c r="H20" s="32">
        <f>SUM(May!H20+G20)</f>
        <v>71115</v>
      </c>
      <c r="I20" s="32">
        <f t="shared" si="0"/>
        <v>0</v>
      </c>
      <c r="J20" s="32">
        <f t="shared" si="1"/>
        <v>104946</v>
      </c>
    </row>
    <row r="21" spans="1:10" s="1" customFormat="1" ht="15.75" customHeight="1">
      <c r="A21" s="5" t="s">
        <v>50</v>
      </c>
      <c r="B21" s="6" t="s">
        <v>22</v>
      </c>
      <c r="C21" s="8">
        <v>3232</v>
      </c>
      <c r="D21" s="32">
        <f>SUM(May!D21+C21*1)</f>
        <v>158523</v>
      </c>
      <c r="E21" s="50">
        <v>1113</v>
      </c>
      <c r="F21" s="32">
        <f>SUM(May!F21+E21*1)</f>
        <v>97431</v>
      </c>
      <c r="G21" s="50">
        <v>54814</v>
      </c>
      <c r="H21" s="32">
        <f>SUM(May!H21+G21)</f>
        <v>350520</v>
      </c>
      <c r="I21" s="33">
        <f t="shared" si="0"/>
        <v>59159</v>
      </c>
      <c r="J21" s="32">
        <f t="shared" si="1"/>
        <v>606474</v>
      </c>
    </row>
    <row r="22" spans="1:10" s="1" customFormat="1" ht="15.75" customHeight="1">
      <c r="A22" s="5" t="s">
        <v>51</v>
      </c>
      <c r="B22" s="6" t="s">
        <v>22</v>
      </c>
      <c r="C22" s="8">
        <v>0</v>
      </c>
      <c r="D22" s="32">
        <f>SUM(May!D22+C22*1)</f>
        <v>22695</v>
      </c>
      <c r="E22" s="50">
        <v>0</v>
      </c>
      <c r="F22" s="32">
        <f>SUM(May!F22+E22*1)</f>
        <v>0</v>
      </c>
      <c r="G22" s="50">
        <v>0</v>
      </c>
      <c r="H22" s="32">
        <f>SUM(May!H22+G22)</f>
        <v>52370</v>
      </c>
      <c r="I22" s="33">
        <f t="shared" si="0"/>
        <v>0</v>
      </c>
      <c r="J22" s="32">
        <f t="shared" si="1"/>
        <v>75065</v>
      </c>
    </row>
    <row r="23" spans="1:10" s="1" customFormat="1" ht="15.75" customHeight="1">
      <c r="A23" s="5" t="s">
        <v>52</v>
      </c>
      <c r="B23" s="6" t="s">
        <v>22</v>
      </c>
      <c r="C23" s="8">
        <v>18188</v>
      </c>
      <c r="D23" s="32">
        <f>SUM(May!D23+C23*1)</f>
        <v>279933</v>
      </c>
      <c r="E23" s="50">
        <v>10477</v>
      </c>
      <c r="F23" s="32">
        <f>SUM(May!F23+E23*1)</f>
        <v>688144</v>
      </c>
      <c r="G23" s="50">
        <v>110469</v>
      </c>
      <c r="H23" s="32">
        <f>SUM(May!H23+G23)</f>
        <v>1036015</v>
      </c>
      <c r="I23" s="33">
        <f t="shared" si="0"/>
        <v>139134</v>
      </c>
      <c r="J23" s="32">
        <f t="shared" si="1"/>
        <v>2004092</v>
      </c>
    </row>
    <row r="24" spans="1:10" s="1" customFormat="1" ht="15.75" customHeight="1">
      <c r="A24" s="5" t="s">
        <v>53</v>
      </c>
      <c r="B24" s="6" t="s">
        <v>22</v>
      </c>
      <c r="C24" s="8">
        <v>684</v>
      </c>
      <c r="D24" s="32">
        <f>SUM(May!D24+C24*1)</f>
        <v>684</v>
      </c>
      <c r="E24" s="50">
        <v>0</v>
      </c>
      <c r="F24" s="32">
        <f>SUM(May!F24+E24*1)</f>
        <v>900</v>
      </c>
      <c r="G24" s="50">
        <v>15617</v>
      </c>
      <c r="H24" s="32">
        <f>SUM(May!H24+G24)</f>
        <v>16337</v>
      </c>
      <c r="I24" s="33">
        <f t="shared" si="0"/>
        <v>16301</v>
      </c>
      <c r="J24" s="32">
        <f t="shared" si="1"/>
        <v>17921</v>
      </c>
    </row>
    <row r="25" spans="1:10" s="11" customFormat="1" ht="15.75" customHeight="1">
      <c r="A25" s="9" t="s">
        <v>57</v>
      </c>
      <c r="B25" s="10" t="s">
        <v>22</v>
      </c>
      <c r="C25" s="8">
        <v>9225</v>
      </c>
      <c r="D25" s="32">
        <f>SUM(May!D25+C25*1)</f>
        <v>315144</v>
      </c>
      <c r="E25" s="50">
        <v>14092</v>
      </c>
      <c r="F25" s="32">
        <f>SUM(May!F25+E25*1)</f>
        <v>424492</v>
      </c>
      <c r="G25" s="50">
        <v>138036</v>
      </c>
      <c r="H25" s="32">
        <f>SUM(May!H25+G25)</f>
        <v>926008</v>
      </c>
      <c r="I25" s="32">
        <f t="shared" si="0"/>
        <v>161353</v>
      </c>
      <c r="J25" s="32">
        <f t="shared" si="1"/>
        <v>1665644</v>
      </c>
    </row>
    <row r="26" spans="1:10" s="1" customFormat="1" ht="15.75" customHeight="1">
      <c r="A26" s="5" t="s">
        <v>63</v>
      </c>
      <c r="B26" s="6" t="s">
        <v>22</v>
      </c>
      <c r="C26" s="8">
        <v>5462</v>
      </c>
      <c r="D26" s="32">
        <f>SUM(May!D26+C26*1)</f>
        <v>485055</v>
      </c>
      <c r="E26" s="50">
        <v>6109</v>
      </c>
      <c r="F26" s="32">
        <f>SUM(May!F26+E26*1)</f>
        <v>133687</v>
      </c>
      <c r="G26" s="50">
        <v>120644</v>
      </c>
      <c r="H26" s="32">
        <f>SUM(May!H26+G26)</f>
        <v>657681</v>
      </c>
      <c r="I26" s="33">
        <f t="shared" si="0"/>
        <v>132215</v>
      </c>
      <c r="J26" s="32">
        <f t="shared" si="1"/>
        <v>1276423</v>
      </c>
    </row>
    <row r="27" spans="1:10" s="1" customFormat="1" ht="15.75" customHeight="1">
      <c r="A27" s="5" t="s">
        <v>64</v>
      </c>
      <c r="B27" s="6" t="s">
        <v>22</v>
      </c>
      <c r="C27" s="8">
        <v>5105</v>
      </c>
      <c r="D27" s="32">
        <f>SUM(May!D27+C27*1)</f>
        <v>746431</v>
      </c>
      <c r="E27" s="50">
        <v>4776</v>
      </c>
      <c r="F27" s="32">
        <f>SUM(May!F27+E27*1)</f>
        <v>425596</v>
      </c>
      <c r="G27" s="50">
        <v>81887</v>
      </c>
      <c r="H27" s="32">
        <f>SUM(May!H27+G27)</f>
        <v>1335357</v>
      </c>
      <c r="I27" s="33">
        <f t="shared" si="0"/>
        <v>91768</v>
      </c>
      <c r="J27" s="32">
        <f t="shared" si="1"/>
        <v>2507384</v>
      </c>
    </row>
    <row r="28" spans="1:10" s="1" customFormat="1" ht="15.75" customHeight="1">
      <c r="A28" s="5" t="s">
        <v>77</v>
      </c>
      <c r="B28" s="6" t="s">
        <v>22</v>
      </c>
      <c r="C28" s="8">
        <v>2688</v>
      </c>
      <c r="D28" s="32">
        <f>SUM(May!D28+C28*1)</f>
        <v>201778</v>
      </c>
      <c r="E28" s="50">
        <v>1620</v>
      </c>
      <c r="F28" s="32">
        <f>SUM(May!F28+E28*1)</f>
        <v>236684</v>
      </c>
      <c r="G28" s="50">
        <v>41811</v>
      </c>
      <c r="H28" s="32">
        <f>SUM(May!H28+G28)</f>
        <v>379873</v>
      </c>
      <c r="I28" s="33">
        <f t="shared" si="0"/>
        <v>46119</v>
      </c>
      <c r="J28" s="32">
        <f t="shared" si="1"/>
        <v>818335</v>
      </c>
    </row>
    <row r="29" spans="1:10" s="1" customFormat="1" ht="15.75" customHeight="1">
      <c r="A29" s="5" t="s">
        <v>82</v>
      </c>
      <c r="B29" s="6" t="s">
        <v>22</v>
      </c>
      <c r="C29" s="8">
        <v>3358</v>
      </c>
      <c r="D29" s="32">
        <f>SUM(May!D29+C29*1)</f>
        <v>431173</v>
      </c>
      <c r="E29" s="50">
        <v>0</v>
      </c>
      <c r="F29" s="32">
        <f>SUM(May!F29+E29*1)</f>
        <v>30147</v>
      </c>
      <c r="G29" s="50">
        <v>27574</v>
      </c>
      <c r="H29" s="32">
        <f>SUM(May!H29+G29)</f>
        <v>932466</v>
      </c>
      <c r="I29" s="33">
        <f t="shared" si="0"/>
        <v>30932</v>
      </c>
      <c r="J29" s="32">
        <f t="shared" si="1"/>
        <v>1393786</v>
      </c>
    </row>
    <row r="30" spans="1:10" s="1" customFormat="1" ht="15.75" customHeight="1">
      <c r="A30" s="5" t="s">
        <v>83</v>
      </c>
      <c r="B30" s="6" t="s">
        <v>22</v>
      </c>
      <c r="C30" s="8">
        <v>13780</v>
      </c>
      <c r="D30" s="32">
        <f>SUM(May!D30+C30*1)</f>
        <v>624484</v>
      </c>
      <c r="E30" s="50">
        <v>1743</v>
      </c>
      <c r="F30" s="32">
        <f>SUM(May!F30+E30*1)</f>
        <v>303286</v>
      </c>
      <c r="G30" s="50">
        <v>183931</v>
      </c>
      <c r="H30" s="32">
        <f>SUM(May!H30+G30)</f>
        <v>1118998</v>
      </c>
      <c r="I30" s="33">
        <f t="shared" si="0"/>
        <v>199454</v>
      </c>
      <c r="J30" s="32">
        <f t="shared" si="1"/>
        <v>2046768</v>
      </c>
    </row>
    <row r="31" spans="1:10" s="1" customFormat="1" ht="15.75" customHeight="1">
      <c r="A31" s="5" t="s">
        <v>84</v>
      </c>
      <c r="B31" s="6" t="s">
        <v>22</v>
      </c>
      <c r="C31" s="8">
        <v>6695</v>
      </c>
      <c r="D31" s="32">
        <f>SUM(May!D31+C31*1)</f>
        <v>407302</v>
      </c>
      <c r="E31" s="50">
        <v>9648</v>
      </c>
      <c r="F31" s="32">
        <f>SUM(May!F31+E31*1)</f>
        <v>435158</v>
      </c>
      <c r="G31" s="50">
        <v>152095</v>
      </c>
      <c r="H31" s="32">
        <f>SUM(May!H31+G31)</f>
        <v>761124</v>
      </c>
      <c r="I31" s="33">
        <f t="shared" si="0"/>
        <v>168438</v>
      </c>
      <c r="J31" s="32">
        <f t="shared" si="1"/>
        <v>1603584</v>
      </c>
    </row>
    <row r="32" spans="1:10" s="11" customFormat="1" ht="15.75" customHeight="1">
      <c r="A32" s="9" t="s">
        <v>86</v>
      </c>
      <c r="B32" s="10" t="s">
        <v>22</v>
      </c>
      <c r="C32" s="8">
        <v>0</v>
      </c>
      <c r="D32" s="32">
        <f>SUM(May!D32+C32*1)</f>
        <v>102324</v>
      </c>
      <c r="E32" s="50">
        <v>1360</v>
      </c>
      <c r="F32" s="32">
        <f>SUM(May!F32+E32*1)</f>
        <v>161502</v>
      </c>
      <c r="G32" s="50">
        <v>16428</v>
      </c>
      <c r="H32" s="32">
        <f>SUM(May!H32+G32)</f>
        <v>366190</v>
      </c>
      <c r="I32" s="32">
        <f t="shared" si="0"/>
        <v>17788</v>
      </c>
      <c r="J32" s="32">
        <f t="shared" si="1"/>
        <v>630016</v>
      </c>
    </row>
    <row r="33" spans="1:10" s="11" customFormat="1" ht="15.75" customHeight="1">
      <c r="A33" s="9" t="s">
        <v>134</v>
      </c>
      <c r="B33" s="10" t="s">
        <v>22</v>
      </c>
      <c r="C33" s="8">
        <v>0</v>
      </c>
      <c r="D33" s="32">
        <f>SUM(May!D33+C33*1)</f>
        <v>9045</v>
      </c>
      <c r="E33" s="50">
        <v>3584</v>
      </c>
      <c r="F33" s="32">
        <f>SUM(May!F33+E33*1)</f>
        <v>125165</v>
      </c>
      <c r="G33" s="50">
        <v>3000</v>
      </c>
      <c r="H33" s="32">
        <f>SUM(May!H33+G33)</f>
        <v>152698</v>
      </c>
      <c r="I33" s="32">
        <f t="shared" si="0"/>
        <v>6584</v>
      </c>
      <c r="J33" s="32">
        <f t="shared" si="1"/>
        <v>286908</v>
      </c>
    </row>
    <row r="34" spans="1:10" s="11" customFormat="1" ht="15.75" customHeight="1">
      <c r="A34" s="9" t="s">
        <v>135</v>
      </c>
      <c r="B34" s="10" t="s">
        <v>22</v>
      </c>
      <c r="C34" s="8">
        <v>958</v>
      </c>
      <c r="D34" s="32">
        <f>SUM(May!D34+C34*1)</f>
        <v>214365</v>
      </c>
      <c r="E34" s="50">
        <v>1484</v>
      </c>
      <c r="F34" s="32">
        <f>SUM(May!F34+E34*1)</f>
        <v>336791</v>
      </c>
      <c r="G34" s="50">
        <v>1956</v>
      </c>
      <c r="H34" s="32">
        <f>SUM(May!H34+G34)</f>
        <v>721693</v>
      </c>
      <c r="I34" s="32">
        <f t="shared" si="0"/>
        <v>4398</v>
      </c>
      <c r="J34" s="32">
        <f t="shared" si="1"/>
        <v>1272849</v>
      </c>
    </row>
    <row r="35" spans="1:10" s="11" customFormat="1" ht="15.75" customHeight="1">
      <c r="A35" s="9" t="s">
        <v>136</v>
      </c>
      <c r="B35" s="10" t="s">
        <v>22</v>
      </c>
      <c r="C35" s="8">
        <v>0</v>
      </c>
      <c r="D35" s="32">
        <f>SUM(May!D35+C35*1)</f>
        <v>0</v>
      </c>
      <c r="E35" s="50">
        <v>2358</v>
      </c>
      <c r="F35" s="32">
        <f>SUM(May!F35+E35*1)</f>
        <v>190982</v>
      </c>
      <c r="G35" s="50">
        <v>9194</v>
      </c>
      <c r="H35" s="32">
        <f>SUM(May!H35+G35)</f>
        <v>132144</v>
      </c>
      <c r="I35" s="32">
        <f t="shared" si="0"/>
        <v>11552</v>
      </c>
      <c r="J35" s="32">
        <f t="shared" si="1"/>
        <v>323126</v>
      </c>
    </row>
    <row r="36" spans="1:10" s="11" customFormat="1" ht="15.75" customHeight="1">
      <c r="A36" s="9" t="s">
        <v>129</v>
      </c>
      <c r="B36" s="10" t="s">
        <v>20</v>
      </c>
      <c r="C36" s="8">
        <v>4649</v>
      </c>
      <c r="D36" s="32">
        <f>SUM(May!D36+C36*1)</f>
        <v>930881</v>
      </c>
      <c r="E36" s="50">
        <v>187</v>
      </c>
      <c r="F36" s="32">
        <f>SUM(May!F36+E36*1)</f>
        <v>73917</v>
      </c>
      <c r="G36" s="50">
        <v>56619</v>
      </c>
      <c r="H36" s="32">
        <f>SUM(May!H36+G36)</f>
        <v>584569</v>
      </c>
      <c r="I36" s="32">
        <f t="shared" si="0"/>
        <v>61455</v>
      </c>
      <c r="J36" s="32">
        <f t="shared" si="1"/>
        <v>1589367</v>
      </c>
    </row>
    <row r="37" spans="1:10" s="1" customFormat="1" ht="15.75" customHeight="1">
      <c r="A37" s="5" t="s">
        <v>19</v>
      </c>
      <c r="B37" s="6" t="s">
        <v>20</v>
      </c>
      <c r="C37" s="8">
        <v>8348</v>
      </c>
      <c r="D37" s="32">
        <f>SUM(May!D37+C37*1)</f>
        <v>517351</v>
      </c>
      <c r="E37" s="50">
        <v>0</v>
      </c>
      <c r="F37" s="32">
        <f>SUM(May!F37+E37*1)</f>
        <v>25811</v>
      </c>
      <c r="G37" s="50">
        <v>53447</v>
      </c>
      <c r="H37" s="32">
        <f>SUM(May!H37+G37)</f>
        <v>340897</v>
      </c>
      <c r="I37" s="33">
        <f t="shared" si="0"/>
        <v>61795</v>
      </c>
      <c r="J37" s="32">
        <f t="shared" si="1"/>
        <v>884059</v>
      </c>
    </row>
    <row r="38" spans="1:10" s="1" customFormat="1" ht="15.75" customHeight="1">
      <c r="A38" s="5" t="s">
        <v>26</v>
      </c>
      <c r="B38" s="6" t="s">
        <v>20</v>
      </c>
      <c r="C38" s="8">
        <v>21323</v>
      </c>
      <c r="D38" s="32">
        <f>SUM(May!D38+C38*1)</f>
        <v>1779607</v>
      </c>
      <c r="E38" s="50">
        <v>10217</v>
      </c>
      <c r="F38" s="32">
        <f>SUM(May!F38+E38*1)</f>
        <v>690622</v>
      </c>
      <c r="G38" s="50">
        <v>308586</v>
      </c>
      <c r="H38" s="32">
        <f>SUM(May!H38+G38)</f>
        <v>2330923</v>
      </c>
      <c r="I38" s="33">
        <f t="shared" si="0"/>
        <v>340126</v>
      </c>
      <c r="J38" s="32">
        <f t="shared" si="1"/>
        <v>4801152</v>
      </c>
    </row>
    <row r="39" spans="1:10" s="1" customFormat="1" ht="15.75" customHeight="1">
      <c r="A39" s="5" t="s">
        <v>28</v>
      </c>
      <c r="B39" s="6" t="s">
        <v>20</v>
      </c>
      <c r="C39" s="8">
        <v>15664</v>
      </c>
      <c r="D39" s="32">
        <f>SUM(May!D39+C39*1)</f>
        <v>1109804</v>
      </c>
      <c r="E39" s="50">
        <v>0</v>
      </c>
      <c r="F39" s="32">
        <f>SUM(May!F39+E39*1)</f>
        <v>82093</v>
      </c>
      <c r="G39" s="50">
        <v>209941</v>
      </c>
      <c r="H39" s="32">
        <f>SUM(May!H39+G39)</f>
        <v>1250589</v>
      </c>
      <c r="I39" s="33">
        <f t="shared" si="0"/>
        <v>225605</v>
      </c>
      <c r="J39" s="32">
        <f t="shared" si="1"/>
        <v>2442486</v>
      </c>
    </row>
    <row r="40" spans="1:10" s="1" customFormat="1" ht="15.75" customHeight="1">
      <c r="A40" s="5" t="s">
        <v>29</v>
      </c>
      <c r="B40" s="6" t="s">
        <v>20</v>
      </c>
      <c r="C40" s="8">
        <v>11776</v>
      </c>
      <c r="D40" s="32">
        <f>SUM(May!D40+C40*1)</f>
        <v>761441</v>
      </c>
      <c r="E40" s="50">
        <v>1230</v>
      </c>
      <c r="F40" s="32">
        <f>SUM(May!F40+E40*1)</f>
        <v>88754</v>
      </c>
      <c r="G40" s="50">
        <v>45561</v>
      </c>
      <c r="H40" s="32">
        <f>SUM(May!H40+G40)</f>
        <v>526574</v>
      </c>
      <c r="I40" s="33">
        <f t="shared" si="0"/>
        <v>58567</v>
      </c>
      <c r="J40" s="32">
        <f t="shared" si="1"/>
        <v>1376769</v>
      </c>
    </row>
    <row r="41" spans="1:10" s="11" customFormat="1" ht="15.75" customHeight="1">
      <c r="A41" s="9" t="s">
        <v>32</v>
      </c>
      <c r="B41" s="10" t="s">
        <v>20</v>
      </c>
      <c r="C41" s="8">
        <v>0</v>
      </c>
      <c r="D41" s="32">
        <f>SUM(May!D41+C41*1)</f>
        <v>0</v>
      </c>
      <c r="E41" s="50">
        <v>0</v>
      </c>
      <c r="F41" s="32">
        <f>SUM(May!F41+E41*1)</f>
        <v>0</v>
      </c>
      <c r="G41" s="50">
        <v>0</v>
      </c>
      <c r="H41" s="32">
        <f>SUM(May!H41+G41)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8">
        <v>6670</v>
      </c>
      <c r="D42" s="32">
        <f>SUM(May!D42+C42*1)</f>
        <v>910633</v>
      </c>
      <c r="E42" s="50">
        <v>4554</v>
      </c>
      <c r="F42" s="32">
        <f>SUM(May!F42+E42*1)</f>
        <v>243894</v>
      </c>
      <c r="G42" s="50">
        <v>131545</v>
      </c>
      <c r="H42" s="32">
        <f>SUM(May!H42+G42)</f>
        <v>928071</v>
      </c>
      <c r="I42" s="33">
        <f aca="true" t="shared" si="2" ref="I42:I80">SUM(C42,E42,G42)</f>
        <v>142769</v>
      </c>
      <c r="J42" s="32">
        <f t="shared" si="1"/>
        <v>2082598</v>
      </c>
    </row>
    <row r="43" spans="1:10" s="1" customFormat="1" ht="15.75" customHeight="1">
      <c r="A43" s="5" t="s">
        <v>34</v>
      </c>
      <c r="B43" s="6" t="s">
        <v>20</v>
      </c>
      <c r="C43" s="8">
        <v>13345</v>
      </c>
      <c r="D43" s="32">
        <f>SUM(May!D43+C43*1)</f>
        <v>1209546</v>
      </c>
      <c r="E43" s="50">
        <v>1257</v>
      </c>
      <c r="F43" s="32">
        <f>SUM(May!F43+E43*1)</f>
        <v>214802</v>
      </c>
      <c r="G43" s="50">
        <v>88430</v>
      </c>
      <c r="H43" s="32">
        <f>SUM(May!H43+G43)</f>
        <v>887378</v>
      </c>
      <c r="I43" s="33">
        <f t="shared" si="2"/>
        <v>103032</v>
      </c>
      <c r="J43" s="32">
        <f t="shared" si="1"/>
        <v>2311726</v>
      </c>
    </row>
    <row r="44" spans="1:10" s="11" customFormat="1" ht="15.75" customHeight="1">
      <c r="A44" s="9" t="s">
        <v>35</v>
      </c>
      <c r="B44" s="10" t="s">
        <v>20</v>
      </c>
      <c r="C44" s="8">
        <v>0</v>
      </c>
      <c r="D44" s="32">
        <f>SUM(May!D44+C44*1)</f>
        <v>0</v>
      </c>
      <c r="E44" s="50">
        <v>0</v>
      </c>
      <c r="F44" s="32">
        <f>SUM(May!F44+E44*1)</f>
        <v>0</v>
      </c>
      <c r="G44" s="50">
        <v>0</v>
      </c>
      <c r="H44" s="32">
        <f>SUM(May!H44+G44)</f>
        <v>0</v>
      </c>
      <c r="I44" s="32">
        <f t="shared" si="2"/>
        <v>0</v>
      </c>
      <c r="J44" s="32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8">
        <v>25234</v>
      </c>
      <c r="D45" s="32">
        <f>SUM(May!D45+C45*1)</f>
        <v>1845140</v>
      </c>
      <c r="E45" s="50">
        <v>0</v>
      </c>
      <c r="F45" s="32">
        <f>SUM(May!F45+E45*1)</f>
        <v>94366</v>
      </c>
      <c r="G45" s="50">
        <v>193263</v>
      </c>
      <c r="H45" s="32">
        <f>SUM(May!H45+G45)</f>
        <v>1791442</v>
      </c>
      <c r="I45" s="33">
        <f t="shared" si="2"/>
        <v>218497</v>
      </c>
      <c r="J45" s="32">
        <f t="shared" si="1"/>
        <v>3730948</v>
      </c>
    </row>
    <row r="46" spans="1:10" s="11" customFormat="1" ht="15.75" customHeight="1">
      <c r="A46" s="9" t="s">
        <v>39</v>
      </c>
      <c r="B46" s="10" t="s">
        <v>20</v>
      </c>
      <c r="C46" s="8">
        <v>22581</v>
      </c>
      <c r="D46" s="32">
        <f>SUM(May!D46+C46*1)</f>
        <v>744094</v>
      </c>
      <c r="E46" s="50">
        <v>696</v>
      </c>
      <c r="F46" s="32">
        <f>SUM(May!F46+E46*1)</f>
        <v>69385</v>
      </c>
      <c r="G46" s="50">
        <v>128703</v>
      </c>
      <c r="H46" s="32">
        <f>SUM(May!H46+G46)</f>
        <v>936006</v>
      </c>
      <c r="I46" s="32">
        <f t="shared" si="2"/>
        <v>151980</v>
      </c>
      <c r="J46" s="32">
        <f t="shared" si="1"/>
        <v>1749485</v>
      </c>
    </row>
    <row r="47" spans="1:10" s="1" customFormat="1" ht="15.75" customHeight="1">
      <c r="A47" s="5" t="s">
        <v>41</v>
      </c>
      <c r="B47" s="6" t="s">
        <v>20</v>
      </c>
      <c r="C47" s="8">
        <v>26666</v>
      </c>
      <c r="D47" s="32">
        <f>SUM(May!D47+C47*1)</f>
        <v>2018358</v>
      </c>
      <c r="E47" s="50">
        <v>12567</v>
      </c>
      <c r="F47" s="32">
        <f>SUM(May!F47+E47*1)</f>
        <v>532059</v>
      </c>
      <c r="G47" s="50">
        <v>270192</v>
      </c>
      <c r="H47" s="32">
        <f>SUM(May!H47+G47)</f>
        <v>2033954</v>
      </c>
      <c r="I47" s="33">
        <f t="shared" si="2"/>
        <v>309425</v>
      </c>
      <c r="J47" s="32">
        <f t="shared" si="1"/>
        <v>4584371</v>
      </c>
    </row>
    <row r="48" spans="1:10" s="1" customFormat="1" ht="15.75" customHeight="1">
      <c r="A48" s="5" t="s">
        <v>42</v>
      </c>
      <c r="B48" s="6" t="s">
        <v>20</v>
      </c>
      <c r="C48" s="8">
        <v>2797</v>
      </c>
      <c r="D48" s="32">
        <f>SUM(May!D48+C48*1)</f>
        <v>317313</v>
      </c>
      <c r="E48" s="50">
        <v>237</v>
      </c>
      <c r="F48" s="32">
        <f>SUM(May!F48+E48*1)</f>
        <v>150819</v>
      </c>
      <c r="G48" s="50">
        <v>18139</v>
      </c>
      <c r="H48" s="32">
        <f>SUM(May!H48+G48)</f>
        <v>503957</v>
      </c>
      <c r="I48" s="33">
        <f t="shared" si="2"/>
        <v>21173</v>
      </c>
      <c r="J48" s="32">
        <f t="shared" si="1"/>
        <v>972089</v>
      </c>
    </row>
    <row r="49" spans="1:10" s="11" customFormat="1" ht="15.75" customHeight="1">
      <c r="A49" s="9" t="s">
        <v>43</v>
      </c>
      <c r="B49" s="10" t="s">
        <v>20</v>
      </c>
      <c r="C49" s="8">
        <v>1293</v>
      </c>
      <c r="D49" s="32">
        <f>SUM(May!D49+C49*1)</f>
        <v>172023</v>
      </c>
      <c r="E49" s="50">
        <v>1886</v>
      </c>
      <c r="F49" s="32">
        <f>SUM(May!F49+E49*1)</f>
        <v>66668</v>
      </c>
      <c r="G49" s="50">
        <v>41896</v>
      </c>
      <c r="H49" s="32">
        <f>SUM(May!H49+G49)</f>
        <v>222240</v>
      </c>
      <c r="I49" s="32">
        <f t="shared" si="2"/>
        <v>45075</v>
      </c>
      <c r="J49" s="32">
        <f t="shared" si="1"/>
        <v>460931</v>
      </c>
    </row>
    <row r="50" spans="1:10" s="11" customFormat="1" ht="15.75" customHeight="1">
      <c r="A50" s="9" t="s">
        <v>130</v>
      </c>
      <c r="B50" s="10" t="s">
        <v>20</v>
      </c>
      <c r="C50" s="8">
        <v>16622</v>
      </c>
      <c r="D50" s="32">
        <f>SUM(May!D50+C50*1)</f>
        <v>1093769</v>
      </c>
      <c r="E50" s="50">
        <v>0</v>
      </c>
      <c r="F50" s="32">
        <f>SUM(May!F50+E50*1)</f>
        <v>1128</v>
      </c>
      <c r="G50" s="50">
        <v>57988</v>
      </c>
      <c r="H50" s="32">
        <f>SUM(May!H50+G50)</f>
        <v>721932</v>
      </c>
      <c r="I50" s="33">
        <f t="shared" si="2"/>
        <v>74610</v>
      </c>
      <c r="J50" s="32">
        <f t="shared" si="1"/>
        <v>1816829</v>
      </c>
    </row>
    <row r="51" spans="1:10" s="1" customFormat="1" ht="15.75" customHeight="1">
      <c r="A51" s="5" t="s">
        <v>48</v>
      </c>
      <c r="B51" s="6" t="s">
        <v>20</v>
      </c>
      <c r="C51" s="8">
        <v>22694</v>
      </c>
      <c r="D51" s="32">
        <f>SUM(May!D51+C51*1)</f>
        <v>1180868</v>
      </c>
      <c r="E51" s="50">
        <v>2973</v>
      </c>
      <c r="F51" s="32">
        <f>SUM(May!F51+E51*1)</f>
        <v>69113</v>
      </c>
      <c r="G51" s="50">
        <v>84697</v>
      </c>
      <c r="H51" s="32">
        <f>SUM(May!H51+G51)</f>
        <v>825259</v>
      </c>
      <c r="I51" s="33">
        <f t="shared" si="2"/>
        <v>110364</v>
      </c>
      <c r="J51" s="32">
        <f t="shared" si="1"/>
        <v>2075240</v>
      </c>
    </row>
    <row r="52" spans="1:10" s="11" customFormat="1" ht="15.75" customHeight="1">
      <c r="A52" s="9" t="s">
        <v>54</v>
      </c>
      <c r="B52" s="10" t="s">
        <v>20</v>
      </c>
      <c r="C52" s="8">
        <v>1026</v>
      </c>
      <c r="D52" s="32">
        <f>SUM(May!D52+C52*1)</f>
        <v>56293</v>
      </c>
      <c r="E52" s="50">
        <v>0</v>
      </c>
      <c r="F52" s="32">
        <f>SUM(May!F52+E52*1)</f>
        <v>0</v>
      </c>
      <c r="G52" s="50">
        <v>12090</v>
      </c>
      <c r="H52" s="32">
        <f>SUM(May!H52+G52)</f>
        <v>45690</v>
      </c>
      <c r="I52" s="32">
        <f t="shared" si="2"/>
        <v>13116</v>
      </c>
      <c r="J52" s="32">
        <f t="shared" si="1"/>
        <v>101983</v>
      </c>
    </row>
    <row r="53" spans="1:10" s="11" customFormat="1" ht="15.75" customHeight="1">
      <c r="A53" s="9" t="s">
        <v>55</v>
      </c>
      <c r="B53" s="10" t="s">
        <v>20</v>
      </c>
      <c r="C53" s="8">
        <v>9985</v>
      </c>
      <c r="D53" s="32">
        <f>SUM(May!D53+C53*1)</f>
        <v>983083</v>
      </c>
      <c r="E53" s="50">
        <v>3429</v>
      </c>
      <c r="F53" s="32">
        <f>SUM(May!F53+E53*1)</f>
        <v>702778</v>
      </c>
      <c r="G53" s="50">
        <v>93100</v>
      </c>
      <c r="H53" s="32">
        <f>SUM(May!H53+G53)</f>
        <v>1160175</v>
      </c>
      <c r="I53" s="32">
        <f t="shared" si="2"/>
        <v>106514</v>
      </c>
      <c r="J53" s="32">
        <f t="shared" si="1"/>
        <v>2846036</v>
      </c>
    </row>
    <row r="54" spans="1:10" s="11" customFormat="1" ht="15.75" customHeight="1">
      <c r="A54" s="9" t="s">
        <v>56</v>
      </c>
      <c r="B54" s="10" t="s">
        <v>20</v>
      </c>
      <c r="C54" s="8">
        <v>25545</v>
      </c>
      <c r="D54" s="32">
        <f>SUM(May!D54+C54*1)</f>
        <v>1734995</v>
      </c>
      <c r="E54" s="50">
        <v>5866</v>
      </c>
      <c r="F54" s="32">
        <f>SUM(May!F54+E54*1)</f>
        <v>726594</v>
      </c>
      <c r="G54" s="50">
        <v>169200</v>
      </c>
      <c r="H54" s="32">
        <f>SUM(May!H54+G54)</f>
        <v>2296446</v>
      </c>
      <c r="I54" s="32">
        <f t="shared" si="2"/>
        <v>200611</v>
      </c>
      <c r="J54" s="32">
        <f t="shared" si="1"/>
        <v>4758035</v>
      </c>
    </row>
    <row r="55" spans="1:10" s="1" customFormat="1" ht="15.75" customHeight="1">
      <c r="A55" s="5" t="s">
        <v>58</v>
      </c>
      <c r="B55" s="6" t="s">
        <v>20</v>
      </c>
      <c r="C55" s="8">
        <v>0</v>
      </c>
      <c r="D55" s="32">
        <f>SUM(May!D55+C55*1)</f>
        <v>244784</v>
      </c>
      <c r="E55" s="50">
        <v>0</v>
      </c>
      <c r="F55" s="32">
        <f>SUM(May!F55+E55*1)</f>
        <v>1080</v>
      </c>
      <c r="G55" s="50">
        <v>0</v>
      </c>
      <c r="H55" s="32">
        <f>SUM(May!H55+G55)</f>
        <v>234593</v>
      </c>
      <c r="I55" s="33">
        <f t="shared" si="2"/>
        <v>0</v>
      </c>
      <c r="J55" s="32">
        <f t="shared" si="1"/>
        <v>480457</v>
      </c>
    </row>
    <row r="56" spans="1:10" s="1" customFormat="1" ht="15.75" customHeight="1">
      <c r="A56" s="5" t="s">
        <v>59</v>
      </c>
      <c r="B56" s="6" t="s">
        <v>20</v>
      </c>
      <c r="C56" s="8">
        <v>16190</v>
      </c>
      <c r="D56" s="32">
        <f>SUM(May!D56+C56*1)</f>
        <v>1790859</v>
      </c>
      <c r="E56" s="50">
        <v>11988</v>
      </c>
      <c r="F56" s="32">
        <f>SUM(May!F56+E56*1)</f>
        <v>903657</v>
      </c>
      <c r="G56" s="50">
        <v>146984</v>
      </c>
      <c r="H56" s="32">
        <f>SUM(May!H56+G56)</f>
        <v>1824157</v>
      </c>
      <c r="I56" s="33">
        <f t="shared" si="2"/>
        <v>175162</v>
      </c>
      <c r="J56" s="32">
        <f t="shared" si="1"/>
        <v>4518673</v>
      </c>
    </row>
    <row r="57" spans="1:10" s="1" customFormat="1" ht="15.75" customHeight="1">
      <c r="A57" s="5" t="s">
        <v>60</v>
      </c>
      <c r="B57" s="6" t="s">
        <v>20</v>
      </c>
      <c r="C57" s="8">
        <v>38959</v>
      </c>
      <c r="D57" s="32">
        <f>SUM(May!D57+C57*1)</f>
        <v>1605175</v>
      </c>
      <c r="E57" s="50">
        <v>12601</v>
      </c>
      <c r="F57" s="32">
        <f>SUM(May!F57+E57*1)</f>
        <v>922734</v>
      </c>
      <c r="G57" s="50">
        <v>191013</v>
      </c>
      <c r="H57" s="32">
        <f>SUM(May!H57+G57)</f>
        <v>2085362</v>
      </c>
      <c r="I57" s="33">
        <f t="shared" si="2"/>
        <v>242573</v>
      </c>
      <c r="J57" s="32">
        <f>SUM(D57+F57+H57)</f>
        <v>4613271</v>
      </c>
    </row>
    <row r="58" spans="1:10" s="1" customFormat="1" ht="15.75" customHeight="1">
      <c r="A58" s="5" t="s">
        <v>61</v>
      </c>
      <c r="B58" s="6" t="s">
        <v>20</v>
      </c>
      <c r="C58" s="8">
        <v>41981</v>
      </c>
      <c r="D58" s="32">
        <f>SUM(May!D58+C58*1)</f>
        <v>2405654</v>
      </c>
      <c r="E58" s="50">
        <v>7657</v>
      </c>
      <c r="F58" s="32">
        <f>SUM(May!F58+E58*1)</f>
        <v>445735</v>
      </c>
      <c r="G58" s="50">
        <v>228358</v>
      </c>
      <c r="H58" s="32">
        <f>SUM(May!H58+G58)</f>
        <v>2521233</v>
      </c>
      <c r="I58" s="33">
        <f t="shared" si="2"/>
        <v>277996</v>
      </c>
      <c r="J58" s="32">
        <f t="shared" si="1"/>
        <v>5372622</v>
      </c>
    </row>
    <row r="59" spans="1:10" s="1" customFormat="1" ht="15.75" customHeight="1">
      <c r="A59" s="5" t="s">
        <v>65</v>
      </c>
      <c r="B59" s="6" t="s">
        <v>20</v>
      </c>
      <c r="C59" s="8">
        <v>5150</v>
      </c>
      <c r="D59" s="32">
        <f>SUM(May!D59+C59*1)</f>
        <v>529736</v>
      </c>
      <c r="E59" s="50">
        <v>0</v>
      </c>
      <c r="F59" s="32">
        <f>SUM(May!F59+E59*1)</f>
        <v>1825</v>
      </c>
      <c r="G59" s="50">
        <v>47920</v>
      </c>
      <c r="H59" s="32">
        <f>SUM(May!H59+G59)</f>
        <v>735193</v>
      </c>
      <c r="I59" s="33">
        <f t="shared" si="2"/>
        <v>53070</v>
      </c>
      <c r="J59" s="32">
        <f t="shared" si="1"/>
        <v>1266754</v>
      </c>
    </row>
    <row r="60" spans="1:10" s="1" customFormat="1" ht="15.75" customHeight="1">
      <c r="A60" s="5" t="s">
        <v>66</v>
      </c>
      <c r="B60" s="6" t="s">
        <v>20</v>
      </c>
      <c r="C60" s="8">
        <v>11458</v>
      </c>
      <c r="D60" s="32">
        <f>SUM(May!D60+C60*1)</f>
        <v>874020</v>
      </c>
      <c r="E60" s="50">
        <v>0</v>
      </c>
      <c r="F60" s="32">
        <f>SUM(May!F60+E60*1)</f>
        <v>103964</v>
      </c>
      <c r="G60" s="50">
        <v>140052</v>
      </c>
      <c r="H60" s="32">
        <f>SUM(May!H60+G60)</f>
        <v>855015</v>
      </c>
      <c r="I60" s="33">
        <f t="shared" si="2"/>
        <v>151510</v>
      </c>
      <c r="J60" s="32">
        <f t="shared" si="1"/>
        <v>1832999</v>
      </c>
    </row>
    <row r="61" spans="1:10" s="1" customFormat="1" ht="15.75" customHeight="1">
      <c r="A61" s="5" t="s">
        <v>67</v>
      </c>
      <c r="B61" s="6" t="s">
        <v>20</v>
      </c>
      <c r="C61" s="8">
        <v>3073</v>
      </c>
      <c r="D61" s="32">
        <f>SUM(May!D61+C61*1)</f>
        <v>125380</v>
      </c>
      <c r="E61" s="50">
        <v>1360</v>
      </c>
      <c r="F61" s="32">
        <f>SUM(May!F61+E61*1)</f>
        <v>1360</v>
      </c>
      <c r="G61" s="50">
        <v>45823</v>
      </c>
      <c r="H61" s="32">
        <f>SUM(May!H61+G61)</f>
        <v>154387</v>
      </c>
      <c r="I61" s="33">
        <f t="shared" si="2"/>
        <v>50256</v>
      </c>
      <c r="J61" s="32">
        <f t="shared" si="1"/>
        <v>281127</v>
      </c>
    </row>
    <row r="62" spans="1:10" s="11" customFormat="1" ht="15.75" customHeight="1">
      <c r="A62" s="9" t="s">
        <v>68</v>
      </c>
      <c r="B62" s="10" t="s">
        <v>20</v>
      </c>
      <c r="C62" s="8">
        <v>7261</v>
      </c>
      <c r="D62" s="32">
        <f>SUM(May!D62+C62*1)</f>
        <v>571608</v>
      </c>
      <c r="E62" s="50">
        <v>1203</v>
      </c>
      <c r="F62" s="32">
        <f>SUM(May!F62+E62*1)</f>
        <v>75768</v>
      </c>
      <c r="G62" s="50">
        <v>47527</v>
      </c>
      <c r="H62" s="32">
        <f>SUM(May!H62+G62)</f>
        <v>991503</v>
      </c>
      <c r="I62" s="32">
        <f t="shared" si="2"/>
        <v>55991</v>
      </c>
      <c r="J62" s="32">
        <f t="shared" si="1"/>
        <v>1638879</v>
      </c>
    </row>
    <row r="63" spans="1:10" s="1" customFormat="1" ht="15.75" customHeight="1">
      <c r="A63" s="5" t="s">
        <v>69</v>
      </c>
      <c r="B63" s="6" t="s">
        <v>20</v>
      </c>
      <c r="C63" s="8">
        <v>4464</v>
      </c>
      <c r="D63" s="32">
        <f>SUM(May!D63+C63*1)</f>
        <v>604843</v>
      </c>
      <c r="E63" s="50">
        <v>1822</v>
      </c>
      <c r="F63" s="32">
        <f>SUM(May!F63+E63*1)</f>
        <v>200807</v>
      </c>
      <c r="G63" s="50">
        <v>32958</v>
      </c>
      <c r="H63" s="32">
        <f>SUM(May!H63+G63)</f>
        <v>634203</v>
      </c>
      <c r="I63" s="33">
        <f t="shared" si="2"/>
        <v>39244</v>
      </c>
      <c r="J63" s="32">
        <f t="shared" si="1"/>
        <v>1439853</v>
      </c>
    </row>
    <row r="64" spans="1:10" s="11" customFormat="1" ht="15.75" customHeight="1">
      <c r="A64" s="9" t="s">
        <v>70</v>
      </c>
      <c r="B64" s="10" t="s">
        <v>20</v>
      </c>
      <c r="C64" s="8">
        <v>11459</v>
      </c>
      <c r="D64" s="32">
        <f>SUM(May!D64+C64*1)</f>
        <v>645366</v>
      </c>
      <c r="E64" s="50">
        <v>0</v>
      </c>
      <c r="F64" s="32">
        <f>SUM(May!F64+E64*1)</f>
        <v>281892</v>
      </c>
      <c r="G64" s="50">
        <v>53989</v>
      </c>
      <c r="H64" s="32">
        <f>SUM(May!H64+G64)</f>
        <v>627103</v>
      </c>
      <c r="I64" s="32">
        <f t="shared" si="2"/>
        <v>65448</v>
      </c>
      <c r="J64" s="32">
        <f t="shared" si="1"/>
        <v>1554361</v>
      </c>
    </row>
    <row r="65" spans="1:10" s="1" customFormat="1" ht="15.75" customHeight="1">
      <c r="A65" s="5" t="s">
        <v>71</v>
      </c>
      <c r="B65" s="6" t="s">
        <v>20</v>
      </c>
      <c r="C65" s="8">
        <v>1300</v>
      </c>
      <c r="D65" s="32">
        <f>SUM(May!D65+C65*1)</f>
        <v>623662</v>
      </c>
      <c r="E65" s="50">
        <v>169</v>
      </c>
      <c r="F65" s="32">
        <f>SUM(May!F65+E65*1)</f>
        <v>38402</v>
      </c>
      <c r="G65" s="50">
        <v>4173</v>
      </c>
      <c r="H65" s="32">
        <f>SUM(May!H65+G65)</f>
        <v>897376</v>
      </c>
      <c r="I65" s="33">
        <f t="shared" si="2"/>
        <v>5642</v>
      </c>
      <c r="J65" s="32">
        <f t="shared" si="1"/>
        <v>1559440</v>
      </c>
    </row>
    <row r="66" spans="1:10" s="11" customFormat="1" ht="15.75" customHeight="1">
      <c r="A66" s="9" t="s">
        <v>72</v>
      </c>
      <c r="B66" s="10" t="s">
        <v>20</v>
      </c>
      <c r="C66" s="8">
        <v>0</v>
      </c>
      <c r="D66" s="32">
        <f>SUM(May!D66+C66*1)</f>
        <v>0</v>
      </c>
      <c r="E66" s="50">
        <v>0</v>
      </c>
      <c r="F66" s="32">
        <f>SUM(May!F66+E66*1)</f>
        <v>0</v>
      </c>
      <c r="G66" s="50">
        <v>0</v>
      </c>
      <c r="H66" s="32">
        <f>SUM(May!H66+G66)</f>
        <v>0</v>
      </c>
      <c r="I66" s="32">
        <f t="shared" si="2"/>
        <v>0</v>
      </c>
      <c r="J66" s="32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8">
        <v>8615</v>
      </c>
      <c r="D67" s="32">
        <f>SUM(May!D67+C67*1)</f>
        <v>493021</v>
      </c>
      <c r="E67" s="50">
        <v>0</v>
      </c>
      <c r="F67" s="32">
        <f>SUM(May!F67+E67*1)</f>
        <v>3248</v>
      </c>
      <c r="G67" s="50">
        <v>57165</v>
      </c>
      <c r="H67" s="32">
        <f>SUM(May!H67+G67)</f>
        <v>629714</v>
      </c>
      <c r="I67" s="33">
        <f t="shared" si="2"/>
        <v>65780</v>
      </c>
      <c r="J67" s="32">
        <f t="shared" si="1"/>
        <v>1125983</v>
      </c>
    </row>
    <row r="68" spans="1:10" s="11" customFormat="1" ht="15.75" customHeight="1">
      <c r="A68" s="9" t="s">
        <v>74</v>
      </c>
      <c r="B68" s="10" t="s">
        <v>20</v>
      </c>
      <c r="C68" s="8">
        <v>6268</v>
      </c>
      <c r="D68" s="32">
        <f>SUM(May!D68+C68*1)</f>
        <v>339153</v>
      </c>
      <c r="E68" s="50">
        <v>0</v>
      </c>
      <c r="F68" s="32">
        <f>SUM(May!F68+E68*1)</f>
        <v>7353</v>
      </c>
      <c r="G68" s="50">
        <v>87484</v>
      </c>
      <c r="H68" s="32">
        <f>SUM(May!H68+G68)</f>
        <v>311612</v>
      </c>
      <c r="I68" s="32">
        <f t="shared" si="2"/>
        <v>93752</v>
      </c>
      <c r="J68" s="32">
        <f>SUM(D68+F68+H68)</f>
        <v>658118</v>
      </c>
    </row>
    <row r="69" spans="1:10" s="1" customFormat="1" ht="15.75" customHeight="1">
      <c r="A69" s="5" t="s">
        <v>75</v>
      </c>
      <c r="B69" s="6" t="s">
        <v>20</v>
      </c>
      <c r="C69" s="8">
        <v>5066</v>
      </c>
      <c r="D69" s="32">
        <f>SUM(May!D69+C69*1)</f>
        <v>320756</v>
      </c>
      <c r="E69" s="50">
        <v>2729</v>
      </c>
      <c r="F69" s="32">
        <f>SUM(May!F69+E69*1)</f>
        <v>220019</v>
      </c>
      <c r="G69" s="50">
        <v>67132</v>
      </c>
      <c r="H69" s="32">
        <f>SUM(May!H69+G69)</f>
        <v>655226</v>
      </c>
      <c r="I69" s="33">
        <f t="shared" si="2"/>
        <v>74927</v>
      </c>
      <c r="J69" s="32">
        <f t="shared" si="1"/>
        <v>1196001</v>
      </c>
    </row>
    <row r="70" spans="1:10" s="1" customFormat="1" ht="15.75" customHeight="1">
      <c r="A70" s="5" t="s">
        <v>76</v>
      </c>
      <c r="B70" s="6" t="s">
        <v>20</v>
      </c>
      <c r="C70" s="8">
        <v>0</v>
      </c>
      <c r="D70" s="32">
        <f>SUM(May!D70+C70*1)</f>
        <v>176928</v>
      </c>
      <c r="E70" s="50">
        <v>0</v>
      </c>
      <c r="F70" s="32">
        <f>SUM(May!F70+E70*1)</f>
        <v>36314</v>
      </c>
      <c r="G70" s="50">
        <v>0</v>
      </c>
      <c r="H70" s="32">
        <f>SUM(May!H70+G70)</f>
        <v>251002</v>
      </c>
      <c r="I70" s="33">
        <f t="shared" si="2"/>
        <v>0</v>
      </c>
      <c r="J70" s="32">
        <f t="shared" si="1"/>
        <v>464244</v>
      </c>
    </row>
    <row r="71" spans="1:10" s="11" customFormat="1" ht="15.75" customHeight="1">
      <c r="A71" s="9" t="s">
        <v>78</v>
      </c>
      <c r="B71" s="10" t="s">
        <v>20</v>
      </c>
      <c r="C71" s="8">
        <v>0</v>
      </c>
      <c r="D71" s="32">
        <f>SUM(May!D71+C71*1)</f>
        <v>1524</v>
      </c>
      <c r="E71" s="50">
        <v>0</v>
      </c>
      <c r="F71" s="32">
        <f>SUM(May!F71+E71*1)</f>
        <v>0</v>
      </c>
      <c r="G71" s="50">
        <v>0</v>
      </c>
      <c r="H71" s="32">
        <f>SUM(May!H71+G71)</f>
        <v>1627</v>
      </c>
      <c r="I71" s="32">
        <f t="shared" si="2"/>
        <v>0</v>
      </c>
      <c r="J71" s="32">
        <f t="shared" si="1"/>
        <v>3151</v>
      </c>
    </row>
    <row r="72" spans="1:10" s="11" customFormat="1" ht="15.75" customHeight="1">
      <c r="A72" s="9" t="s">
        <v>79</v>
      </c>
      <c r="B72" s="10" t="s">
        <v>20</v>
      </c>
      <c r="C72" s="8">
        <v>0</v>
      </c>
      <c r="D72" s="32">
        <f>SUM(May!D72+C72*1)</f>
        <v>280428</v>
      </c>
      <c r="E72" s="50">
        <v>0</v>
      </c>
      <c r="F72" s="32">
        <f>SUM(May!F72+E72*1)</f>
        <v>28526</v>
      </c>
      <c r="G72" s="50">
        <v>0</v>
      </c>
      <c r="H72" s="32">
        <f>SUM(May!H72+G72)</f>
        <v>161790</v>
      </c>
      <c r="I72" s="32">
        <f t="shared" si="2"/>
        <v>0</v>
      </c>
      <c r="J72" s="32">
        <f t="shared" si="1"/>
        <v>470744</v>
      </c>
    </row>
    <row r="73" spans="1:10" s="11" customFormat="1" ht="15.75" customHeight="1">
      <c r="A73" s="9" t="s">
        <v>80</v>
      </c>
      <c r="B73" s="10" t="s">
        <v>20</v>
      </c>
      <c r="C73" s="8">
        <v>13180</v>
      </c>
      <c r="D73" s="32">
        <f>SUM(May!D73+C73*1)</f>
        <v>992456</v>
      </c>
      <c r="E73" s="50">
        <v>602</v>
      </c>
      <c r="F73" s="32">
        <f>SUM(May!F73+E73*1)</f>
        <v>28152</v>
      </c>
      <c r="G73" s="50">
        <v>64918</v>
      </c>
      <c r="H73" s="32">
        <f>SUM(May!H73+G73)</f>
        <v>1156946</v>
      </c>
      <c r="I73" s="32">
        <f t="shared" si="2"/>
        <v>78700</v>
      </c>
      <c r="J73" s="32">
        <f t="shared" si="1"/>
        <v>2177554</v>
      </c>
    </row>
    <row r="74" spans="1:10" s="1" customFormat="1" ht="15.75" customHeight="1">
      <c r="A74" s="5" t="s">
        <v>81</v>
      </c>
      <c r="B74" s="6" t="s">
        <v>20</v>
      </c>
      <c r="C74" s="8">
        <v>1215</v>
      </c>
      <c r="D74" s="32">
        <f>SUM(May!D74+C74*1)</f>
        <v>253219</v>
      </c>
      <c r="E74" s="50">
        <v>0</v>
      </c>
      <c r="F74" s="32">
        <f>SUM(May!F74+E74*1)</f>
        <v>71065</v>
      </c>
      <c r="G74" s="50">
        <v>0</v>
      </c>
      <c r="H74" s="32">
        <f>SUM(May!H74+G74)</f>
        <v>290561</v>
      </c>
      <c r="I74" s="33">
        <f t="shared" si="2"/>
        <v>1215</v>
      </c>
      <c r="J74" s="32">
        <f t="shared" si="1"/>
        <v>614845</v>
      </c>
    </row>
    <row r="75" spans="1:10" s="11" customFormat="1" ht="15.75" customHeight="1">
      <c r="A75" s="9" t="s">
        <v>85</v>
      </c>
      <c r="B75" s="10" t="s">
        <v>20</v>
      </c>
      <c r="C75" s="8">
        <v>0</v>
      </c>
      <c r="D75" s="32">
        <f>SUM(May!D75+C75*1)</f>
        <v>0</v>
      </c>
      <c r="E75" s="50">
        <v>0</v>
      </c>
      <c r="F75" s="32">
        <f>SUM(May!F75+E75*1)</f>
        <v>0</v>
      </c>
      <c r="G75" s="50">
        <v>0</v>
      </c>
      <c r="H75" s="32">
        <f>SUM(May!H75+G75)</f>
        <v>0</v>
      </c>
      <c r="I75" s="32">
        <f t="shared" si="2"/>
        <v>0</v>
      </c>
      <c r="J75" s="32">
        <f t="shared" si="1"/>
        <v>0</v>
      </c>
    </row>
    <row r="76" spans="1:10" s="11" customFormat="1" ht="15.75" customHeight="1">
      <c r="A76" s="9" t="s">
        <v>87</v>
      </c>
      <c r="B76" s="10" t="s">
        <v>20</v>
      </c>
      <c r="C76" s="8">
        <v>255</v>
      </c>
      <c r="D76" s="32">
        <f>SUM(May!D76+C76*1)</f>
        <v>255</v>
      </c>
      <c r="E76" s="50">
        <v>0</v>
      </c>
      <c r="F76" s="32">
        <f>SUM(May!F76+E76*1)</f>
        <v>736</v>
      </c>
      <c r="G76" s="50">
        <v>3538</v>
      </c>
      <c r="H76" s="32">
        <f>SUM(May!H76+G76)</f>
        <v>3590</v>
      </c>
      <c r="I76" s="32">
        <f t="shared" si="2"/>
        <v>3793</v>
      </c>
      <c r="J76" s="32">
        <f>SUM(D76+F76+H76)</f>
        <v>4581</v>
      </c>
    </row>
    <row r="77" spans="1:10" s="1" customFormat="1" ht="15.75" customHeight="1">
      <c r="A77" s="5" t="s">
        <v>88</v>
      </c>
      <c r="B77" s="6" t="s">
        <v>20</v>
      </c>
      <c r="C77" s="8">
        <v>15163</v>
      </c>
      <c r="D77" s="32">
        <f>SUM(May!D77+C77*1)</f>
        <v>2169032</v>
      </c>
      <c r="E77" s="50">
        <v>4848</v>
      </c>
      <c r="F77" s="32">
        <f>SUM(May!F77+E77*1)</f>
        <v>555940</v>
      </c>
      <c r="G77" s="50">
        <v>398136</v>
      </c>
      <c r="H77" s="32">
        <f>SUM(May!H77+G77)</f>
        <v>2541798</v>
      </c>
      <c r="I77" s="33">
        <f t="shared" si="2"/>
        <v>418147</v>
      </c>
      <c r="J77" s="32">
        <f>SUM(D77+F77+H77)</f>
        <v>5266770</v>
      </c>
    </row>
    <row r="78" spans="1:10" s="1" customFormat="1" ht="15.75" customHeight="1">
      <c r="A78" s="5" t="s">
        <v>139</v>
      </c>
      <c r="B78" s="6" t="s">
        <v>20</v>
      </c>
      <c r="C78" s="8">
        <v>2816</v>
      </c>
      <c r="D78" s="32">
        <f>SUM(May!D78+C78*1)</f>
        <v>58340</v>
      </c>
      <c r="E78" s="50">
        <v>1906</v>
      </c>
      <c r="F78" s="32">
        <f>SUM(May!F78+E78*1)</f>
        <v>277676</v>
      </c>
      <c r="G78" s="50">
        <v>95226</v>
      </c>
      <c r="H78" s="32">
        <f>SUM(May!H78+G78)</f>
        <v>326654</v>
      </c>
      <c r="I78" s="33">
        <f t="shared" si="2"/>
        <v>99948</v>
      </c>
      <c r="J78" s="32">
        <f>SUM(D78+F78+H78)</f>
        <v>662670</v>
      </c>
    </row>
    <row r="79" spans="1:10" s="1" customFormat="1" ht="15.75" customHeight="1">
      <c r="A79" s="5" t="s">
        <v>137</v>
      </c>
      <c r="B79" s="6" t="s">
        <v>20</v>
      </c>
      <c r="C79" s="8">
        <v>0</v>
      </c>
      <c r="D79" s="32">
        <f>SUM(May!D79+C79*1)</f>
        <v>37878</v>
      </c>
      <c r="E79" s="50">
        <v>4578</v>
      </c>
      <c r="F79" s="32">
        <f>SUM(May!F79+E79*1)</f>
        <v>426410</v>
      </c>
      <c r="G79" s="50">
        <v>8609</v>
      </c>
      <c r="H79" s="32">
        <f>SUM(May!H79+G79)</f>
        <v>187632</v>
      </c>
      <c r="I79" s="33">
        <f t="shared" si="2"/>
        <v>13187</v>
      </c>
      <c r="J79" s="32">
        <f>SUM(D79+F79+H79)</f>
        <v>651920</v>
      </c>
    </row>
    <row r="80" spans="1:10" s="1" customFormat="1" ht="15.75" customHeight="1">
      <c r="A80" s="5" t="s">
        <v>138</v>
      </c>
      <c r="B80" s="6" t="s">
        <v>20</v>
      </c>
      <c r="C80" s="8">
        <v>2816</v>
      </c>
      <c r="D80" s="32">
        <f>SUM(May!D80+C80*1)</f>
        <v>106505</v>
      </c>
      <c r="E80" s="50">
        <v>0</v>
      </c>
      <c r="F80" s="32">
        <f>SUM(May!F80+E80*1)</f>
        <v>207400</v>
      </c>
      <c r="G80" s="50">
        <v>48280</v>
      </c>
      <c r="H80" s="32">
        <f>SUM(May!H80+G80)</f>
        <v>180252</v>
      </c>
      <c r="I80" s="33">
        <f t="shared" si="2"/>
        <v>51096</v>
      </c>
      <c r="J80" s="32">
        <f>SUM(D80+F80+H80)</f>
        <v>494157</v>
      </c>
    </row>
    <row r="81" spans="1:10" s="3" customFormat="1" ht="21.75">
      <c r="A81" s="19" t="s">
        <v>125</v>
      </c>
      <c r="B81" s="2"/>
      <c r="C81" s="33">
        <f>SUM(C5:C35)</f>
        <v>126988</v>
      </c>
      <c r="D81" s="33">
        <f aca="true" t="shared" si="3" ref="D81:J81">SUM(D5:D35)</f>
        <v>8146498</v>
      </c>
      <c r="E81" s="33">
        <f t="shared" si="3"/>
        <v>110304</v>
      </c>
      <c r="F81" s="33">
        <f t="shared" si="3"/>
        <v>8277667</v>
      </c>
      <c r="G81" s="33">
        <f t="shared" si="3"/>
        <v>1902799</v>
      </c>
      <c r="H81" s="33">
        <f t="shared" si="3"/>
        <v>18487630</v>
      </c>
      <c r="I81" s="33">
        <f t="shared" si="3"/>
        <v>2140091</v>
      </c>
      <c r="J81" s="33">
        <f t="shared" si="3"/>
        <v>34911795</v>
      </c>
    </row>
    <row r="82" spans="1:10" s="3" customFormat="1" ht="21.75">
      <c r="A82" s="19" t="s">
        <v>126</v>
      </c>
      <c r="B82" s="2"/>
      <c r="C82" s="33">
        <f>SUM(C36:C80)</f>
        <v>432907</v>
      </c>
      <c r="D82" s="33">
        <f aca="true" t="shared" si="4" ref="D82:J82">SUM(D36:D80)</f>
        <v>32615781</v>
      </c>
      <c r="E82" s="33">
        <f t="shared" si="4"/>
        <v>96562</v>
      </c>
      <c r="F82" s="33">
        <f t="shared" si="4"/>
        <v>8672866</v>
      </c>
      <c r="G82" s="33">
        <f t="shared" si="4"/>
        <v>3732682</v>
      </c>
      <c r="H82" s="33">
        <f t="shared" si="4"/>
        <v>35644631</v>
      </c>
      <c r="I82" s="33">
        <f t="shared" si="4"/>
        <v>4262151</v>
      </c>
      <c r="J82" s="33">
        <f t="shared" si="4"/>
        <v>76933278</v>
      </c>
    </row>
    <row r="83" spans="1:10" s="3" customFormat="1" ht="15.75" customHeight="1">
      <c r="A83" s="17" t="s">
        <v>89</v>
      </c>
      <c r="B83" s="2"/>
      <c r="C83" s="33">
        <f>SUM(C81:C82)</f>
        <v>559895</v>
      </c>
      <c r="D83" s="33">
        <f aca="true" t="shared" si="5" ref="D83:J83">SUM(D81:D82)</f>
        <v>40762279</v>
      </c>
      <c r="E83" s="33">
        <f t="shared" si="5"/>
        <v>206866</v>
      </c>
      <c r="F83" s="33">
        <f t="shared" si="5"/>
        <v>16950533</v>
      </c>
      <c r="G83" s="33">
        <f t="shared" si="5"/>
        <v>5635481</v>
      </c>
      <c r="H83" s="33">
        <f t="shared" si="5"/>
        <v>54132261</v>
      </c>
      <c r="I83" s="33">
        <f t="shared" si="5"/>
        <v>6402242</v>
      </c>
      <c r="J83" s="33">
        <f t="shared" si="5"/>
        <v>111845073</v>
      </c>
    </row>
    <row r="84" spans="1:10" ht="12.75">
      <c r="A84" s="12"/>
      <c r="B84" s="2"/>
      <c r="C84" s="2"/>
      <c r="D84" s="35"/>
      <c r="E84" s="2"/>
      <c r="F84" s="35"/>
      <c r="G84" s="2"/>
      <c r="H84" s="35"/>
      <c r="I84" s="41" t="s">
        <v>156</v>
      </c>
      <c r="J84" s="46">
        <v>115160641</v>
      </c>
    </row>
    <row r="85" spans="1:10" ht="12.75">
      <c r="A85" s="12"/>
      <c r="B85" s="2"/>
      <c r="C85" s="2"/>
      <c r="D85" s="35"/>
      <c r="E85" s="2"/>
      <c r="F85" s="35"/>
      <c r="G85" s="2"/>
      <c r="H85" s="35"/>
      <c r="I85" s="41" t="s">
        <v>155</v>
      </c>
      <c r="J85" s="46">
        <v>90033684</v>
      </c>
    </row>
    <row r="86" spans="1:8" ht="12.75">
      <c r="A86" s="12"/>
      <c r="B86" s="2"/>
      <c r="C86" s="2"/>
      <c r="D86" s="35"/>
      <c r="E86" s="2"/>
      <c r="F86" s="35"/>
      <c r="G86" s="2"/>
      <c r="H86" s="35"/>
    </row>
  </sheetData>
  <sheetProtection sheet="1"/>
  <mergeCells count="1">
    <mergeCell ref="A1:J1"/>
  </mergeCells>
  <conditionalFormatting sqref="A2:A83 C2:IV2 A1:IV1 D83:H86 K3:IV83 I83:J83 B3:C86 D3:J82">
    <cfRule type="expression" priority="18" dxfId="0" stopIfTrue="1">
      <formula>CellHasFormula</formula>
    </cfRule>
  </conditionalFormatting>
  <conditionalFormatting sqref="A1:IV1">
    <cfRule type="expression" priority="17" dxfId="0" stopIfTrue="1">
      <formula>CellHasFormula</formula>
    </cfRule>
  </conditionalFormatting>
  <conditionalFormatting sqref="C5:C80">
    <cfRule type="expression" priority="16" dxfId="0" stopIfTrue="1">
      <formula>CellHasFormula</formula>
    </cfRule>
  </conditionalFormatting>
  <conditionalFormatting sqref="E5:E80">
    <cfRule type="expression" priority="15" dxfId="0" stopIfTrue="1">
      <formula>CellHasFormula</formula>
    </cfRule>
  </conditionalFormatting>
  <conditionalFormatting sqref="G5:G80">
    <cfRule type="expression" priority="14" dxfId="0" stopIfTrue="1">
      <formula>CellHasFormula</formula>
    </cfRule>
  </conditionalFormatting>
  <conditionalFormatting sqref="C36:C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G36:G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E36:E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E5:E35">
    <cfRule type="expression" priority="4" dxfId="0" stopIfTrue="1">
      <formula>CellHasFormula</formula>
    </cfRule>
  </conditionalFormatting>
  <conditionalFormatting sqref="E5:E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36" sqref="G36:G80"/>
    </sheetView>
  </sheetViews>
  <sheetFormatPr defaultColWidth="9.140625" defaultRowHeight="12.75"/>
  <cols>
    <col min="1" max="1" width="19.8515625" style="0" bestFit="1" customWidth="1"/>
    <col min="3" max="3" width="15.7109375" style="20" customWidth="1"/>
    <col min="4" max="4" width="15.7109375" style="38" customWidth="1"/>
    <col min="5" max="5" width="15.7109375" style="20" customWidth="1"/>
    <col min="6" max="6" width="15.7109375" style="38" customWidth="1"/>
    <col min="7" max="7" width="15.7109375" style="20" customWidth="1"/>
    <col min="8" max="10" width="15.7109375" style="38" customWidth="1"/>
  </cols>
  <sheetData>
    <row r="1" spans="1:10" s="1" customFormat="1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2.75">
      <c r="A2" s="1" t="s">
        <v>143</v>
      </c>
      <c r="D2" s="34"/>
      <c r="F2" s="34"/>
      <c r="H2" s="34"/>
      <c r="I2" s="34"/>
      <c r="J2" s="34"/>
    </row>
    <row r="3" spans="1:10" s="3" customFormat="1" ht="12.75">
      <c r="A3" s="2"/>
      <c r="B3" s="2"/>
      <c r="C3" s="13"/>
      <c r="D3" s="35"/>
      <c r="E3" s="13"/>
      <c r="F3" s="35"/>
      <c r="G3" s="13"/>
      <c r="H3" s="35"/>
      <c r="I3" s="35"/>
      <c r="J3" s="35"/>
    </row>
    <row r="4" spans="1:10" s="4" customFormat="1" ht="20.25" customHeight="1">
      <c r="A4" s="4" t="s">
        <v>0</v>
      </c>
      <c r="B4" s="4" t="s">
        <v>1</v>
      </c>
      <c r="C4" s="14" t="s">
        <v>113</v>
      </c>
      <c r="D4" s="36" t="s">
        <v>11</v>
      </c>
      <c r="E4" s="14" t="s">
        <v>114</v>
      </c>
      <c r="F4" s="36" t="s">
        <v>14</v>
      </c>
      <c r="G4" s="14" t="s">
        <v>115</v>
      </c>
      <c r="H4" s="36" t="s">
        <v>90</v>
      </c>
      <c r="I4" s="36" t="s">
        <v>116</v>
      </c>
      <c r="J4" s="36" t="s">
        <v>18</v>
      </c>
    </row>
    <row r="5" spans="1:10" s="4" customFormat="1" ht="20.25" customHeight="1">
      <c r="A5" s="21" t="s">
        <v>128</v>
      </c>
      <c r="B5" s="4" t="s">
        <v>22</v>
      </c>
      <c r="C5" s="24">
        <v>13539</v>
      </c>
      <c r="D5" s="32">
        <f>SUM(Jul!D5+C5*11)</f>
        <v>153465</v>
      </c>
      <c r="E5" s="24">
        <v>6749</v>
      </c>
      <c r="F5" s="32">
        <f>SUM(Jul!F5+E5*11)</f>
        <v>87367</v>
      </c>
      <c r="G5" s="24">
        <v>75829</v>
      </c>
      <c r="H5" s="32">
        <f>SUM(Jul!H5+G5)</f>
        <v>85809</v>
      </c>
      <c r="I5" s="32">
        <f aca="true" t="shared" si="0" ref="I5:I68">SUM(C5,E5,G5)</f>
        <v>96117</v>
      </c>
      <c r="J5" s="32">
        <f>SUM(D5+F5+H5)</f>
        <v>326641</v>
      </c>
    </row>
    <row r="6" spans="1:10" s="11" customFormat="1" ht="15.75" customHeight="1">
      <c r="A6" s="9" t="s">
        <v>21</v>
      </c>
      <c r="B6" s="10" t="s">
        <v>22</v>
      </c>
      <c r="C6" s="24">
        <v>0</v>
      </c>
      <c r="D6" s="32">
        <f>SUM(Jul!D6+C6*11)</f>
        <v>0</v>
      </c>
      <c r="E6" s="24">
        <v>0</v>
      </c>
      <c r="F6" s="32">
        <f>SUM(Jul!F6+E6*11)</f>
        <v>0</v>
      </c>
      <c r="G6" s="24">
        <v>0</v>
      </c>
      <c r="H6" s="32">
        <f>SUM(Jul!H6+G6)</f>
        <v>0</v>
      </c>
      <c r="I6" s="32">
        <f t="shared" si="0"/>
        <v>0</v>
      </c>
      <c r="J6" s="32">
        <f aca="true" t="shared" si="1" ref="J6:J69">SUM(D6+F6+H6)</f>
        <v>0</v>
      </c>
    </row>
    <row r="7" spans="1:10" s="11" customFormat="1" ht="15.75" customHeight="1">
      <c r="A7" s="9" t="s">
        <v>23</v>
      </c>
      <c r="B7" s="10" t="s">
        <v>22</v>
      </c>
      <c r="C7" s="24">
        <v>1380</v>
      </c>
      <c r="D7" s="32">
        <f>SUM(Jul!D7+C7*11)</f>
        <v>54936</v>
      </c>
      <c r="E7" s="24">
        <v>3136</v>
      </c>
      <c r="F7" s="32">
        <f>SUM(Jul!F7+E7*11)</f>
        <v>60752</v>
      </c>
      <c r="G7" s="24">
        <v>41269</v>
      </c>
      <c r="H7" s="32">
        <f>SUM(Jul!H7+G7)</f>
        <v>129820</v>
      </c>
      <c r="I7" s="32">
        <f t="shared" si="0"/>
        <v>45785</v>
      </c>
      <c r="J7" s="32">
        <f t="shared" si="1"/>
        <v>245508</v>
      </c>
    </row>
    <row r="8" spans="1:10" s="1" customFormat="1" ht="15.75" customHeight="1">
      <c r="A8" s="5" t="s">
        <v>24</v>
      </c>
      <c r="B8" s="6" t="s">
        <v>22</v>
      </c>
      <c r="C8" s="24">
        <v>8536</v>
      </c>
      <c r="D8" s="32">
        <f>SUM(Jul!D8+C8*11)</f>
        <v>257684</v>
      </c>
      <c r="E8" s="24">
        <v>3473</v>
      </c>
      <c r="F8" s="32">
        <f>SUM(Jul!F8+E8*11)</f>
        <v>365491</v>
      </c>
      <c r="G8" s="24">
        <v>173020</v>
      </c>
      <c r="H8" s="32">
        <f>SUM(Jul!H8+G8)</f>
        <v>334888</v>
      </c>
      <c r="I8" s="32">
        <f t="shared" si="0"/>
        <v>185029</v>
      </c>
      <c r="J8" s="32">
        <f t="shared" si="1"/>
        <v>958063</v>
      </c>
    </row>
    <row r="9" spans="1:10" s="11" customFormat="1" ht="15.75" customHeight="1">
      <c r="A9" s="9" t="s">
        <v>25</v>
      </c>
      <c r="B9" s="10" t="s">
        <v>22</v>
      </c>
      <c r="C9" s="24">
        <v>0</v>
      </c>
      <c r="D9" s="32">
        <f>SUM(Jul!D9+C9*11)</f>
        <v>10596</v>
      </c>
      <c r="E9" s="24">
        <v>1496</v>
      </c>
      <c r="F9" s="32">
        <f>SUM(Jul!F9+E9*11)</f>
        <v>16456</v>
      </c>
      <c r="G9" s="24">
        <v>18692</v>
      </c>
      <c r="H9" s="32">
        <f>SUM(Jul!H9+G9)</f>
        <v>35063</v>
      </c>
      <c r="I9" s="32">
        <f t="shared" si="0"/>
        <v>20188</v>
      </c>
      <c r="J9" s="32">
        <f t="shared" si="1"/>
        <v>62115</v>
      </c>
    </row>
    <row r="10" spans="1:10" s="1" customFormat="1" ht="15.75" customHeight="1">
      <c r="A10" s="5" t="s">
        <v>27</v>
      </c>
      <c r="B10" s="6" t="s">
        <v>22</v>
      </c>
      <c r="C10" s="24">
        <v>2498</v>
      </c>
      <c r="D10" s="32">
        <f>SUM(Jul!D10+C10*11)</f>
        <v>98962</v>
      </c>
      <c r="E10" s="24">
        <v>3145</v>
      </c>
      <c r="F10" s="32">
        <f>SUM(Jul!F10+E10*11)</f>
        <v>91871</v>
      </c>
      <c r="G10" s="24">
        <v>40994</v>
      </c>
      <c r="H10" s="32">
        <f>SUM(Jul!H10+G10)</f>
        <v>129378</v>
      </c>
      <c r="I10" s="32">
        <f t="shared" si="0"/>
        <v>46637</v>
      </c>
      <c r="J10" s="32">
        <f t="shared" si="1"/>
        <v>320211</v>
      </c>
    </row>
    <row r="11" spans="1:10" s="1" customFormat="1" ht="15.75" customHeight="1">
      <c r="A11" s="5" t="s">
        <v>30</v>
      </c>
      <c r="B11" s="6" t="s">
        <v>22</v>
      </c>
      <c r="C11" s="24">
        <v>251</v>
      </c>
      <c r="D11" s="32">
        <f>SUM(Jul!D11+C11*11)</f>
        <v>33181</v>
      </c>
      <c r="E11" s="24">
        <v>12383</v>
      </c>
      <c r="F11" s="32">
        <f>SUM(Jul!F11+E11*11)</f>
        <v>164629</v>
      </c>
      <c r="G11" s="24">
        <v>50347</v>
      </c>
      <c r="H11" s="32">
        <f>SUM(Jul!H11+G11)</f>
        <v>77449</v>
      </c>
      <c r="I11" s="32">
        <f t="shared" si="0"/>
        <v>62981</v>
      </c>
      <c r="J11" s="32">
        <f t="shared" si="1"/>
        <v>275259</v>
      </c>
    </row>
    <row r="12" spans="1:10" s="1" customFormat="1" ht="15.75" customHeight="1">
      <c r="A12" s="5" t="s">
        <v>31</v>
      </c>
      <c r="B12" s="6" t="s">
        <v>22</v>
      </c>
      <c r="C12" s="24">
        <v>0</v>
      </c>
      <c r="D12" s="32">
        <f>SUM(Jul!D12+C12*11)</f>
        <v>17028</v>
      </c>
      <c r="E12" s="24">
        <v>10594</v>
      </c>
      <c r="F12" s="32">
        <f>SUM(Jul!F12+E12*11)</f>
        <v>127982</v>
      </c>
      <c r="G12" s="24">
        <v>91169</v>
      </c>
      <c r="H12" s="32">
        <f>SUM(Jul!H12+G12)</f>
        <v>107867</v>
      </c>
      <c r="I12" s="32">
        <f t="shared" si="0"/>
        <v>101763</v>
      </c>
      <c r="J12" s="32">
        <f t="shared" si="1"/>
        <v>252877</v>
      </c>
    </row>
    <row r="13" spans="1:10" s="11" customFormat="1" ht="15.75" customHeight="1">
      <c r="A13" s="9" t="s">
        <v>36</v>
      </c>
      <c r="B13" s="10" t="s">
        <v>22</v>
      </c>
      <c r="C13" s="24">
        <v>973</v>
      </c>
      <c r="D13" s="32">
        <f>SUM(Jul!D13+C13*11)</f>
        <v>10703</v>
      </c>
      <c r="E13" s="24">
        <v>0</v>
      </c>
      <c r="F13" s="32">
        <f>SUM(Jul!F13+E13*11)</f>
        <v>0</v>
      </c>
      <c r="G13" s="24">
        <v>4865</v>
      </c>
      <c r="H13" s="32">
        <f>SUM(Jul!H13+G13)</f>
        <v>4865</v>
      </c>
      <c r="I13" s="32">
        <f t="shared" si="0"/>
        <v>5838</v>
      </c>
      <c r="J13" s="32">
        <f t="shared" si="1"/>
        <v>15568</v>
      </c>
    </row>
    <row r="14" spans="1:10" s="1" customFormat="1" ht="15.75" customHeight="1">
      <c r="A14" s="5" t="s">
        <v>37</v>
      </c>
      <c r="B14" s="6" t="s">
        <v>22</v>
      </c>
      <c r="C14" s="24">
        <v>251</v>
      </c>
      <c r="D14" s="32">
        <f>SUM(Jul!D14+C14*11)</f>
        <v>46741</v>
      </c>
      <c r="E14" s="24">
        <v>1094</v>
      </c>
      <c r="F14" s="32">
        <f>SUM(Jul!F14+E14*11)</f>
        <v>39898</v>
      </c>
      <c r="G14" s="24">
        <v>22619</v>
      </c>
      <c r="H14" s="32">
        <f>SUM(Jul!H14+G14)</f>
        <v>72153</v>
      </c>
      <c r="I14" s="32">
        <f t="shared" si="0"/>
        <v>23964</v>
      </c>
      <c r="J14" s="32">
        <f t="shared" si="1"/>
        <v>158792</v>
      </c>
    </row>
    <row r="15" spans="1:10" s="1" customFormat="1" ht="15.75" customHeight="1">
      <c r="A15" s="5" t="s">
        <v>40</v>
      </c>
      <c r="B15" s="6" t="s">
        <v>22</v>
      </c>
      <c r="C15" s="24">
        <v>24174</v>
      </c>
      <c r="D15" s="32">
        <f>SUM(Jul!D15+C15*11)</f>
        <v>300666</v>
      </c>
      <c r="E15" s="24">
        <v>3208</v>
      </c>
      <c r="F15" s="32">
        <f>SUM(Jul!F15+E15*11)</f>
        <v>188396</v>
      </c>
      <c r="G15" s="24">
        <v>84426</v>
      </c>
      <c r="H15" s="32">
        <f>SUM(Jul!H15+G15)</f>
        <v>191226</v>
      </c>
      <c r="I15" s="32">
        <f t="shared" si="0"/>
        <v>111808</v>
      </c>
      <c r="J15" s="32">
        <f t="shared" si="1"/>
        <v>680288</v>
      </c>
    </row>
    <row r="16" spans="1:10" s="1" customFormat="1" ht="15.75" customHeight="1">
      <c r="A16" s="5" t="s">
        <v>44</v>
      </c>
      <c r="B16" s="6" t="s">
        <v>22</v>
      </c>
      <c r="C16" s="24">
        <v>3354</v>
      </c>
      <c r="D16" s="32">
        <f>SUM(Jul!D16+C16*11)</f>
        <v>73794</v>
      </c>
      <c r="E16" s="24">
        <v>1094</v>
      </c>
      <c r="F16" s="32">
        <f>SUM(Jul!F16+E16*11)</f>
        <v>20410</v>
      </c>
      <c r="G16" s="24">
        <v>7932</v>
      </c>
      <c r="H16" s="32">
        <f>SUM(Jul!H16+G16)</f>
        <v>20299</v>
      </c>
      <c r="I16" s="32">
        <f t="shared" si="0"/>
        <v>12380</v>
      </c>
      <c r="J16" s="32">
        <f t="shared" si="1"/>
        <v>114503</v>
      </c>
    </row>
    <row r="17" spans="1:10" s="1" customFormat="1" ht="15.75" customHeight="1">
      <c r="A17" s="5" t="s">
        <v>45</v>
      </c>
      <c r="B17" s="6" t="s">
        <v>22</v>
      </c>
      <c r="C17" s="24">
        <v>0</v>
      </c>
      <c r="D17" s="32">
        <f>SUM(Jul!D17+C17*11)</f>
        <v>6720</v>
      </c>
      <c r="E17" s="24">
        <v>3752</v>
      </c>
      <c r="F17" s="32">
        <f>SUM(Jul!F17+E17*11)</f>
        <v>200044</v>
      </c>
      <c r="G17" s="24">
        <v>5470</v>
      </c>
      <c r="H17" s="32">
        <f>SUM(Jul!H17+G17)</f>
        <v>51929</v>
      </c>
      <c r="I17" s="32">
        <f t="shared" si="0"/>
        <v>9222</v>
      </c>
      <c r="J17" s="32">
        <f t="shared" si="1"/>
        <v>258693</v>
      </c>
    </row>
    <row r="18" spans="1:10" s="1" customFormat="1" ht="15.75" customHeight="1">
      <c r="A18" s="5" t="s">
        <v>46</v>
      </c>
      <c r="B18" s="6" t="s">
        <v>22</v>
      </c>
      <c r="C18" s="24">
        <v>6104</v>
      </c>
      <c r="D18" s="32">
        <f>SUM(Jul!D18+C18*11)</f>
        <v>109828</v>
      </c>
      <c r="E18" s="24">
        <v>6704</v>
      </c>
      <c r="F18" s="32">
        <f>SUM(Jul!F18+E18*11)</f>
        <v>175600</v>
      </c>
      <c r="G18" s="24">
        <v>25008</v>
      </c>
      <c r="H18" s="32">
        <f>SUM(Jul!H18+G18)</f>
        <v>55374</v>
      </c>
      <c r="I18" s="32">
        <f t="shared" si="0"/>
        <v>37816</v>
      </c>
      <c r="J18" s="32">
        <f t="shared" si="1"/>
        <v>340802</v>
      </c>
    </row>
    <row r="19" spans="1:10" s="11" customFormat="1" ht="15.75" customHeight="1">
      <c r="A19" s="9" t="s">
        <v>47</v>
      </c>
      <c r="B19" s="10" t="s">
        <v>22</v>
      </c>
      <c r="C19" s="24">
        <v>3023</v>
      </c>
      <c r="D19" s="32">
        <f>SUM(Jul!D19+C19*11)</f>
        <v>33253</v>
      </c>
      <c r="E19" s="24">
        <v>0</v>
      </c>
      <c r="F19" s="32">
        <f>SUM(Jul!F19+E19*11)</f>
        <v>0</v>
      </c>
      <c r="G19" s="24">
        <v>24680</v>
      </c>
      <c r="H19" s="32">
        <f>SUM(Jul!H19+G19)</f>
        <v>24680</v>
      </c>
      <c r="I19" s="32">
        <f t="shared" si="0"/>
        <v>27703</v>
      </c>
      <c r="J19" s="32">
        <f t="shared" si="1"/>
        <v>57933</v>
      </c>
    </row>
    <row r="20" spans="1:10" s="11" customFormat="1" ht="15.75" customHeight="1">
      <c r="A20" s="9" t="s">
        <v>49</v>
      </c>
      <c r="B20" s="10" t="s">
        <v>22</v>
      </c>
      <c r="C20" s="24">
        <v>0</v>
      </c>
      <c r="D20" s="32">
        <f>SUM(Jul!D20+C20*11)</f>
        <v>0</v>
      </c>
      <c r="E20" s="24">
        <v>0</v>
      </c>
      <c r="F20" s="32">
        <f>SUM(Jul!F20+E20*11)</f>
        <v>0</v>
      </c>
      <c r="G20" s="24">
        <v>0</v>
      </c>
      <c r="H20" s="32">
        <f>SUM(Jul!H20+G20)</f>
        <v>0</v>
      </c>
      <c r="I20" s="32">
        <f t="shared" si="0"/>
        <v>0</v>
      </c>
      <c r="J20" s="32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24">
        <v>3070</v>
      </c>
      <c r="D21" s="32">
        <f>SUM(Jul!D21+C21*11)</f>
        <v>43190</v>
      </c>
      <c r="E21" s="24">
        <v>837</v>
      </c>
      <c r="F21" s="32">
        <f>SUM(Jul!F21+E21*11)</f>
        <v>9207</v>
      </c>
      <c r="G21" s="24">
        <v>39498</v>
      </c>
      <c r="H21" s="32">
        <f>SUM(Jul!H21+G21)</f>
        <v>47638</v>
      </c>
      <c r="I21" s="32">
        <f t="shared" si="0"/>
        <v>43405</v>
      </c>
      <c r="J21" s="32">
        <f t="shared" si="1"/>
        <v>100035</v>
      </c>
    </row>
    <row r="22" spans="1:10" s="1" customFormat="1" ht="15.75" customHeight="1">
      <c r="A22" s="5" t="s">
        <v>51</v>
      </c>
      <c r="B22" s="6" t="s">
        <v>22</v>
      </c>
      <c r="C22" s="24">
        <v>389</v>
      </c>
      <c r="D22" s="32">
        <f>SUM(Jul!D22+C22*11)</f>
        <v>4279</v>
      </c>
      <c r="E22" s="24">
        <v>0</v>
      </c>
      <c r="F22" s="32">
        <f>SUM(Jul!F22+E22*11)</f>
        <v>0</v>
      </c>
      <c r="G22" s="24">
        <v>4616</v>
      </c>
      <c r="H22" s="32">
        <f>SUM(Jul!H22+G22)</f>
        <v>4616</v>
      </c>
      <c r="I22" s="32">
        <f t="shared" si="0"/>
        <v>5005</v>
      </c>
      <c r="J22" s="32">
        <f t="shared" si="1"/>
        <v>8895</v>
      </c>
    </row>
    <row r="23" spans="1:10" s="1" customFormat="1" ht="15.75" customHeight="1">
      <c r="A23" s="5" t="s">
        <v>52</v>
      </c>
      <c r="B23" s="6" t="s">
        <v>22</v>
      </c>
      <c r="C23" s="24">
        <v>4319</v>
      </c>
      <c r="D23" s="32">
        <f>SUM(Jul!D23+C23*11)</f>
        <v>58885</v>
      </c>
      <c r="E23" s="24">
        <v>5301</v>
      </c>
      <c r="F23" s="32">
        <f>SUM(Jul!F23+E23*11)</f>
        <v>137547</v>
      </c>
      <c r="G23" s="24">
        <v>47987</v>
      </c>
      <c r="H23" s="32">
        <f>SUM(Jul!H23+G23)</f>
        <v>127244</v>
      </c>
      <c r="I23" s="32">
        <f t="shared" si="0"/>
        <v>57607</v>
      </c>
      <c r="J23" s="32">
        <f t="shared" si="1"/>
        <v>323676</v>
      </c>
    </row>
    <row r="24" spans="1:10" s="1" customFormat="1" ht="15.75" customHeight="1">
      <c r="A24" s="5" t="s">
        <v>53</v>
      </c>
      <c r="B24" s="6" t="s">
        <v>22</v>
      </c>
      <c r="C24" s="24">
        <v>0</v>
      </c>
      <c r="D24" s="32">
        <f>SUM(Jul!D24+C24*11)</f>
        <v>0</v>
      </c>
      <c r="E24" s="24">
        <v>0</v>
      </c>
      <c r="F24" s="32">
        <f>SUM(Jul!F24+E24*11)</f>
        <v>0</v>
      </c>
      <c r="G24" s="24">
        <v>0</v>
      </c>
      <c r="H24" s="32">
        <f>SUM(Jul!H24+G24)</f>
        <v>0</v>
      </c>
      <c r="I24" s="32">
        <f t="shared" si="0"/>
        <v>0</v>
      </c>
      <c r="J24" s="32">
        <f t="shared" si="1"/>
        <v>0</v>
      </c>
    </row>
    <row r="25" spans="1:10" s="11" customFormat="1" ht="15.75" customHeight="1">
      <c r="A25" s="9" t="s">
        <v>57</v>
      </c>
      <c r="B25" s="10" t="s">
        <v>22</v>
      </c>
      <c r="C25" s="24">
        <v>1823</v>
      </c>
      <c r="D25" s="32">
        <f>SUM(Jul!D25+C25*11)</f>
        <v>69793</v>
      </c>
      <c r="E25" s="24">
        <v>11466</v>
      </c>
      <c r="F25" s="32">
        <f>SUM(Jul!F25+E25*11)</f>
        <v>179574</v>
      </c>
      <c r="G25" s="24">
        <v>74216</v>
      </c>
      <c r="H25" s="32">
        <f>SUM(Jul!H25+G25)</f>
        <v>143171</v>
      </c>
      <c r="I25" s="32">
        <f t="shared" si="0"/>
        <v>87505</v>
      </c>
      <c r="J25" s="32">
        <f t="shared" si="1"/>
        <v>392538</v>
      </c>
    </row>
    <row r="26" spans="1:10" s="1" customFormat="1" ht="15.75" customHeight="1">
      <c r="A26" s="5" t="s">
        <v>63</v>
      </c>
      <c r="B26" s="6" t="s">
        <v>22</v>
      </c>
      <c r="C26" s="24">
        <v>10092</v>
      </c>
      <c r="D26" s="32">
        <f>SUM(Jul!D26+C26*11)</f>
        <v>174252</v>
      </c>
      <c r="E26" s="24">
        <v>1793</v>
      </c>
      <c r="F26" s="32">
        <f>SUM(Jul!F26+E26*11)</f>
        <v>33511</v>
      </c>
      <c r="G26" s="24">
        <v>33088</v>
      </c>
      <c r="H26" s="32">
        <f>SUM(Jul!H26+G26)</f>
        <v>86426</v>
      </c>
      <c r="I26" s="32">
        <f t="shared" si="0"/>
        <v>44973</v>
      </c>
      <c r="J26" s="32">
        <f t="shared" si="1"/>
        <v>294189</v>
      </c>
    </row>
    <row r="27" spans="1:10" s="1" customFormat="1" ht="15.75" customHeight="1">
      <c r="A27" s="5" t="s">
        <v>64</v>
      </c>
      <c r="B27" s="6" t="s">
        <v>22</v>
      </c>
      <c r="C27" s="24">
        <v>23509</v>
      </c>
      <c r="D27" s="32">
        <f>SUM(Jul!D27+C27*11)</f>
        <v>362531</v>
      </c>
      <c r="E27" s="24">
        <v>7297</v>
      </c>
      <c r="F27" s="32">
        <f>SUM(Jul!F27+E27*11)</f>
        <v>208979</v>
      </c>
      <c r="G27" s="24">
        <v>153629</v>
      </c>
      <c r="H27" s="32">
        <f>SUM(Jul!H27+G27)</f>
        <v>305220</v>
      </c>
      <c r="I27" s="32">
        <f t="shared" si="0"/>
        <v>184435</v>
      </c>
      <c r="J27" s="32">
        <f t="shared" si="1"/>
        <v>876730</v>
      </c>
    </row>
    <row r="28" spans="1:10" s="1" customFormat="1" ht="15.75" customHeight="1">
      <c r="A28" s="5" t="s">
        <v>77</v>
      </c>
      <c r="B28" s="6" t="s">
        <v>22</v>
      </c>
      <c r="C28" s="24">
        <v>1169</v>
      </c>
      <c r="D28" s="32">
        <f>SUM(Jul!D28+C28*11)</f>
        <v>12859</v>
      </c>
      <c r="E28" s="24">
        <v>2797</v>
      </c>
      <c r="F28" s="32">
        <f>SUM(Jul!F28+E28*11)</f>
        <v>70763</v>
      </c>
      <c r="G28" s="24">
        <v>40456</v>
      </c>
      <c r="H28" s="32">
        <f>SUM(Jul!H28+G28)</f>
        <v>59053</v>
      </c>
      <c r="I28" s="32">
        <f t="shared" si="0"/>
        <v>44422</v>
      </c>
      <c r="J28" s="32">
        <f t="shared" si="1"/>
        <v>142675</v>
      </c>
    </row>
    <row r="29" spans="1:10" s="1" customFormat="1" ht="15.75" customHeight="1">
      <c r="A29" s="5" t="s">
        <v>82</v>
      </c>
      <c r="B29" s="6" t="s">
        <v>22</v>
      </c>
      <c r="C29" s="24">
        <v>7058</v>
      </c>
      <c r="D29" s="32">
        <f>SUM(Jul!D29+C29*11)</f>
        <v>149338</v>
      </c>
      <c r="E29" s="24">
        <v>0</v>
      </c>
      <c r="F29" s="32">
        <f>SUM(Jul!F29+E29*11)</f>
        <v>16932</v>
      </c>
      <c r="G29" s="24">
        <v>56111</v>
      </c>
      <c r="H29" s="32">
        <f>SUM(Jul!H29+G29)</f>
        <v>84769</v>
      </c>
      <c r="I29" s="32">
        <f t="shared" si="0"/>
        <v>63169</v>
      </c>
      <c r="J29" s="32">
        <f t="shared" si="1"/>
        <v>251039</v>
      </c>
    </row>
    <row r="30" spans="1:10" s="1" customFormat="1" ht="15.75" customHeight="1">
      <c r="A30" s="5" t="s">
        <v>83</v>
      </c>
      <c r="B30" s="6" t="s">
        <v>22</v>
      </c>
      <c r="C30" s="24">
        <v>4259</v>
      </c>
      <c r="D30" s="32">
        <f>SUM(Jul!D30+C30*11)</f>
        <v>174457</v>
      </c>
      <c r="E30" s="24">
        <v>1274</v>
      </c>
      <c r="F30" s="32">
        <f>SUM(Jul!F30+E30*11)</f>
        <v>68866</v>
      </c>
      <c r="G30" s="24">
        <v>33935</v>
      </c>
      <c r="H30" s="32">
        <f>SUM(Jul!H30+G30)</f>
        <v>88676</v>
      </c>
      <c r="I30" s="32">
        <f t="shared" si="0"/>
        <v>39468</v>
      </c>
      <c r="J30" s="32">
        <f t="shared" si="1"/>
        <v>331999</v>
      </c>
    </row>
    <row r="31" spans="1:10" s="1" customFormat="1" ht="15.75" customHeight="1">
      <c r="A31" s="5" t="s">
        <v>84</v>
      </c>
      <c r="B31" s="6" t="s">
        <v>22</v>
      </c>
      <c r="C31" s="24">
        <v>12021</v>
      </c>
      <c r="D31" s="32">
        <f>SUM(Jul!D31+C31*11)</f>
        <v>289707</v>
      </c>
      <c r="E31" s="24">
        <v>0</v>
      </c>
      <c r="F31" s="32">
        <f>SUM(Jul!F31+E31*11)</f>
        <v>89412</v>
      </c>
      <c r="G31" s="24">
        <v>36472</v>
      </c>
      <c r="H31" s="32">
        <f>SUM(Jul!H31+G31)</f>
        <v>196644</v>
      </c>
      <c r="I31" s="32">
        <f t="shared" si="0"/>
        <v>48493</v>
      </c>
      <c r="J31" s="32">
        <f t="shared" si="1"/>
        <v>575763</v>
      </c>
    </row>
    <row r="32" spans="1:10" s="11" customFormat="1" ht="15.75" customHeight="1">
      <c r="A32" s="9" t="s">
        <v>86</v>
      </c>
      <c r="B32" s="10" t="s">
        <v>22</v>
      </c>
      <c r="C32" s="24">
        <v>127</v>
      </c>
      <c r="D32" s="32">
        <f>SUM(Jul!D32+C32*11)</f>
        <v>14621</v>
      </c>
      <c r="E32" s="24">
        <v>1094</v>
      </c>
      <c r="F32" s="32">
        <f>SUM(Jul!F32+E32*11)</f>
        <v>48790</v>
      </c>
      <c r="G32" s="24">
        <v>5638</v>
      </c>
      <c r="H32" s="32">
        <f>SUM(Jul!H32+G32)</f>
        <v>32663</v>
      </c>
      <c r="I32" s="32">
        <f t="shared" si="0"/>
        <v>6859</v>
      </c>
      <c r="J32" s="32">
        <f t="shared" si="1"/>
        <v>96074</v>
      </c>
    </row>
    <row r="33" spans="1:10" s="11" customFormat="1" ht="15.75" customHeight="1">
      <c r="A33" s="9" t="s">
        <v>134</v>
      </c>
      <c r="B33" s="16" t="s">
        <v>22</v>
      </c>
      <c r="C33" s="24">
        <v>0</v>
      </c>
      <c r="D33" s="32">
        <f>SUM(Jul!D33+C33*11)</f>
        <v>0</v>
      </c>
      <c r="E33" s="24">
        <v>1455</v>
      </c>
      <c r="F33" s="32">
        <f>SUM(Jul!F33+E33*11)</f>
        <v>36441</v>
      </c>
      <c r="G33" s="24">
        <v>32931</v>
      </c>
      <c r="H33" s="32">
        <f>SUM(Jul!H33+G33)</f>
        <v>32931</v>
      </c>
      <c r="I33" s="32">
        <f t="shared" si="0"/>
        <v>34386</v>
      </c>
      <c r="J33" s="32">
        <f t="shared" si="1"/>
        <v>69372</v>
      </c>
    </row>
    <row r="34" spans="1:10" s="11" customFormat="1" ht="15.75" customHeight="1">
      <c r="A34" s="9" t="s">
        <v>135</v>
      </c>
      <c r="B34" s="16" t="s">
        <v>22</v>
      </c>
      <c r="C34" s="24">
        <v>7925</v>
      </c>
      <c r="D34" s="32">
        <f>SUM(Jul!D34+C34*11)</f>
        <v>87175</v>
      </c>
      <c r="E34" s="24">
        <v>5145</v>
      </c>
      <c r="F34" s="32">
        <f>SUM(Jul!F34+E34*11)</f>
        <v>132195</v>
      </c>
      <c r="G34" s="24">
        <v>43357</v>
      </c>
      <c r="H34" s="32">
        <f>SUM(Jul!H34+G34)</f>
        <v>52047</v>
      </c>
      <c r="I34" s="32">
        <f t="shared" si="0"/>
        <v>56427</v>
      </c>
      <c r="J34" s="32">
        <f t="shared" si="1"/>
        <v>271417</v>
      </c>
    </row>
    <row r="35" spans="1:10" s="11" customFormat="1" ht="15.75" customHeight="1">
      <c r="A35" s="9" t="s">
        <v>136</v>
      </c>
      <c r="B35" s="16" t="s">
        <v>22</v>
      </c>
      <c r="C35" s="24">
        <v>0</v>
      </c>
      <c r="D35" s="32">
        <f>SUM(Jul!D35+C35*11)</f>
        <v>0</v>
      </c>
      <c r="E35" s="24">
        <v>4217</v>
      </c>
      <c r="F35" s="32">
        <f>SUM(Jul!F35+E35*11)</f>
        <v>66823</v>
      </c>
      <c r="G35" s="24">
        <v>8956</v>
      </c>
      <c r="H35" s="32">
        <f>SUM(Jul!H35+G35)</f>
        <v>9369</v>
      </c>
      <c r="I35" s="32">
        <f t="shared" si="0"/>
        <v>13173</v>
      </c>
      <c r="J35" s="32">
        <f t="shared" si="1"/>
        <v>76192</v>
      </c>
    </row>
    <row r="36" spans="1:10" s="11" customFormat="1" ht="15.75" customHeight="1">
      <c r="A36" s="9" t="s">
        <v>129</v>
      </c>
      <c r="B36" s="10" t="s">
        <v>20</v>
      </c>
      <c r="C36" s="24">
        <v>17364</v>
      </c>
      <c r="D36" s="32">
        <f>SUM(Jul!D36+C36*11)</f>
        <v>259968</v>
      </c>
      <c r="E36" s="24">
        <v>1094</v>
      </c>
      <c r="F36" s="32">
        <f>SUM(Jul!F36+E36*11)</f>
        <v>25162</v>
      </c>
      <c r="G36" s="24">
        <v>88462</v>
      </c>
      <c r="H36" s="32">
        <f>SUM(Jul!H36+G36)</f>
        <v>115609</v>
      </c>
      <c r="I36" s="32">
        <f t="shared" si="0"/>
        <v>106920</v>
      </c>
      <c r="J36" s="32">
        <f t="shared" si="1"/>
        <v>400739</v>
      </c>
    </row>
    <row r="37" spans="1:10" s="1" customFormat="1" ht="15.75" customHeight="1">
      <c r="A37" s="5" t="s">
        <v>19</v>
      </c>
      <c r="B37" s="6" t="s">
        <v>20</v>
      </c>
      <c r="C37" s="24">
        <v>18047</v>
      </c>
      <c r="D37" s="32">
        <f>SUM(Jul!D37+C37*11)</f>
        <v>233605</v>
      </c>
      <c r="E37" s="24">
        <v>90</v>
      </c>
      <c r="F37" s="32">
        <f>SUM(Jul!F37+E37*11)</f>
        <v>990</v>
      </c>
      <c r="G37" s="24">
        <v>89189</v>
      </c>
      <c r="H37" s="32">
        <f>SUM(Jul!H37+G37)</f>
        <v>89189</v>
      </c>
      <c r="I37" s="32">
        <f t="shared" si="0"/>
        <v>107326</v>
      </c>
      <c r="J37" s="32">
        <f t="shared" si="1"/>
        <v>323784</v>
      </c>
    </row>
    <row r="38" spans="1:10" s="1" customFormat="1" ht="15.75" customHeight="1">
      <c r="A38" s="5" t="s">
        <v>26</v>
      </c>
      <c r="B38" s="6" t="s">
        <v>20</v>
      </c>
      <c r="C38" s="24">
        <v>23068</v>
      </c>
      <c r="D38" s="32">
        <f>SUM(Jul!D38+C38*11)</f>
        <v>613988</v>
      </c>
      <c r="E38" s="24">
        <v>6727</v>
      </c>
      <c r="F38" s="32">
        <f>SUM(Jul!F38+E38*11)</f>
        <v>241013</v>
      </c>
      <c r="G38" s="24">
        <v>128236</v>
      </c>
      <c r="H38" s="32">
        <f>SUM(Jul!H38+G38)</f>
        <v>403504</v>
      </c>
      <c r="I38" s="32">
        <f t="shared" si="0"/>
        <v>158031</v>
      </c>
      <c r="J38" s="32">
        <f t="shared" si="1"/>
        <v>1258505</v>
      </c>
    </row>
    <row r="39" spans="1:10" s="1" customFormat="1" ht="15.75" customHeight="1">
      <c r="A39" s="5" t="s">
        <v>28</v>
      </c>
      <c r="B39" s="6" t="s">
        <v>20</v>
      </c>
      <c r="C39" s="24">
        <v>31503</v>
      </c>
      <c r="D39" s="32">
        <f>SUM(Jul!D39+C39*11)</f>
        <v>539001</v>
      </c>
      <c r="E39" s="24">
        <v>1094</v>
      </c>
      <c r="F39" s="32">
        <f>SUM(Jul!F39+E39*11)</f>
        <v>25162</v>
      </c>
      <c r="G39" s="24">
        <v>83755</v>
      </c>
      <c r="H39" s="32">
        <f>SUM(Jul!H39+G39)</f>
        <v>305723</v>
      </c>
      <c r="I39" s="32">
        <f t="shared" si="0"/>
        <v>116352</v>
      </c>
      <c r="J39" s="32">
        <f t="shared" si="1"/>
        <v>869886</v>
      </c>
    </row>
    <row r="40" spans="1:10" s="1" customFormat="1" ht="15.75" customHeight="1">
      <c r="A40" s="5" t="s">
        <v>29</v>
      </c>
      <c r="B40" s="6" t="s">
        <v>20</v>
      </c>
      <c r="C40" s="24">
        <v>9851</v>
      </c>
      <c r="D40" s="32">
        <f>SUM(Jul!D40+C40*11)</f>
        <v>222241</v>
      </c>
      <c r="E40" s="24">
        <v>2797</v>
      </c>
      <c r="F40" s="32">
        <f>SUM(Jul!F40+E40*11)</f>
        <v>46283</v>
      </c>
      <c r="G40" s="24">
        <v>56316</v>
      </c>
      <c r="H40" s="32">
        <f>SUM(Jul!H40+G40)</f>
        <v>122702</v>
      </c>
      <c r="I40" s="32">
        <f t="shared" si="0"/>
        <v>68964</v>
      </c>
      <c r="J40" s="32">
        <f t="shared" si="1"/>
        <v>391226</v>
      </c>
    </row>
    <row r="41" spans="1:10" s="11" customFormat="1" ht="15.75" customHeight="1">
      <c r="A41" s="9" t="s">
        <v>32</v>
      </c>
      <c r="B41" s="10" t="s">
        <v>20</v>
      </c>
      <c r="C41" s="24">
        <v>0</v>
      </c>
      <c r="D41" s="32">
        <f>SUM(Jul!D41+C41*11)</f>
        <v>0</v>
      </c>
      <c r="E41" s="24">
        <v>0</v>
      </c>
      <c r="F41" s="32">
        <f>SUM(Jul!F41+E41*11)</f>
        <v>0</v>
      </c>
      <c r="G41" s="24">
        <v>0</v>
      </c>
      <c r="H41" s="32">
        <f>SUM(Jul!H41+G41)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24">
        <v>6205</v>
      </c>
      <c r="D42" s="32">
        <f>SUM(Jul!D42+C42*11)</f>
        <v>335987</v>
      </c>
      <c r="E42" s="24">
        <v>271</v>
      </c>
      <c r="F42" s="32">
        <f>SUM(Jul!F42+E42*11)</f>
        <v>54125</v>
      </c>
      <c r="G42" s="24">
        <v>75453</v>
      </c>
      <c r="H42" s="32">
        <f>SUM(Jul!H42+G42)</f>
        <v>211124</v>
      </c>
      <c r="I42" s="32">
        <f t="shared" si="0"/>
        <v>81929</v>
      </c>
      <c r="J42" s="32">
        <f t="shared" si="1"/>
        <v>601236</v>
      </c>
    </row>
    <row r="43" spans="1:10" s="1" customFormat="1" ht="15.75" customHeight="1">
      <c r="A43" s="5" t="s">
        <v>34</v>
      </c>
      <c r="B43" s="6" t="s">
        <v>20</v>
      </c>
      <c r="C43" s="24">
        <v>13923</v>
      </c>
      <c r="D43" s="32">
        <f>SUM(Jul!D43+C43*11)</f>
        <v>386517</v>
      </c>
      <c r="E43" s="24">
        <v>4912</v>
      </c>
      <c r="F43" s="32">
        <f>SUM(Jul!F43+E43*11)</f>
        <v>105836</v>
      </c>
      <c r="G43" s="24">
        <v>84713</v>
      </c>
      <c r="H43" s="32">
        <f>SUM(Jul!H43+G43)</f>
        <v>225507</v>
      </c>
      <c r="I43" s="32">
        <f t="shared" si="0"/>
        <v>103548</v>
      </c>
      <c r="J43" s="32">
        <f t="shared" si="1"/>
        <v>717860</v>
      </c>
    </row>
    <row r="44" spans="1:10" s="11" customFormat="1" ht="15.75" customHeight="1">
      <c r="A44" s="9" t="s">
        <v>35</v>
      </c>
      <c r="B44" s="10" t="s">
        <v>20</v>
      </c>
      <c r="C44" s="24">
        <v>0</v>
      </c>
      <c r="D44" s="32">
        <f>SUM(Jul!D44+C44*11)</f>
        <v>0</v>
      </c>
      <c r="E44" s="24">
        <v>0</v>
      </c>
      <c r="F44" s="32">
        <f>SUM(Jul!F44+E44*11)</f>
        <v>0</v>
      </c>
      <c r="G44" s="24">
        <v>0</v>
      </c>
      <c r="H44" s="32">
        <f>SUM(Jul!H44+G44)</f>
        <v>0</v>
      </c>
      <c r="I44" s="32">
        <f t="shared" si="0"/>
        <v>0</v>
      </c>
      <c r="J44" s="32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24">
        <v>29966</v>
      </c>
      <c r="D45" s="32">
        <f>SUM(Jul!D45+C45*11)</f>
        <v>665446</v>
      </c>
      <c r="E45" s="24">
        <v>2251</v>
      </c>
      <c r="F45" s="32">
        <f>SUM(Jul!F45+E45*11)</f>
        <v>32297</v>
      </c>
      <c r="G45" s="24">
        <v>165096</v>
      </c>
      <c r="H45" s="32">
        <f>SUM(Jul!H45+G45)</f>
        <v>434715</v>
      </c>
      <c r="I45" s="32">
        <f t="shared" si="0"/>
        <v>197313</v>
      </c>
      <c r="J45" s="32">
        <f t="shared" si="1"/>
        <v>1132458</v>
      </c>
    </row>
    <row r="46" spans="1:10" s="11" customFormat="1" ht="15.75" customHeight="1">
      <c r="A46" s="9" t="s">
        <v>39</v>
      </c>
      <c r="B46" s="10" t="s">
        <v>20</v>
      </c>
      <c r="C46" s="24">
        <v>12662</v>
      </c>
      <c r="D46" s="32">
        <f>SUM(Jul!D46+C46*11)</f>
        <v>218530</v>
      </c>
      <c r="E46" s="24">
        <v>1661</v>
      </c>
      <c r="F46" s="32">
        <f>SUM(Jul!F46+E46*11)</f>
        <v>39619</v>
      </c>
      <c r="G46" s="24">
        <v>132985</v>
      </c>
      <c r="H46" s="32">
        <f>SUM(Jul!H46+G46)</f>
        <v>188829</v>
      </c>
      <c r="I46" s="32">
        <f t="shared" si="0"/>
        <v>147308</v>
      </c>
      <c r="J46" s="32">
        <f t="shared" si="1"/>
        <v>446978</v>
      </c>
    </row>
    <row r="47" spans="1:10" s="1" customFormat="1" ht="15.75" customHeight="1">
      <c r="A47" s="5" t="s">
        <v>41</v>
      </c>
      <c r="B47" s="6" t="s">
        <v>20</v>
      </c>
      <c r="C47" s="24">
        <v>34014</v>
      </c>
      <c r="D47" s="32">
        <f>SUM(Jul!D47+C47*11)</f>
        <v>895926</v>
      </c>
      <c r="E47" s="24">
        <v>4221</v>
      </c>
      <c r="F47" s="32">
        <f>SUM(Jul!F47+E47*11)</f>
        <v>94491</v>
      </c>
      <c r="G47" s="24">
        <v>80441</v>
      </c>
      <c r="H47" s="32">
        <f>SUM(Jul!H47+G47)</f>
        <v>724021</v>
      </c>
      <c r="I47" s="32">
        <f t="shared" si="0"/>
        <v>118676</v>
      </c>
      <c r="J47" s="32">
        <f t="shared" si="1"/>
        <v>1714438</v>
      </c>
    </row>
    <row r="48" spans="1:10" s="1" customFormat="1" ht="15.75" customHeight="1">
      <c r="A48" s="5" t="s">
        <v>42</v>
      </c>
      <c r="B48" s="6" t="s">
        <v>20</v>
      </c>
      <c r="C48" s="24">
        <v>6430</v>
      </c>
      <c r="D48" s="32">
        <f>SUM(Jul!D48+C48*11)</f>
        <v>152930</v>
      </c>
      <c r="E48" s="24">
        <v>1883</v>
      </c>
      <c r="F48" s="32">
        <f>SUM(Jul!F48+E48*11)</f>
        <v>55357</v>
      </c>
      <c r="G48" s="24">
        <v>24630</v>
      </c>
      <c r="H48" s="32">
        <f>SUM(Jul!H48+G48)</f>
        <v>138859</v>
      </c>
      <c r="I48" s="32">
        <f t="shared" si="0"/>
        <v>32943</v>
      </c>
      <c r="J48" s="32">
        <f t="shared" si="1"/>
        <v>347146</v>
      </c>
    </row>
    <row r="49" spans="1:10" s="11" customFormat="1" ht="15.75" customHeight="1">
      <c r="A49" s="9" t="s">
        <v>43</v>
      </c>
      <c r="B49" s="10" t="s">
        <v>20</v>
      </c>
      <c r="C49" s="24">
        <v>5398</v>
      </c>
      <c r="D49" s="32">
        <f>SUM(Jul!D49+C49*11)</f>
        <v>64046</v>
      </c>
      <c r="E49" s="24">
        <v>1482</v>
      </c>
      <c r="F49" s="32">
        <f>SUM(Jul!F49+E49*11)</f>
        <v>16302</v>
      </c>
      <c r="G49" s="24">
        <v>17500</v>
      </c>
      <c r="H49" s="32">
        <f>SUM(Jul!H49+G49)</f>
        <v>20599</v>
      </c>
      <c r="I49" s="32">
        <f t="shared" si="0"/>
        <v>24380</v>
      </c>
      <c r="J49" s="32">
        <f t="shared" si="1"/>
        <v>100947</v>
      </c>
    </row>
    <row r="50" spans="1:10" s="11" customFormat="1" ht="15.75" customHeight="1">
      <c r="A50" s="9" t="s">
        <v>130</v>
      </c>
      <c r="B50" s="10" t="s">
        <v>20</v>
      </c>
      <c r="C50" s="24">
        <v>19174</v>
      </c>
      <c r="D50" s="32">
        <f>SUM(Jul!D50+C50*11)</f>
        <v>418526</v>
      </c>
      <c r="E50" s="24">
        <v>0</v>
      </c>
      <c r="F50" s="32">
        <f>SUM(Jul!F50+E50*11)</f>
        <v>0</v>
      </c>
      <c r="G50" s="24">
        <v>49388</v>
      </c>
      <c r="H50" s="32">
        <f>SUM(Jul!H50+G50)</f>
        <v>111808</v>
      </c>
      <c r="I50" s="32">
        <f t="shared" si="0"/>
        <v>68562</v>
      </c>
      <c r="J50" s="32">
        <f t="shared" si="1"/>
        <v>530334</v>
      </c>
    </row>
    <row r="51" spans="1:10" s="1" customFormat="1" ht="15.75" customHeight="1">
      <c r="A51" s="5" t="s">
        <v>48</v>
      </c>
      <c r="B51" s="6" t="s">
        <v>20</v>
      </c>
      <c r="C51" s="24">
        <v>34828</v>
      </c>
      <c r="D51" s="32">
        <f>SUM(Jul!D51+C51*11)</f>
        <v>495248</v>
      </c>
      <c r="E51" s="24">
        <v>2188</v>
      </c>
      <c r="F51" s="32">
        <f>SUM(Jul!F51+E51*11)</f>
        <v>48296</v>
      </c>
      <c r="G51" s="24">
        <v>110911</v>
      </c>
      <c r="H51" s="32">
        <f>SUM(Jul!H51+G51)</f>
        <v>165503</v>
      </c>
      <c r="I51" s="32">
        <f t="shared" si="0"/>
        <v>147927</v>
      </c>
      <c r="J51" s="32">
        <f t="shared" si="1"/>
        <v>709047</v>
      </c>
    </row>
    <row r="52" spans="1:10" s="11" customFormat="1" ht="15.75" customHeight="1">
      <c r="A52" s="9" t="s">
        <v>54</v>
      </c>
      <c r="B52" s="10" t="s">
        <v>20</v>
      </c>
      <c r="C52" s="24">
        <v>2924</v>
      </c>
      <c r="D52" s="32">
        <f>SUM(Jul!D52+C52*11)</f>
        <v>32164</v>
      </c>
      <c r="E52" s="24">
        <v>0</v>
      </c>
      <c r="F52" s="32">
        <f>SUM(Jul!F52+E52*11)</f>
        <v>0</v>
      </c>
      <c r="G52" s="24">
        <v>0</v>
      </c>
      <c r="H52" s="32">
        <f>SUM(Jul!H52+G52)</f>
        <v>0</v>
      </c>
      <c r="I52" s="32">
        <f t="shared" si="0"/>
        <v>2924</v>
      </c>
      <c r="J52" s="32">
        <f t="shared" si="1"/>
        <v>32164</v>
      </c>
    </row>
    <row r="53" spans="1:10" s="11" customFormat="1" ht="15.75" customHeight="1">
      <c r="A53" s="9" t="s">
        <v>55</v>
      </c>
      <c r="B53" s="10" t="s">
        <v>20</v>
      </c>
      <c r="C53" s="24">
        <v>19438</v>
      </c>
      <c r="D53" s="32">
        <f>SUM(Jul!D53+C53*11)</f>
        <v>511406</v>
      </c>
      <c r="E53" s="24">
        <v>6449</v>
      </c>
      <c r="F53" s="32">
        <f>SUM(Jul!F53+E53*11)</f>
        <v>303019</v>
      </c>
      <c r="G53" s="24">
        <v>241815</v>
      </c>
      <c r="H53" s="32">
        <f>SUM(Jul!H53+G53)</f>
        <v>434705</v>
      </c>
      <c r="I53" s="32">
        <f t="shared" si="0"/>
        <v>267702</v>
      </c>
      <c r="J53" s="32">
        <f t="shared" si="1"/>
        <v>1249130</v>
      </c>
    </row>
    <row r="54" spans="1:10" s="11" customFormat="1" ht="15.75" customHeight="1">
      <c r="A54" s="9" t="s">
        <v>56</v>
      </c>
      <c r="B54" s="10" t="s">
        <v>20</v>
      </c>
      <c r="C54" s="24">
        <v>18943</v>
      </c>
      <c r="D54" s="32">
        <f>SUM(Jul!D54+C54*11)</f>
        <v>515045</v>
      </c>
      <c r="E54" s="24">
        <v>17066</v>
      </c>
      <c r="F54" s="32">
        <f>SUM(Jul!F54+E54*11)</f>
        <v>296206</v>
      </c>
      <c r="G54" s="24">
        <v>222836</v>
      </c>
      <c r="H54" s="32">
        <f>SUM(Jul!H54+G54)</f>
        <v>426457</v>
      </c>
      <c r="I54" s="32">
        <f t="shared" si="0"/>
        <v>258845</v>
      </c>
      <c r="J54" s="32">
        <f t="shared" si="1"/>
        <v>1237708</v>
      </c>
    </row>
    <row r="55" spans="1:10" s="1" customFormat="1" ht="15.75" customHeight="1">
      <c r="A55" s="5" t="s">
        <v>58</v>
      </c>
      <c r="B55" s="6" t="s">
        <v>20</v>
      </c>
      <c r="C55" s="24">
        <v>1478</v>
      </c>
      <c r="D55" s="32">
        <f>SUM(Jul!D55+C55*11)</f>
        <v>145342</v>
      </c>
      <c r="E55" s="24">
        <v>0</v>
      </c>
      <c r="F55" s="32">
        <f>SUM(Jul!F55+E55*11)</f>
        <v>1080</v>
      </c>
      <c r="G55" s="24">
        <v>2444</v>
      </c>
      <c r="H55" s="32">
        <f>SUM(Jul!H55+G55)</f>
        <v>37529</v>
      </c>
      <c r="I55" s="32">
        <f t="shared" si="0"/>
        <v>3922</v>
      </c>
      <c r="J55" s="32">
        <f t="shared" si="1"/>
        <v>183951</v>
      </c>
    </row>
    <row r="56" spans="1:10" s="1" customFormat="1" ht="15.75" customHeight="1">
      <c r="A56" s="5" t="s">
        <v>59</v>
      </c>
      <c r="B56" s="6" t="s">
        <v>20</v>
      </c>
      <c r="C56" s="24">
        <v>30445</v>
      </c>
      <c r="D56" s="32">
        <f>SUM(Jul!D56+C56*11)</f>
        <v>611555</v>
      </c>
      <c r="E56" s="24">
        <v>7366</v>
      </c>
      <c r="F56" s="32">
        <f>SUM(Jul!F56+E56*11)</f>
        <v>281894</v>
      </c>
      <c r="G56" s="24">
        <v>127416</v>
      </c>
      <c r="H56" s="32">
        <f>SUM(Jul!H56+G56)</f>
        <v>328056</v>
      </c>
      <c r="I56" s="32">
        <f t="shared" si="0"/>
        <v>165227</v>
      </c>
      <c r="J56" s="32">
        <f t="shared" si="1"/>
        <v>1221505</v>
      </c>
    </row>
    <row r="57" spans="1:10" s="1" customFormat="1" ht="15.75" customHeight="1">
      <c r="A57" s="5" t="s">
        <v>60</v>
      </c>
      <c r="B57" s="6" t="s">
        <v>20</v>
      </c>
      <c r="C57" s="24">
        <v>25554</v>
      </c>
      <c r="D57" s="32">
        <f>SUM(Jul!D57+C57*11)</f>
        <v>562494</v>
      </c>
      <c r="E57" s="24">
        <v>15133</v>
      </c>
      <c r="F57" s="32">
        <f>SUM(Jul!F57+E57*11)</f>
        <v>284927</v>
      </c>
      <c r="G57" s="24">
        <v>353012</v>
      </c>
      <c r="H57" s="32">
        <f>SUM(Jul!H57+G57)</f>
        <v>521564</v>
      </c>
      <c r="I57" s="32">
        <f t="shared" si="0"/>
        <v>393699</v>
      </c>
      <c r="J57" s="32">
        <f t="shared" si="1"/>
        <v>1368985</v>
      </c>
    </row>
    <row r="58" spans="1:10" s="1" customFormat="1" ht="15.75" customHeight="1">
      <c r="A58" s="5" t="s">
        <v>61</v>
      </c>
      <c r="B58" s="6" t="s">
        <v>20</v>
      </c>
      <c r="C58" s="24">
        <v>46170</v>
      </c>
      <c r="D58" s="32">
        <f>SUM(Jul!D58+C58*11)</f>
        <v>1126218</v>
      </c>
      <c r="E58" s="24">
        <v>5012</v>
      </c>
      <c r="F58" s="32">
        <f>SUM(Jul!F58+E58*11)</f>
        <v>197620</v>
      </c>
      <c r="G58" s="24">
        <v>341317</v>
      </c>
      <c r="H58" s="32">
        <f>SUM(Jul!H58+G58)</f>
        <v>909163</v>
      </c>
      <c r="I58" s="32">
        <f t="shared" si="0"/>
        <v>392499</v>
      </c>
      <c r="J58" s="32">
        <f t="shared" si="1"/>
        <v>2233001</v>
      </c>
    </row>
    <row r="59" spans="1:10" s="1" customFormat="1" ht="15.75" customHeight="1">
      <c r="A59" s="5" t="s">
        <v>65</v>
      </c>
      <c r="B59" s="6" t="s">
        <v>20</v>
      </c>
      <c r="C59" s="24">
        <v>5849</v>
      </c>
      <c r="D59" s="32">
        <f>SUM(Jul!D59+C59*11)</f>
        <v>204415</v>
      </c>
      <c r="E59" s="24">
        <v>0</v>
      </c>
      <c r="F59" s="32">
        <f>SUM(Jul!F59+E59*11)</f>
        <v>0</v>
      </c>
      <c r="G59" s="24">
        <v>41278</v>
      </c>
      <c r="H59" s="32">
        <f>SUM(Jul!H59+G59)</f>
        <v>285325</v>
      </c>
      <c r="I59" s="32">
        <f t="shared" si="0"/>
        <v>47127</v>
      </c>
      <c r="J59" s="32">
        <f t="shared" si="1"/>
        <v>489740</v>
      </c>
    </row>
    <row r="60" spans="1:10" s="1" customFormat="1" ht="15.75" customHeight="1">
      <c r="A60" s="5" t="s">
        <v>66</v>
      </c>
      <c r="B60" s="6" t="s">
        <v>20</v>
      </c>
      <c r="C60" s="24">
        <v>13437</v>
      </c>
      <c r="D60" s="32">
        <f>SUM(Jul!D60+C60*11)</f>
        <v>268203</v>
      </c>
      <c r="E60" s="24">
        <v>1132</v>
      </c>
      <c r="F60" s="32">
        <f>SUM(Jul!F60+E60*11)</f>
        <v>12452</v>
      </c>
      <c r="G60" s="24">
        <v>61347</v>
      </c>
      <c r="H60" s="32">
        <f>SUM(Jul!H60+G60)</f>
        <v>165452</v>
      </c>
      <c r="I60" s="32">
        <f t="shared" si="0"/>
        <v>75916</v>
      </c>
      <c r="J60" s="32">
        <f t="shared" si="1"/>
        <v>446107</v>
      </c>
    </row>
    <row r="61" spans="1:10" s="1" customFormat="1" ht="15.75" customHeight="1">
      <c r="A61" s="5" t="s">
        <v>67</v>
      </c>
      <c r="B61" s="6" t="s">
        <v>20</v>
      </c>
      <c r="C61" s="24">
        <v>622</v>
      </c>
      <c r="D61" s="32">
        <f>SUM(Jul!D61+C61*11)</f>
        <v>74378</v>
      </c>
      <c r="E61" s="24">
        <v>0</v>
      </c>
      <c r="F61" s="32">
        <f>SUM(Jul!F61+E61*11)</f>
        <v>0</v>
      </c>
      <c r="G61" s="24">
        <v>1866</v>
      </c>
      <c r="H61" s="32">
        <f>SUM(Jul!H61+G61)</f>
        <v>53036</v>
      </c>
      <c r="I61" s="32">
        <f t="shared" si="0"/>
        <v>2488</v>
      </c>
      <c r="J61" s="32">
        <f t="shared" si="1"/>
        <v>127414</v>
      </c>
    </row>
    <row r="62" spans="1:10" s="11" customFormat="1" ht="15.75" customHeight="1">
      <c r="A62" s="9" t="s">
        <v>68</v>
      </c>
      <c r="B62" s="10" t="s">
        <v>20</v>
      </c>
      <c r="C62" s="24">
        <v>8924</v>
      </c>
      <c r="D62" s="32">
        <f>SUM(Jul!D62+C62*11)</f>
        <v>205240</v>
      </c>
      <c r="E62" s="24">
        <v>1807</v>
      </c>
      <c r="F62" s="32">
        <f>SUM(Jul!F62+E62*11)</f>
        <v>27833</v>
      </c>
      <c r="G62" s="24">
        <v>65497</v>
      </c>
      <c r="H62" s="32">
        <f>SUM(Jul!H62+G62)</f>
        <v>100658</v>
      </c>
      <c r="I62" s="32">
        <f t="shared" si="0"/>
        <v>76228</v>
      </c>
      <c r="J62" s="32">
        <f t="shared" si="1"/>
        <v>333731</v>
      </c>
    </row>
    <row r="63" spans="1:10" s="1" customFormat="1" ht="15.75" customHeight="1">
      <c r="A63" s="5" t="s">
        <v>69</v>
      </c>
      <c r="B63" s="6" t="s">
        <v>20</v>
      </c>
      <c r="C63" s="24">
        <v>10287</v>
      </c>
      <c r="D63" s="32">
        <f>SUM(Jul!D63+C63*11)</f>
        <v>322053</v>
      </c>
      <c r="E63" s="24">
        <v>3282</v>
      </c>
      <c r="F63" s="32">
        <f>SUM(Jul!F63+E63*11)</f>
        <v>99510</v>
      </c>
      <c r="G63" s="24">
        <v>88045</v>
      </c>
      <c r="H63" s="32">
        <f>SUM(Jul!H63+G63)</f>
        <v>254236</v>
      </c>
      <c r="I63" s="32">
        <f t="shared" si="0"/>
        <v>101614</v>
      </c>
      <c r="J63" s="32">
        <f t="shared" si="1"/>
        <v>675799</v>
      </c>
    </row>
    <row r="64" spans="1:10" s="11" customFormat="1" ht="15.75" customHeight="1">
      <c r="A64" s="9" t="s">
        <v>70</v>
      </c>
      <c r="B64" s="10" t="s">
        <v>20</v>
      </c>
      <c r="C64" s="24">
        <v>9062</v>
      </c>
      <c r="D64" s="32">
        <f>SUM(Jul!D64+C64*11)</f>
        <v>171550</v>
      </c>
      <c r="E64" s="24">
        <v>6711</v>
      </c>
      <c r="F64" s="32">
        <f>SUM(Jul!F64+E64*11)</f>
        <v>73821</v>
      </c>
      <c r="G64" s="24">
        <v>68986</v>
      </c>
      <c r="H64" s="32">
        <f>SUM(Jul!H64+G64)</f>
        <v>93156</v>
      </c>
      <c r="I64" s="32">
        <f t="shared" si="0"/>
        <v>84759</v>
      </c>
      <c r="J64" s="32">
        <f t="shared" si="1"/>
        <v>338527</v>
      </c>
    </row>
    <row r="65" spans="1:10" s="1" customFormat="1" ht="15.75" customHeight="1">
      <c r="A65" s="5" t="s">
        <v>71</v>
      </c>
      <c r="B65" s="6" t="s">
        <v>20</v>
      </c>
      <c r="C65" s="24">
        <v>11419</v>
      </c>
      <c r="D65" s="32">
        <f>SUM(Jul!D65+C65*11)</f>
        <v>177809</v>
      </c>
      <c r="E65" s="24">
        <v>90</v>
      </c>
      <c r="F65" s="32">
        <f>SUM(Jul!F65+E65*11)</f>
        <v>2070</v>
      </c>
      <c r="G65" s="24">
        <v>35602</v>
      </c>
      <c r="H65" s="32">
        <f>SUM(Jul!H65+G65)</f>
        <v>98417</v>
      </c>
      <c r="I65" s="32">
        <f t="shared" si="0"/>
        <v>47111</v>
      </c>
      <c r="J65" s="32">
        <f t="shared" si="1"/>
        <v>278296</v>
      </c>
    </row>
    <row r="66" spans="1:10" s="11" customFormat="1" ht="15.75" customHeight="1">
      <c r="A66" s="9" t="s">
        <v>72</v>
      </c>
      <c r="B66" s="10" t="s">
        <v>20</v>
      </c>
      <c r="C66" s="24">
        <v>0</v>
      </c>
      <c r="D66" s="32">
        <f>SUM(Jul!D66+C66*11)</f>
        <v>0</v>
      </c>
      <c r="E66" s="24">
        <v>0</v>
      </c>
      <c r="F66" s="32">
        <f>SUM(Jul!F66+E66*11)</f>
        <v>0</v>
      </c>
      <c r="G66" s="24">
        <v>0</v>
      </c>
      <c r="H66" s="32">
        <f>SUM(Jul!H66+G66)</f>
        <v>0</v>
      </c>
      <c r="I66" s="32">
        <f t="shared" si="0"/>
        <v>0</v>
      </c>
      <c r="J66" s="32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24">
        <v>4096</v>
      </c>
      <c r="D67" s="32">
        <f>SUM(Jul!D67+C67*11)</f>
        <v>108428</v>
      </c>
      <c r="E67" s="24">
        <v>0</v>
      </c>
      <c r="F67" s="32">
        <f>SUM(Jul!F67+E67*11)</f>
        <v>0</v>
      </c>
      <c r="G67" s="24">
        <v>67448</v>
      </c>
      <c r="H67" s="32">
        <f>SUM(Jul!H67+G67)</f>
        <v>128351</v>
      </c>
      <c r="I67" s="32">
        <f t="shared" si="0"/>
        <v>71544</v>
      </c>
      <c r="J67" s="32">
        <f t="shared" si="1"/>
        <v>236779</v>
      </c>
    </row>
    <row r="68" spans="1:10" s="11" customFormat="1" ht="15.75" customHeight="1">
      <c r="A68" s="9" t="s">
        <v>74</v>
      </c>
      <c r="B68" s="10" t="s">
        <v>20</v>
      </c>
      <c r="C68" s="24">
        <v>1102</v>
      </c>
      <c r="D68" s="32">
        <f>SUM(Jul!D68+C68*11)</f>
        <v>143354</v>
      </c>
      <c r="E68" s="24">
        <v>0</v>
      </c>
      <c r="F68" s="32">
        <f>SUM(Jul!F68+E68*11)</f>
        <v>0</v>
      </c>
      <c r="G68" s="24">
        <v>3248</v>
      </c>
      <c r="H68" s="32">
        <f>SUM(Jul!H68+G68)</f>
        <v>100678</v>
      </c>
      <c r="I68" s="32">
        <f t="shared" si="0"/>
        <v>4350</v>
      </c>
      <c r="J68" s="32">
        <f t="shared" si="1"/>
        <v>244032</v>
      </c>
    </row>
    <row r="69" spans="1:10" s="1" customFormat="1" ht="15.75" customHeight="1">
      <c r="A69" s="5" t="s">
        <v>75</v>
      </c>
      <c r="B69" s="6" t="s">
        <v>20</v>
      </c>
      <c r="C69" s="24">
        <v>4868</v>
      </c>
      <c r="D69" s="32">
        <f>SUM(Jul!D69+C69*11)</f>
        <v>122008</v>
      </c>
      <c r="E69" s="24">
        <v>6688</v>
      </c>
      <c r="F69" s="32">
        <f>SUM(Jul!F69+E69*11)</f>
        <v>114956</v>
      </c>
      <c r="G69" s="24">
        <v>38591</v>
      </c>
      <c r="H69" s="32">
        <f>SUM(Jul!H69+G69)</f>
        <v>90239</v>
      </c>
      <c r="I69" s="32">
        <f aca="true" t="shared" si="2" ref="I69:I80">SUM(C69,E69,G69)</f>
        <v>50147</v>
      </c>
      <c r="J69" s="32">
        <f t="shared" si="1"/>
        <v>327203</v>
      </c>
    </row>
    <row r="70" spans="1:10" s="1" customFormat="1" ht="15.75" customHeight="1">
      <c r="A70" s="5" t="s">
        <v>76</v>
      </c>
      <c r="B70" s="6" t="s">
        <v>20</v>
      </c>
      <c r="C70" s="24">
        <v>1102</v>
      </c>
      <c r="D70" s="32">
        <f>SUM(Jul!D70+C70*11)</f>
        <v>25442</v>
      </c>
      <c r="E70" s="24">
        <v>0</v>
      </c>
      <c r="F70" s="32">
        <f>SUM(Jul!F70+E70*11)</f>
        <v>0</v>
      </c>
      <c r="G70" s="24">
        <v>11134</v>
      </c>
      <c r="H70" s="32">
        <f>SUM(Jul!H70+G70)</f>
        <v>16741</v>
      </c>
      <c r="I70" s="32">
        <f t="shared" si="2"/>
        <v>12236</v>
      </c>
      <c r="J70" s="32">
        <f aca="true" t="shared" si="3" ref="J70:J80">SUM(D70+F70+H70)</f>
        <v>42183</v>
      </c>
    </row>
    <row r="71" spans="1:10" s="11" customFormat="1" ht="15.75" customHeight="1">
      <c r="A71" s="9" t="s">
        <v>78</v>
      </c>
      <c r="B71" s="10" t="s">
        <v>20</v>
      </c>
      <c r="C71" s="24">
        <v>0</v>
      </c>
      <c r="D71" s="32">
        <f>SUM(Jul!D71+C71*11)</f>
        <v>1524</v>
      </c>
      <c r="E71" s="24">
        <v>0</v>
      </c>
      <c r="F71" s="32">
        <f>SUM(Jul!F71+E71*11)</f>
        <v>0</v>
      </c>
      <c r="G71" s="24">
        <v>0</v>
      </c>
      <c r="H71" s="32">
        <f>SUM(Jul!H71+G71)</f>
        <v>1627</v>
      </c>
      <c r="I71" s="32">
        <f t="shared" si="2"/>
        <v>0</v>
      </c>
      <c r="J71" s="32">
        <f t="shared" si="3"/>
        <v>3151</v>
      </c>
    </row>
    <row r="72" spans="1:10" s="11" customFormat="1" ht="15.75" customHeight="1">
      <c r="A72" s="9" t="s">
        <v>79</v>
      </c>
      <c r="B72" s="10" t="s">
        <v>20</v>
      </c>
      <c r="C72" s="24">
        <v>8289</v>
      </c>
      <c r="D72" s="32">
        <f>SUM(Jul!D72+C72*11)</f>
        <v>107451</v>
      </c>
      <c r="E72" s="24">
        <v>0</v>
      </c>
      <c r="F72" s="32">
        <f>SUM(Jul!F72+E72*11)</f>
        <v>17388</v>
      </c>
      <c r="G72" s="24">
        <v>52864</v>
      </c>
      <c r="H72" s="32">
        <f>SUM(Jul!H72+G72)</f>
        <v>73266</v>
      </c>
      <c r="I72" s="32">
        <f t="shared" si="2"/>
        <v>61153</v>
      </c>
      <c r="J72" s="32">
        <f t="shared" si="3"/>
        <v>198105</v>
      </c>
    </row>
    <row r="73" spans="1:10" s="11" customFormat="1" ht="15.75" customHeight="1">
      <c r="A73" s="9" t="s">
        <v>80</v>
      </c>
      <c r="B73" s="10" t="s">
        <v>20</v>
      </c>
      <c r="C73" s="24">
        <v>12021</v>
      </c>
      <c r="D73" s="32">
        <f>SUM(Jul!D73+C73*11)</f>
        <v>381363</v>
      </c>
      <c r="E73" s="24">
        <v>570</v>
      </c>
      <c r="F73" s="32">
        <f>SUM(Jul!F73+E73*11)</f>
        <v>26382</v>
      </c>
      <c r="G73" s="24">
        <v>108563</v>
      </c>
      <c r="H73" s="32">
        <f>SUM(Jul!H73+G73)</f>
        <v>247981</v>
      </c>
      <c r="I73" s="32">
        <f t="shared" si="2"/>
        <v>121154</v>
      </c>
      <c r="J73" s="32">
        <f t="shared" si="3"/>
        <v>655726</v>
      </c>
    </row>
    <row r="74" spans="1:10" s="1" customFormat="1" ht="15.75" customHeight="1">
      <c r="A74" s="5" t="s">
        <v>81</v>
      </c>
      <c r="B74" s="6" t="s">
        <v>20</v>
      </c>
      <c r="C74" s="24">
        <v>3792</v>
      </c>
      <c r="D74" s="32">
        <f>SUM(Jul!D74+C74*11)</f>
        <v>108228</v>
      </c>
      <c r="E74" s="24">
        <v>0</v>
      </c>
      <c r="F74" s="32">
        <f>SUM(Jul!F74+E74*11)</f>
        <v>16080</v>
      </c>
      <c r="G74" s="24">
        <v>15422</v>
      </c>
      <c r="H74" s="32">
        <f>SUM(Jul!H74+G74)</f>
        <v>39898</v>
      </c>
      <c r="I74" s="32">
        <f t="shared" si="2"/>
        <v>19214</v>
      </c>
      <c r="J74" s="32">
        <f t="shared" si="3"/>
        <v>164206</v>
      </c>
    </row>
    <row r="75" spans="1:10" s="11" customFormat="1" ht="15.75" customHeight="1">
      <c r="A75" s="9" t="s">
        <v>85</v>
      </c>
      <c r="B75" s="10" t="s">
        <v>20</v>
      </c>
      <c r="C75" s="24">
        <v>0</v>
      </c>
      <c r="D75" s="32">
        <f>SUM(Jul!D75+C75*11)</f>
        <v>0</v>
      </c>
      <c r="E75" s="24">
        <v>0</v>
      </c>
      <c r="F75" s="32">
        <f>SUM(Jul!F75+E75*11)</f>
        <v>0</v>
      </c>
      <c r="G75" s="24">
        <v>0</v>
      </c>
      <c r="H75" s="32">
        <f>SUM(Jul!H75+G75)</f>
        <v>0</v>
      </c>
      <c r="I75" s="32">
        <f t="shared" si="2"/>
        <v>0</v>
      </c>
      <c r="J75" s="32">
        <f t="shared" si="3"/>
        <v>0</v>
      </c>
    </row>
    <row r="76" spans="1:10" s="11" customFormat="1" ht="15.75" customHeight="1">
      <c r="A76" s="9" t="s">
        <v>87</v>
      </c>
      <c r="B76" s="10" t="s">
        <v>20</v>
      </c>
      <c r="C76" s="24">
        <v>0</v>
      </c>
      <c r="D76" s="32">
        <f>SUM(Jul!D76+C76*11)</f>
        <v>0</v>
      </c>
      <c r="E76" s="24">
        <v>0</v>
      </c>
      <c r="F76" s="32">
        <f>SUM(Jul!F76+E76*11)</f>
        <v>0</v>
      </c>
      <c r="G76" s="24">
        <v>0</v>
      </c>
      <c r="H76" s="32">
        <f>SUM(Jul!H76+G76)</f>
        <v>0</v>
      </c>
      <c r="I76" s="32">
        <f t="shared" si="2"/>
        <v>0</v>
      </c>
      <c r="J76" s="32">
        <f t="shared" si="3"/>
        <v>0</v>
      </c>
    </row>
    <row r="77" spans="1:10" s="1" customFormat="1" ht="15.75" customHeight="1">
      <c r="A77" s="5" t="s">
        <v>88</v>
      </c>
      <c r="B77" s="6" t="s">
        <v>20</v>
      </c>
      <c r="C77" s="24">
        <v>39200</v>
      </c>
      <c r="D77" s="32">
        <f>SUM(Jul!D77+C77*11)</f>
        <v>878836</v>
      </c>
      <c r="E77" s="24">
        <v>9566</v>
      </c>
      <c r="F77" s="32">
        <f>SUM(Jul!F77+E77*11)</f>
        <v>218206</v>
      </c>
      <c r="G77" s="24">
        <v>364620</v>
      </c>
      <c r="H77" s="32">
        <f>SUM(Jul!H77+G77)</f>
        <v>712302</v>
      </c>
      <c r="I77" s="32">
        <f t="shared" si="2"/>
        <v>413386</v>
      </c>
      <c r="J77" s="32">
        <f t="shared" si="3"/>
        <v>1809344</v>
      </c>
    </row>
    <row r="78" spans="1:10" s="1" customFormat="1" ht="15.75" customHeight="1">
      <c r="A78" s="5" t="s">
        <v>139</v>
      </c>
      <c r="B78" s="18" t="s">
        <v>20</v>
      </c>
      <c r="C78" s="24">
        <v>0</v>
      </c>
      <c r="D78" s="32">
        <f>SUM(Jul!D78+C78*11)</f>
        <v>0</v>
      </c>
      <c r="E78" s="24">
        <v>4430</v>
      </c>
      <c r="F78" s="32">
        <f>SUM(Jul!F78+E78*11)</f>
        <v>89602</v>
      </c>
      <c r="G78" s="24">
        <v>17005</v>
      </c>
      <c r="H78" s="32">
        <f>SUM(Jul!H78+G78)</f>
        <v>17831</v>
      </c>
      <c r="I78" s="32">
        <f t="shared" si="2"/>
        <v>21435</v>
      </c>
      <c r="J78" s="32">
        <f t="shared" si="3"/>
        <v>107433</v>
      </c>
    </row>
    <row r="79" spans="1:10" s="1" customFormat="1" ht="15.75" customHeight="1">
      <c r="A79" s="5" t="s">
        <v>137</v>
      </c>
      <c r="B79" s="18" t="s">
        <v>20</v>
      </c>
      <c r="C79" s="24">
        <v>0</v>
      </c>
      <c r="D79" s="32">
        <f>SUM(Jul!D79+C79*11)</f>
        <v>0</v>
      </c>
      <c r="E79" s="24">
        <v>7824</v>
      </c>
      <c r="F79" s="32">
        <f>SUM(Jul!F79+E79*11)</f>
        <v>206124</v>
      </c>
      <c r="G79" s="24">
        <v>9150</v>
      </c>
      <c r="H79" s="32">
        <f>SUM(Jul!H79+G79)</f>
        <v>49047</v>
      </c>
      <c r="I79" s="32">
        <f t="shared" si="2"/>
        <v>16974</v>
      </c>
      <c r="J79" s="32">
        <f t="shared" si="3"/>
        <v>255171</v>
      </c>
    </row>
    <row r="80" spans="1:10" s="1" customFormat="1" ht="15.75" customHeight="1">
      <c r="A80" s="5" t="s">
        <v>138</v>
      </c>
      <c r="B80" s="18" t="s">
        <v>20</v>
      </c>
      <c r="C80" s="24">
        <v>6909</v>
      </c>
      <c r="D80" s="32">
        <f>SUM(Jul!D80+C80*11)</f>
        <v>75999</v>
      </c>
      <c r="E80" s="24">
        <v>5023</v>
      </c>
      <c r="F80" s="32">
        <f>SUM(Jul!F80+E80*11)</f>
        <v>55253</v>
      </c>
      <c r="G80" s="24">
        <v>52108</v>
      </c>
      <c r="H80" s="32">
        <f>SUM(Jul!H80+G80)</f>
        <v>52108</v>
      </c>
      <c r="I80" s="32">
        <f t="shared" si="2"/>
        <v>64040</v>
      </c>
      <c r="J80" s="32">
        <f t="shared" si="3"/>
        <v>183360</v>
      </c>
    </row>
    <row r="81" spans="1:10" s="3" customFormat="1" ht="21.75">
      <c r="A81" s="19" t="s">
        <v>125</v>
      </c>
      <c r="B81" s="2"/>
      <c r="C81" s="37">
        <f>SUM(C5:C35)</f>
        <v>139844</v>
      </c>
      <c r="D81" s="37">
        <f aca="true" t="shared" si="4" ref="D81:J81">SUM(D5:D35)</f>
        <v>2648644</v>
      </c>
      <c r="E81" s="37">
        <f t="shared" si="4"/>
        <v>99504</v>
      </c>
      <c r="F81" s="37">
        <f t="shared" si="4"/>
        <v>2637936</v>
      </c>
      <c r="G81" s="37">
        <f t="shared" si="4"/>
        <v>1277210</v>
      </c>
      <c r="H81" s="37">
        <f t="shared" si="4"/>
        <v>2591267</v>
      </c>
      <c r="I81" s="37">
        <f t="shared" si="4"/>
        <v>1516558</v>
      </c>
      <c r="J81" s="37">
        <f t="shared" si="4"/>
        <v>7877847</v>
      </c>
    </row>
    <row r="82" spans="1:10" s="3" customFormat="1" ht="21.75">
      <c r="A82" s="19" t="s">
        <v>126</v>
      </c>
      <c r="B82" s="2"/>
      <c r="C82" s="37">
        <f>SUM(C36:C80)</f>
        <v>548364</v>
      </c>
      <c r="D82" s="37">
        <f aca="true" t="shared" si="5" ref="D82:J82">SUM(D36:D80)</f>
        <v>12382464</v>
      </c>
      <c r="E82" s="37">
        <f t="shared" si="5"/>
        <v>128820</v>
      </c>
      <c r="F82" s="37">
        <f t="shared" si="5"/>
        <v>3109356</v>
      </c>
      <c r="G82" s="37">
        <f t="shared" si="5"/>
        <v>3578689</v>
      </c>
      <c r="H82" s="37">
        <f t="shared" si="5"/>
        <v>8495515</v>
      </c>
      <c r="I82" s="37">
        <f t="shared" si="5"/>
        <v>4255873</v>
      </c>
      <c r="J82" s="37">
        <f t="shared" si="5"/>
        <v>23987335</v>
      </c>
    </row>
    <row r="83" spans="1:10" s="3" customFormat="1" ht="15.75" customHeight="1">
      <c r="A83" s="17" t="s">
        <v>89</v>
      </c>
      <c r="B83" s="2"/>
      <c r="C83" s="37">
        <f>SUM(C81:C82)</f>
        <v>688208</v>
      </c>
      <c r="D83" s="33">
        <f aca="true" t="shared" si="6" ref="D83:J83">SUM(D81:D82)</f>
        <v>15031108</v>
      </c>
      <c r="E83" s="37">
        <f t="shared" si="6"/>
        <v>228324</v>
      </c>
      <c r="F83" s="33">
        <f t="shared" si="6"/>
        <v>5747292</v>
      </c>
      <c r="G83" s="37">
        <f t="shared" si="6"/>
        <v>4855899</v>
      </c>
      <c r="H83" s="33">
        <f t="shared" si="6"/>
        <v>11086782</v>
      </c>
      <c r="I83" s="33">
        <f t="shared" si="6"/>
        <v>5772431</v>
      </c>
      <c r="J83" s="33">
        <f t="shared" si="6"/>
        <v>31865182</v>
      </c>
    </row>
    <row r="84" spans="1:10" ht="12.75">
      <c r="A84" s="12"/>
      <c r="B84" s="2"/>
      <c r="C84" s="13"/>
      <c r="D84" s="35"/>
      <c r="E84" s="13"/>
      <c r="F84" s="35"/>
      <c r="G84" s="13"/>
      <c r="H84" s="35"/>
      <c r="I84" s="39" t="s">
        <v>155</v>
      </c>
      <c r="J84" s="45">
        <v>27547947</v>
      </c>
    </row>
    <row r="85" spans="1:10" ht="12.75">
      <c r="A85" s="12"/>
      <c r="B85" s="2"/>
      <c r="C85" s="13"/>
      <c r="D85" s="35"/>
      <c r="E85" s="13"/>
      <c r="F85" s="35"/>
      <c r="G85" s="13"/>
      <c r="H85" s="35"/>
      <c r="I85" s="39" t="s">
        <v>154</v>
      </c>
      <c r="J85" s="45">
        <v>19307666</v>
      </c>
    </row>
  </sheetData>
  <sheetProtection sheet="1"/>
  <mergeCells count="1">
    <mergeCell ref="A1:J1"/>
  </mergeCells>
  <conditionalFormatting sqref="C2:IV2 A1:IV1 A2:A32 B3:C32 A33:C80 A81:A83 I3:IV83 B81:D85 D3:D80 C6:C80 E3:H85">
    <cfRule type="expression" priority="59" dxfId="0" stopIfTrue="1">
      <formula>CellHasFormula</formula>
    </cfRule>
  </conditionalFormatting>
  <conditionalFormatting sqref="A1:IV1">
    <cfRule type="expression" priority="58" dxfId="0" stopIfTrue="1">
      <formula>CellHasFormula</formula>
    </cfRule>
  </conditionalFormatting>
  <conditionalFormatting sqref="C5:C80">
    <cfRule type="expression" priority="57" dxfId="0" stopIfTrue="1">
      <formula>CellHasFormula</formula>
    </cfRule>
  </conditionalFormatting>
  <conditionalFormatting sqref="E5:E80">
    <cfRule type="expression" priority="56" dxfId="0" stopIfTrue="1">
      <formula>CellHasFormula</formula>
    </cfRule>
  </conditionalFormatting>
  <conditionalFormatting sqref="G5:G80">
    <cfRule type="expression" priority="55" dxfId="0" stopIfTrue="1">
      <formula>CellHasFormula</formula>
    </cfRule>
  </conditionalFormatting>
  <conditionalFormatting sqref="C36:C80">
    <cfRule type="expression" priority="54" dxfId="0" stopIfTrue="1">
      <formula>CellHasFormula</formula>
    </cfRule>
  </conditionalFormatting>
  <conditionalFormatting sqref="E36:E80">
    <cfRule type="expression" priority="53" dxfId="0" stopIfTrue="1">
      <formula>CellHasFormula</formula>
    </cfRule>
  </conditionalFormatting>
  <conditionalFormatting sqref="G36:G80">
    <cfRule type="expression" priority="52" dxfId="0" stopIfTrue="1">
      <formula>CellHasFormula</formula>
    </cfRule>
  </conditionalFormatting>
  <conditionalFormatting sqref="C5:C80">
    <cfRule type="expression" priority="51" dxfId="0" stopIfTrue="1">
      <formula>CellHasFormula</formula>
    </cfRule>
  </conditionalFormatting>
  <conditionalFormatting sqref="C5:C80">
    <cfRule type="expression" priority="50" dxfId="0" stopIfTrue="1">
      <formula>CellHasFormula</formula>
    </cfRule>
  </conditionalFormatting>
  <conditionalFormatting sqref="E5:E80">
    <cfRule type="expression" priority="49" dxfId="0" stopIfTrue="1">
      <formula>CellHasFormula</formula>
    </cfRule>
  </conditionalFormatting>
  <conditionalFormatting sqref="E5:E80">
    <cfRule type="expression" priority="48" dxfId="0" stopIfTrue="1">
      <formula>CellHasFormula</formula>
    </cfRule>
  </conditionalFormatting>
  <conditionalFormatting sqref="G5:G80">
    <cfRule type="expression" priority="47" dxfId="0" stopIfTrue="1">
      <formula>CellHasFormula</formula>
    </cfRule>
  </conditionalFormatting>
  <conditionalFormatting sqref="G5:G80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C36:C80">
    <cfRule type="expression" priority="44" dxfId="0" stopIfTrue="1">
      <formula>CellHasFormula</formula>
    </cfRule>
  </conditionalFormatting>
  <conditionalFormatting sqref="C36:C80">
    <cfRule type="expression" priority="43" dxfId="0" stopIfTrue="1">
      <formula>CellHasFormula</formula>
    </cfRule>
  </conditionalFormatting>
  <conditionalFormatting sqref="E36:E80">
    <cfRule type="expression" priority="42" dxfId="0" stopIfTrue="1">
      <formula>CellHasFormula</formula>
    </cfRule>
  </conditionalFormatting>
  <conditionalFormatting sqref="E36:E80">
    <cfRule type="expression" priority="41" dxfId="0" stopIfTrue="1">
      <formula>CellHasFormula</formula>
    </cfRule>
  </conditionalFormatting>
  <conditionalFormatting sqref="E36:E80">
    <cfRule type="expression" priority="40" dxfId="0" stopIfTrue="1">
      <formula>CellHasFormula</formula>
    </cfRule>
  </conditionalFormatting>
  <conditionalFormatting sqref="G36:G80">
    <cfRule type="expression" priority="39" dxfId="0" stopIfTrue="1">
      <formula>CellHasFormula</formula>
    </cfRule>
  </conditionalFormatting>
  <conditionalFormatting sqref="G36:G80">
    <cfRule type="expression" priority="38" dxfId="0" stopIfTrue="1">
      <formula>CellHasFormula</formula>
    </cfRule>
  </conditionalFormatting>
  <conditionalFormatting sqref="G36:G80">
    <cfRule type="expression" priority="37" dxfId="0" stopIfTrue="1">
      <formula>CellHasFormula</formula>
    </cfRule>
  </conditionalFormatting>
  <conditionalFormatting sqref="C5:C35">
    <cfRule type="expression" priority="36" dxfId="0" stopIfTrue="1">
      <formula>CellHasFormula</formula>
    </cfRule>
  </conditionalFormatting>
  <conditionalFormatting sqref="C5:C35">
    <cfRule type="expression" priority="35" dxfId="0" stopIfTrue="1">
      <formula>CellHasFormula</formula>
    </cfRule>
  </conditionalFormatting>
  <conditionalFormatting sqref="C5:C35">
    <cfRule type="expression" priority="34" dxfId="0" stopIfTrue="1">
      <formula>CellHasFormula</formula>
    </cfRule>
  </conditionalFormatting>
  <conditionalFormatting sqref="C5:C35">
    <cfRule type="expression" priority="33" dxfId="0" stopIfTrue="1">
      <formula>CellHasFormula</formula>
    </cfRule>
  </conditionalFormatting>
  <conditionalFormatting sqref="E5:E35">
    <cfRule type="expression" priority="32" dxfId="0" stopIfTrue="1">
      <formula>CellHasFormula</formula>
    </cfRule>
  </conditionalFormatting>
  <conditionalFormatting sqref="E5:E35">
    <cfRule type="expression" priority="31" dxfId="0" stopIfTrue="1">
      <formula>CellHasFormula</formula>
    </cfRule>
  </conditionalFormatting>
  <conditionalFormatting sqref="E5:E35">
    <cfRule type="expression" priority="30" dxfId="0" stopIfTrue="1">
      <formula>CellHasFormula</formula>
    </cfRule>
  </conditionalFormatting>
  <conditionalFormatting sqref="E5:E35">
    <cfRule type="expression" priority="29" dxfId="0" stopIfTrue="1">
      <formula>CellHasFormula</formula>
    </cfRule>
  </conditionalFormatting>
  <conditionalFormatting sqref="G5:G35">
    <cfRule type="expression" priority="28" dxfId="0" stopIfTrue="1">
      <formula>CellHasFormula</formula>
    </cfRule>
  </conditionalFormatting>
  <conditionalFormatting sqref="G5:G35">
    <cfRule type="expression" priority="27" dxfId="0" stopIfTrue="1">
      <formula>CellHasFormula</formula>
    </cfRule>
  </conditionalFormatting>
  <conditionalFormatting sqref="G5:G35">
    <cfRule type="expression" priority="26" dxfId="0" stopIfTrue="1">
      <formula>CellHasFormula</formula>
    </cfRule>
  </conditionalFormatting>
  <conditionalFormatting sqref="G5:G35">
    <cfRule type="expression" priority="25" dxfId="0" stopIfTrue="1">
      <formula>CellHasFormula</formula>
    </cfRule>
  </conditionalFormatting>
  <conditionalFormatting sqref="C36:C80">
    <cfRule type="expression" priority="24" dxfId="0" stopIfTrue="1">
      <formula>CellHasFormula</formula>
    </cfRule>
  </conditionalFormatting>
  <conditionalFormatting sqref="C36:C80">
    <cfRule type="expression" priority="23" dxfId="0" stopIfTrue="1">
      <formula>CellHasFormula</formula>
    </cfRule>
  </conditionalFormatting>
  <conditionalFormatting sqref="C36:C80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C36:C80">
    <cfRule type="expression" priority="20" dxfId="0" stopIfTrue="1">
      <formula>CellHasFormula</formula>
    </cfRule>
  </conditionalFormatting>
  <conditionalFormatting sqref="C36:C80">
    <cfRule type="expression" priority="19" dxfId="0" stopIfTrue="1">
      <formula>CellHasFormula</formula>
    </cfRule>
  </conditionalFormatting>
  <conditionalFormatting sqref="C36:C80">
    <cfRule type="expression" priority="18" dxfId="0" stopIfTrue="1">
      <formula>CellHasFormula</formula>
    </cfRule>
  </conditionalFormatting>
  <conditionalFormatting sqref="C36:C80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:G35"/>
    </sheetView>
  </sheetViews>
  <sheetFormatPr defaultColWidth="9.140625" defaultRowHeight="12.75"/>
  <cols>
    <col min="1" max="1" width="21.8515625" style="0" bestFit="1" customWidth="1"/>
    <col min="3" max="3" width="15.7109375" style="0" customWidth="1"/>
    <col min="4" max="4" width="15.7109375" style="40" customWidth="1"/>
    <col min="5" max="5" width="15.7109375" style="0" customWidth="1"/>
    <col min="6" max="6" width="15.7109375" style="40" customWidth="1"/>
    <col min="7" max="7" width="15.7109375" style="0" customWidth="1"/>
    <col min="8" max="10" width="15.7109375" style="40" customWidth="1"/>
  </cols>
  <sheetData>
    <row r="1" spans="1:10" s="1" customFormat="1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2.75">
      <c r="A2" s="1" t="s">
        <v>144</v>
      </c>
      <c r="D2" s="28"/>
      <c r="F2" s="28"/>
      <c r="H2" s="28"/>
      <c r="I2" s="28"/>
      <c r="J2" s="28"/>
    </row>
    <row r="3" spans="1:10" s="3" customFormat="1" ht="12.75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0" s="4" customFormat="1" ht="20.25" customHeight="1">
      <c r="A4" s="4" t="s">
        <v>0</v>
      </c>
      <c r="B4" s="4" t="s">
        <v>1</v>
      </c>
      <c r="C4" s="4" t="s">
        <v>3</v>
      </c>
      <c r="D4" s="36" t="s">
        <v>112</v>
      </c>
      <c r="E4" s="4" t="s">
        <v>91</v>
      </c>
      <c r="F4" s="36" t="s">
        <v>14</v>
      </c>
      <c r="G4" s="4" t="s">
        <v>92</v>
      </c>
      <c r="H4" s="36" t="s">
        <v>90</v>
      </c>
      <c r="I4" s="36" t="s">
        <v>17</v>
      </c>
      <c r="J4" s="36" t="s">
        <v>18</v>
      </c>
    </row>
    <row r="5" spans="1:10" s="4" customFormat="1" ht="20.25" customHeight="1">
      <c r="A5" s="21" t="s">
        <v>128</v>
      </c>
      <c r="B5" s="4" t="s">
        <v>22</v>
      </c>
      <c r="C5" s="49">
        <v>18391</v>
      </c>
      <c r="D5" s="32">
        <f>SUM(Aug!D5+C5*10)</f>
        <v>337375</v>
      </c>
      <c r="E5" s="50">
        <v>1373</v>
      </c>
      <c r="F5" s="32">
        <f>SUM(Aug!F5+E5*10)</f>
        <v>101097</v>
      </c>
      <c r="G5" s="50">
        <v>52023</v>
      </c>
      <c r="H5" s="32">
        <f>SUM(Aug!H5+G5)</f>
        <v>137832</v>
      </c>
      <c r="I5" s="32">
        <f aca="true" t="shared" si="0" ref="I5:I68">SUM(C5,E5,G5)</f>
        <v>71787</v>
      </c>
      <c r="J5" s="32">
        <f>SUM(D5+F5+H5)</f>
        <v>576304</v>
      </c>
    </row>
    <row r="6" spans="1:10" s="11" customFormat="1" ht="15.75" customHeight="1">
      <c r="A6" s="9" t="s">
        <v>21</v>
      </c>
      <c r="B6" s="10" t="s">
        <v>22</v>
      </c>
      <c r="C6" s="49">
        <v>0</v>
      </c>
      <c r="D6" s="32">
        <f>SUM(Aug!D6+C6*10)</f>
        <v>0</v>
      </c>
      <c r="E6" s="50">
        <v>0</v>
      </c>
      <c r="F6" s="32">
        <f>SUM(Aug!F6+E6*10)</f>
        <v>0</v>
      </c>
      <c r="G6" s="50">
        <v>0</v>
      </c>
      <c r="H6" s="32">
        <f>SUM(Aug!H6+G6)</f>
        <v>0</v>
      </c>
      <c r="I6" s="32">
        <f t="shared" si="0"/>
        <v>0</v>
      </c>
      <c r="J6" s="32">
        <f aca="true" t="shared" si="1" ref="J6:J69">SUM(D6+F6+H6)</f>
        <v>0</v>
      </c>
    </row>
    <row r="7" spans="1:10" s="11" customFormat="1" ht="15.75" customHeight="1">
      <c r="A7" s="9" t="s">
        <v>23</v>
      </c>
      <c r="B7" s="10" t="s">
        <v>22</v>
      </c>
      <c r="C7" s="49">
        <v>4028</v>
      </c>
      <c r="D7" s="32">
        <f>SUM(Aug!D7+C7*10)</f>
        <v>95216</v>
      </c>
      <c r="E7" s="50">
        <v>4687</v>
      </c>
      <c r="F7" s="32">
        <f>SUM(Aug!F7+E7*10)</f>
        <v>107622</v>
      </c>
      <c r="G7" s="50">
        <v>20422</v>
      </c>
      <c r="H7" s="32">
        <f>SUM(Aug!H7+G7)</f>
        <v>150242</v>
      </c>
      <c r="I7" s="32">
        <f t="shared" si="0"/>
        <v>29137</v>
      </c>
      <c r="J7" s="32">
        <f t="shared" si="1"/>
        <v>353080</v>
      </c>
    </row>
    <row r="8" spans="1:10" s="1" customFormat="1" ht="15.75" customHeight="1">
      <c r="A8" s="5" t="s">
        <v>24</v>
      </c>
      <c r="B8" s="6" t="s">
        <v>22</v>
      </c>
      <c r="C8" s="49">
        <v>10162</v>
      </c>
      <c r="D8" s="32">
        <f>SUM(Aug!D8+C8*10)</f>
        <v>359304</v>
      </c>
      <c r="E8" s="50">
        <v>17320</v>
      </c>
      <c r="F8" s="32">
        <f>SUM(Aug!F8+E8*10)</f>
        <v>538691</v>
      </c>
      <c r="G8" s="50">
        <v>132060</v>
      </c>
      <c r="H8" s="32">
        <f>SUM(Aug!H8+G8)</f>
        <v>466948</v>
      </c>
      <c r="I8" s="32">
        <f t="shared" si="0"/>
        <v>159542</v>
      </c>
      <c r="J8" s="32">
        <f t="shared" si="1"/>
        <v>1364943</v>
      </c>
    </row>
    <row r="9" spans="1:10" s="11" customFormat="1" ht="15.75" customHeight="1">
      <c r="A9" s="9" t="s">
        <v>25</v>
      </c>
      <c r="B9" s="10" t="s">
        <v>22</v>
      </c>
      <c r="C9" s="49">
        <v>2902</v>
      </c>
      <c r="D9" s="32">
        <f>SUM(Aug!D9+C9*10)</f>
        <v>39616</v>
      </c>
      <c r="E9" s="50">
        <v>2019</v>
      </c>
      <c r="F9" s="32">
        <f>SUM(Aug!F9+E9*10)</f>
        <v>36646</v>
      </c>
      <c r="G9" s="50">
        <v>21135</v>
      </c>
      <c r="H9" s="32">
        <f>SUM(Aug!H9+G9)</f>
        <v>56198</v>
      </c>
      <c r="I9" s="32">
        <f t="shared" si="0"/>
        <v>26056</v>
      </c>
      <c r="J9" s="32">
        <f t="shared" si="1"/>
        <v>132460</v>
      </c>
    </row>
    <row r="10" spans="1:10" s="1" customFormat="1" ht="15.75" customHeight="1">
      <c r="A10" s="5" t="s">
        <v>27</v>
      </c>
      <c r="B10" s="6" t="s">
        <v>22</v>
      </c>
      <c r="C10" s="49">
        <v>127</v>
      </c>
      <c r="D10" s="32">
        <f>SUM(Aug!D10+C10*10)</f>
        <v>100232</v>
      </c>
      <c r="E10" s="50">
        <v>5199</v>
      </c>
      <c r="F10" s="32">
        <f>SUM(Aug!F10+E10*10)</f>
        <v>143861</v>
      </c>
      <c r="G10" s="50">
        <v>38617</v>
      </c>
      <c r="H10" s="32">
        <f>SUM(Aug!H10+G10)</f>
        <v>167995</v>
      </c>
      <c r="I10" s="32">
        <f t="shared" si="0"/>
        <v>43943</v>
      </c>
      <c r="J10" s="32">
        <f t="shared" si="1"/>
        <v>412088</v>
      </c>
    </row>
    <row r="11" spans="1:10" s="1" customFormat="1" ht="15.75" customHeight="1">
      <c r="A11" s="5" t="s">
        <v>30</v>
      </c>
      <c r="B11" s="6" t="s">
        <v>22</v>
      </c>
      <c r="C11" s="49">
        <v>3911</v>
      </c>
      <c r="D11" s="32">
        <f>SUM(Aug!D11+C11*10)</f>
        <v>72291</v>
      </c>
      <c r="E11" s="50">
        <v>3282</v>
      </c>
      <c r="F11" s="32">
        <f>SUM(Aug!F11+E11*10)</f>
        <v>197449</v>
      </c>
      <c r="G11" s="50">
        <v>44702</v>
      </c>
      <c r="H11" s="32">
        <f>SUM(Aug!H11+G11)</f>
        <v>122151</v>
      </c>
      <c r="I11" s="32">
        <f t="shared" si="0"/>
        <v>51895</v>
      </c>
      <c r="J11" s="32">
        <f t="shared" si="1"/>
        <v>391891</v>
      </c>
    </row>
    <row r="12" spans="1:10" s="1" customFormat="1" ht="15.75" customHeight="1">
      <c r="A12" s="5" t="s">
        <v>31</v>
      </c>
      <c r="B12" s="6" t="s">
        <v>22</v>
      </c>
      <c r="C12" s="49">
        <v>0</v>
      </c>
      <c r="D12" s="32">
        <f>SUM(Aug!D12+C12*10)</f>
        <v>17028</v>
      </c>
      <c r="E12" s="50">
        <v>11323</v>
      </c>
      <c r="F12" s="32">
        <f>SUM(Aug!F12+E12*10)</f>
        <v>241212</v>
      </c>
      <c r="G12" s="50">
        <v>64453</v>
      </c>
      <c r="H12" s="32">
        <f>SUM(Aug!H12+G12)</f>
        <v>172320</v>
      </c>
      <c r="I12" s="32">
        <f t="shared" si="0"/>
        <v>75776</v>
      </c>
      <c r="J12" s="32">
        <f t="shared" si="1"/>
        <v>430560</v>
      </c>
    </row>
    <row r="13" spans="1:10" s="11" customFormat="1" ht="15.75" customHeight="1">
      <c r="A13" s="9" t="s">
        <v>36</v>
      </c>
      <c r="B13" s="10" t="s">
        <v>22</v>
      </c>
      <c r="C13" s="49">
        <v>1201</v>
      </c>
      <c r="D13" s="32">
        <f>SUM(Aug!D13+C13*10)</f>
        <v>22713</v>
      </c>
      <c r="E13" s="50">
        <v>0</v>
      </c>
      <c r="F13" s="32">
        <f>SUM(Aug!F13+E13*10)</f>
        <v>0</v>
      </c>
      <c r="G13" s="50">
        <v>3603</v>
      </c>
      <c r="H13" s="32">
        <f>SUM(Aug!H13+G13)</f>
        <v>8468</v>
      </c>
      <c r="I13" s="32">
        <f t="shared" si="0"/>
        <v>4804</v>
      </c>
      <c r="J13" s="32">
        <f t="shared" si="1"/>
        <v>31181</v>
      </c>
    </row>
    <row r="14" spans="1:10" s="1" customFormat="1" ht="15.75" customHeight="1">
      <c r="A14" s="5" t="s">
        <v>37</v>
      </c>
      <c r="B14" s="6" t="s">
        <v>22</v>
      </c>
      <c r="C14" s="49">
        <v>6562</v>
      </c>
      <c r="D14" s="32">
        <f>SUM(Aug!D14+C14*10)</f>
        <v>112361</v>
      </c>
      <c r="E14" s="50">
        <v>1048</v>
      </c>
      <c r="F14" s="32">
        <f>SUM(Aug!F14+E14*10)</f>
        <v>50378</v>
      </c>
      <c r="G14" s="50">
        <v>62883</v>
      </c>
      <c r="H14" s="32">
        <f>SUM(Aug!H14+G14)</f>
        <v>135036</v>
      </c>
      <c r="I14" s="32">
        <f t="shared" si="0"/>
        <v>70493</v>
      </c>
      <c r="J14" s="32">
        <f t="shared" si="1"/>
        <v>297775</v>
      </c>
    </row>
    <row r="15" spans="1:10" s="1" customFormat="1" ht="15.75" customHeight="1">
      <c r="A15" s="5" t="s">
        <v>40</v>
      </c>
      <c r="B15" s="6" t="s">
        <v>22</v>
      </c>
      <c r="C15" s="49">
        <v>9606</v>
      </c>
      <c r="D15" s="32">
        <f>SUM(Aug!D15+C15*10)</f>
        <v>396726</v>
      </c>
      <c r="E15" s="50">
        <v>7471</v>
      </c>
      <c r="F15" s="32">
        <f>SUM(Aug!F15+E15*10)</f>
        <v>263106</v>
      </c>
      <c r="G15" s="50">
        <v>142416</v>
      </c>
      <c r="H15" s="32">
        <f>SUM(Aug!H15+G15)</f>
        <v>333642</v>
      </c>
      <c r="I15" s="32">
        <f t="shared" si="0"/>
        <v>159493</v>
      </c>
      <c r="J15" s="32">
        <f t="shared" si="1"/>
        <v>993474</v>
      </c>
    </row>
    <row r="16" spans="1:10" s="1" customFormat="1" ht="15.75" customHeight="1">
      <c r="A16" s="5" t="s">
        <v>44</v>
      </c>
      <c r="B16" s="6" t="s">
        <v>22</v>
      </c>
      <c r="C16" s="49">
        <v>7584</v>
      </c>
      <c r="D16" s="32">
        <f>SUM(Aug!D16+C16*10)</f>
        <v>149634</v>
      </c>
      <c r="E16" s="50">
        <v>1544</v>
      </c>
      <c r="F16" s="32">
        <f>SUM(Aug!F16+E16*10)</f>
        <v>35850</v>
      </c>
      <c r="G16" s="50">
        <v>113526</v>
      </c>
      <c r="H16" s="32">
        <f>SUM(Aug!H16+G16)</f>
        <v>133825</v>
      </c>
      <c r="I16" s="32">
        <f t="shared" si="0"/>
        <v>122654</v>
      </c>
      <c r="J16" s="32">
        <f t="shared" si="1"/>
        <v>319309</v>
      </c>
    </row>
    <row r="17" spans="1:10" s="1" customFormat="1" ht="15.75" customHeight="1">
      <c r="A17" s="5" t="s">
        <v>45</v>
      </c>
      <c r="B17" s="6" t="s">
        <v>22</v>
      </c>
      <c r="C17" s="49">
        <v>5607</v>
      </c>
      <c r="D17" s="32">
        <f>SUM(Aug!D17+C17*10)</f>
        <v>62790</v>
      </c>
      <c r="E17" s="50">
        <v>1373</v>
      </c>
      <c r="F17" s="32">
        <f>SUM(Aug!F17+E17*10)</f>
        <v>213774</v>
      </c>
      <c r="G17" s="50">
        <v>23125</v>
      </c>
      <c r="H17" s="32">
        <f>SUM(Aug!H17+G17)</f>
        <v>75054</v>
      </c>
      <c r="I17" s="32">
        <f t="shared" si="0"/>
        <v>30105</v>
      </c>
      <c r="J17" s="32">
        <f t="shared" si="1"/>
        <v>351618</v>
      </c>
    </row>
    <row r="18" spans="1:10" s="1" customFormat="1" ht="15.75" customHeight="1">
      <c r="A18" s="5" t="s">
        <v>46</v>
      </c>
      <c r="B18" s="6" t="s">
        <v>22</v>
      </c>
      <c r="C18" s="49">
        <v>4973</v>
      </c>
      <c r="D18" s="32">
        <f>SUM(Aug!D18+C18*10)</f>
        <v>159558</v>
      </c>
      <c r="E18" s="50">
        <v>6666</v>
      </c>
      <c r="F18" s="32">
        <f>SUM(Aug!F18+E18*10)</f>
        <v>242260</v>
      </c>
      <c r="G18" s="50">
        <v>55950</v>
      </c>
      <c r="H18" s="32">
        <f>SUM(Aug!H18+G18)</f>
        <v>111324</v>
      </c>
      <c r="I18" s="32">
        <f t="shared" si="0"/>
        <v>67589</v>
      </c>
      <c r="J18" s="32">
        <f t="shared" si="1"/>
        <v>513142</v>
      </c>
    </row>
    <row r="19" spans="1:10" s="11" customFormat="1" ht="15.75" customHeight="1">
      <c r="A19" s="9" t="s">
        <v>47</v>
      </c>
      <c r="B19" s="10" t="s">
        <v>22</v>
      </c>
      <c r="C19" s="49">
        <v>1195</v>
      </c>
      <c r="D19" s="32">
        <f>SUM(Aug!D19+C19*10)</f>
        <v>45203</v>
      </c>
      <c r="E19" s="50">
        <v>0</v>
      </c>
      <c r="F19" s="32">
        <f>SUM(Aug!F19+E19*10)</f>
        <v>0</v>
      </c>
      <c r="G19" s="50">
        <v>4780</v>
      </c>
      <c r="H19" s="32">
        <f>SUM(Aug!H19+G19)</f>
        <v>29460</v>
      </c>
      <c r="I19" s="32">
        <f t="shared" si="0"/>
        <v>5975</v>
      </c>
      <c r="J19" s="32">
        <f t="shared" si="1"/>
        <v>74663</v>
      </c>
    </row>
    <row r="20" spans="1:10" s="11" customFormat="1" ht="15.75" customHeight="1">
      <c r="A20" s="9" t="s">
        <v>49</v>
      </c>
      <c r="B20" s="10" t="s">
        <v>22</v>
      </c>
      <c r="C20" s="49">
        <v>0</v>
      </c>
      <c r="D20" s="32">
        <f>SUM(Aug!D20+C20*10)</f>
        <v>0</v>
      </c>
      <c r="E20" s="50">
        <v>0</v>
      </c>
      <c r="F20" s="32">
        <f>SUM(Aug!F20+E20*10)</f>
        <v>0</v>
      </c>
      <c r="G20" s="50">
        <v>0</v>
      </c>
      <c r="H20" s="32">
        <f>SUM(Aug!H20+G20)</f>
        <v>0</v>
      </c>
      <c r="I20" s="32">
        <f t="shared" si="0"/>
        <v>0</v>
      </c>
      <c r="J20" s="32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49">
        <v>0</v>
      </c>
      <c r="D21" s="32">
        <f>SUM(Aug!D21+C21*10)</f>
        <v>43190</v>
      </c>
      <c r="E21" s="50">
        <v>0</v>
      </c>
      <c r="F21" s="32">
        <f>SUM(Aug!F21+E21*10)</f>
        <v>9207</v>
      </c>
      <c r="G21" s="50">
        <v>0</v>
      </c>
      <c r="H21" s="32">
        <f>SUM(Aug!H21+G21)</f>
        <v>47638</v>
      </c>
      <c r="I21" s="32">
        <f t="shared" si="0"/>
        <v>0</v>
      </c>
      <c r="J21" s="32">
        <f t="shared" si="1"/>
        <v>100035</v>
      </c>
    </row>
    <row r="22" spans="1:10" s="1" customFormat="1" ht="15.75" customHeight="1">
      <c r="A22" s="5" t="s">
        <v>51</v>
      </c>
      <c r="B22" s="6" t="s">
        <v>22</v>
      </c>
      <c r="C22" s="49">
        <v>0</v>
      </c>
      <c r="D22" s="32">
        <f>SUM(Aug!D22+C22*10)</f>
        <v>4279</v>
      </c>
      <c r="E22" s="50">
        <v>0</v>
      </c>
      <c r="F22" s="32">
        <f>SUM(Aug!F22+E22*10)</f>
        <v>0</v>
      </c>
      <c r="G22" s="50">
        <v>0</v>
      </c>
      <c r="H22" s="32">
        <f>SUM(Aug!H22+G22)</f>
        <v>4616</v>
      </c>
      <c r="I22" s="32">
        <f t="shared" si="0"/>
        <v>0</v>
      </c>
      <c r="J22" s="32">
        <f t="shared" si="1"/>
        <v>8895</v>
      </c>
    </row>
    <row r="23" spans="1:10" s="1" customFormat="1" ht="15.75" customHeight="1">
      <c r="A23" s="5" t="s">
        <v>52</v>
      </c>
      <c r="B23" s="6" t="s">
        <v>22</v>
      </c>
      <c r="C23" s="49">
        <v>1322</v>
      </c>
      <c r="D23" s="32">
        <f>SUM(Aug!D23+C23*10)</f>
        <v>72105</v>
      </c>
      <c r="E23" s="50">
        <v>12340</v>
      </c>
      <c r="F23" s="32">
        <f>SUM(Aug!F23+E23*10)</f>
        <v>260947</v>
      </c>
      <c r="G23" s="50">
        <v>37938</v>
      </c>
      <c r="H23" s="32">
        <f>SUM(Aug!H23+G23)</f>
        <v>165182</v>
      </c>
      <c r="I23" s="32">
        <f t="shared" si="0"/>
        <v>51600</v>
      </c>
      <c r="J23" s="32">
        <f t="shared" si="1"/>
        <v>498234</v>
      </c>
    </row>
    <row r="24" spans="1:10" s="1" customFormat="1" ht="15.75" customHeight="1">
      <c r="A24" s="5" t="s">
        <v>53</v>
      </c>
      <c r="B24" s="6" t="s">
        <v>22</v>
      </c>
      <c r="C24" s="49">
        <v>0</v>
      </c>
      <c r="D24" s="32">
        <f>SUM(Aug!D24+C24*10)</f>
        <v>0</v>
      </c>
      <c r="E24" s="50">
        <v>90</v>
      </c>
      <c r="F24" s="32">
        <f>SUM(Aug!F24+E24*10)</f>
        <v>900</v>
      </c>
      <c r="G24" s="50">
        <v>720</v>
      </c>
      <c r="H24" s="32">
        <f>SUM(Aug!H24+G24)</f>
        <v>720</v>
      </c>
      <c r="I24" s="32">
        <f t="shared" si="0"/>
        <v>810</v>
      </c>
      <c r="J24" s="32">
        <f t="shared" si="1"/>
        <v>1620</v>
      </c>
    </row>
    <row r="25" spans="1:10" s="11" customFormat="1" ht="15.75" customHeight="1">
      <c r="A25" s="9" t="s">
        <v>57</v>
      </c>
      <c r="B25" s="10" t="s">
        <v>22</v>
      </c>
      <c r="C25" s="49">
        <v>8182</v>
      </c>
      <c r="D25" s="32">
        <f>SUM(Aug!D25+C25*10)</f>
        <v>151613</v>
      </c>
      <c r="E25" s="50">
        <v>1883</v>
      </c>
      <c r="F25" s="32">
        <f>SUM(Aug!F25+E25*10)</f>
        <v>198404</v>
      </c>
      <c r="G25" s="50">
        <v>27367</v>
      </c>
      <c r="H25" s="32">
        <f>SUM(Aug!H25+G25)</f>
        <v>170538</v>
      </c>
      <c r="I25" s="32">
        <f t="shared" si="0"/>
        <v>37432</v>
      </c>
      <c r="J25" s="32">
        <f t="shared" si="1"/>
        <v>520555</v>
      </c>
    </row>
    <row r="26" spans="1:10" s="1" customFormat="1" ht="15.75" customHeight="1">
      <c r="A26" s="5" t="s">
        <v>63</v>
      </c>
      <c r="B26" s="6" t="s">
        <v>22</v>
      </c>
      <c r="C26" s="49">
        <v>2862</v>
      </c>
      <c r="D26" s="32">
        <f>SUM(Aug!D26+C26*10)</f>
        <v>202872</v>
      </c>
      <c r="E26" s="50">
        <v>818</v>
      </c>
      <c r="F26" s="32">
        <f>SUM(Aug!F26+E26*10)</f>
        <v>41691</v>
      </c>
      <c r="G26" s="50">
        <v>32088</v>
      </c>
      <c r="H26" s="32">
        <f>SUM(Aug!H26+G26)</f>
        <v>118514</v>
      </c>
      <c r="I26" s="32">
        <f t="shared" si="0"/>
        <v>35768</v>
      </c>
      <c r="J26" s="32">
        <f t="shared" si="1"/>
        <v>363077</v>
      </c>
    </row>
    <row r="27" spans="1:10" s="1" customFormat="1" ht="15.75" customHeight="1">
      <c r="A27" s="5" t="s">
        <v>64</v>
      </c>
      <c r="B27" s="6" t="s">
        <v>22</v>
      </c>
      <c r="C27" s="49">
        <v>1223</v>
      </c>
      <c r="D27" s="32">
        <f>SUM(Aug!D27+C27*10)</f>
        <v>374761</v>
      </c>
      <c r="E27" s="50">
        <v>1663</v>
      </c>
      <c r="F27" s="32">
        <f>SUM(Aug!F27+E27*10)</f>
        <v>225609</v>
      </c>
      <c r="G27" s="50">
        <v>35831</v>
      </c>
      <c r="H27" s="32">
        <f>SUM(Aug!H27+G27)</f>
        <v>341051</v>
      </c>
      <c r="I27" s="32">
        <f t="shared" si="0"/>
        <v>38717</v>
      </c>
      <c r="J27" s="32">
        <f t="shared" si="1"/>
        <v>941421</v>
      </c>
    </row>
    <row r="28" spans="1:10" s="1" customFormat="1" ht="15.75" customHeight="1">
      <c r="A28" s="5" t="s">
        <v>77</v>
      </c>
      <c r="B28" s="6" t="s">
        <v>22</v>
      </c>
      <c r="C28" s="49">
        <v>2703</v>
      </c>
      <c r="D28" s="32">
        <f>SUM(Aug!D28+C28*10)</f>
        <v>39889</v>
      </c>
      <c r="E28" s="50">
        <v>0</v>
      </c>
      <c r="F28" s="32">
        <f>SUM(Aug!F28+E28*10)</f>
        <v>70763</v>
      </c>
      <c r="G28" s="50">
        <v>21126</v>
      </c>
      <c r="H28" s="32">
        <f>SUM(Aug!H28+G28)</f>
        <v>80179</v>
      </c>
      <c r="I28" s="32">
        <f t="shared" si="0"/>
        <v>23829</v>
      </c>
      <c r="J28" s="32">
        <f t="shared" si="1"/>
        <v>190831</v>
      </c>
    </row>
    <row r="29" spans="1:10" s="1" customFormat="1" ht="15.75" customHeight="1">
      <c r="A29" s="5" t="s">
        <v>82</v>
      </c>
      <c r="B29" s="6" t="s">
        <v>22</v>
      </c>
      <c r="C29" s="49">
        <v>4515</v>
      </c>
      <c r="D29" s="32">
        <f>SUM(Aug!D29+C29*10)</f>
        <v>194488</v>
      </c>
      <c r="E29" s="50">
        <v>0</v>
      </c>
      <c r="F29" s="32">
        <f>SUM(Aug!F29+E29*10)</f>
        <v>16932</v>
      </c>
      <c r="G29" s="50">
        <v>64530</v>
      </c>
      <c r="H29" s="32">
        <f>SUM(Aug!H29+G29)</f>
        <v>149299</v>
      </c>
      <c r="I29" s="32">
        <f t="shared" si="0"/>
        <v>69045</v>
      </c>
      <c r="J29" s="32">
        <f t="shared" si="1"/>
        <v>360719</v>
      </c>
    </row>
    <row r="30" spans="1:10" s="1" customFormat="1" ht="15.75" customHeight="1">
      <c r="A30" s="5" t="s">
        <v>83</v>
      </c>
      <c r="B30" s="6" t="s">
        <v>22</v>
      </c>
      <c r="C30" s="49">
        <v>2769</v>
      </c>
      <c r="D30" s="32">
        <f>SUM(Aug!D30+C30*10)</f>
        <v>202147</v>
      </c>
      <c r="E30" s="50">
        <v>1184</v>
      </c>
      <c r="F30" s="32">
        <f>SUM(Aug!F30+E30*10)</f>
        <v>80706</v>
      </c>
      <c r="G30" s="50">
        <v>41889</v>
      </c>
      <c r="H30" s="32">
        <f>SUM(Aug!H30+G30)</f>
        <v>130565</v>
      </c>
      <c r="I30" s="32">
        <f t="shared" si="0"/>
        <v>45842</v>
      </c>
      <c r="J30" s="32">
        <f t="shared" si="1"/>
        <v>413418</v>
      </c>
    </row>
    <row r="31" spans="1:10" s="1" customFormat="1" ht="15.75" customHeight="1">
      <c r="A31" s="5" t="s">
        <v>84</v>
      </c>
      <c r="B31" s="6" t="s">
        <v>22</v>
      </c>
      <c r="C31" s="49">
        <v>3382</v>
      </c>
      <c r="D31" s="32">
        <f>SUM(Aug!D31+C31*10)</f>
        <v>323527</v>
      </c>
      <c r="E31" s="50">
        <v>8045</v>
      </c>
      <c r="F31" s="32">
        <f>SUM(Aug!F31+E31*10)</f>
        <v>169862</v>
      </c>
      <c r="G31" s="50">
        <v>90572</v>
      </c>
      <c r="H31" s="32">
        <f>SUM(Aug!H31+G31)</f>
        <v>287216</v>
      </c>
      <c r="I31" s="32">
        <f t="shared" si="0"/>
        <v>101999</v>
      </c>
      <c r="J31" s="32">
        <f t="shared" si="1"/>
        <v>780605</v>
      </c>
    </row>
    <row r="32" spans="1:10" s="11" customFormat="1" ht="15.75" customHeight="1">
      <c r="A32" s="9" t="s">
        <v>86</v>
      </c>
      <c r="B32" s="10" t="s">
        <v>22</v>
      </c>
      <c r="C32" s="49">
        <v>2769</v>
      </c>
      <c r="D32" s="32">
        <f>SUM(Aug!D32+C32*10)</f>
        <v>42311</v>
      </c>
      <c r="E32" s="50">
        <v>0</v>
      </c>
      <c r="F32" s="32">
        <f>SUM(Aug!F32+E32*10)</f>
        <v>48790</v>
      </c>
      <c r="G32" s="50">
        <v>41475</v>
      </c>
      <c r="H32" s="32">
        <f>SUM(Aug!H32+G32)</f>
        <v>74138</v>
      </c>
      <c r="I32" s="32">
        <f t="shared" si="0"/>
        <v>44244</v>
      </c>
      <c r="J32" s="32">
        <f t="shared" si="1"/>
        <v>165239</v>
      </c>
    </row>
    <row r="33" spans="1:10" s="11" customFormat="1" ht="15.75" customHeight="1">
      <c r="A33" s="9" t="s">
        <v>134</v>
      </c>
      <c r="B33" s="10" t="s">
        <v>22</v>
      </c>
      <c r="C33" s="49">
        <v>0</v>
      </c>
      <c r="D33" s="32">
        <f>SUM(Aug!D33+C33*10)</f>
        <v>0</v>
      </c>
      <c r="E33" s="50">
        <v>2797</v>
      </c>
      <c r="F33" s="32">
        <f>SUM(Aug!F33+E33*10)</f>
        <v>64411</v>
      </c>
      <c r="G33" s="50">
        <v>22146</v>
      </c>
      <c r="H33" s="32">
        <f>SUM(Aug!H33+G33)</f>
        <v>55077</v>
      </c>
      <c r="I33" s="32">
        <f t="shared" si="0"/>
        <v>24943</v>
      </c>
      <c r="J33" s="32">
        <f t="shared" si="1"/>
        <v>119488</v>
      </c>
    </row>
    <row r="34" spans="1:10" s="11" customFormat="1" ht="15.75" customHeight="1">
      <c r="A34" s="9" t="s">
        <v>135</v>
      </c>
      <c r="B34" s="10" t="s">
        <v>22</v>
      </c>
      <c r="C34" s="49">
        <v>7925</v>
      </c>
      <c r="D34" s="32">
        <f>SUM(Aug!D34+C34*10)</f>
        <v>166425</v>
      </c>
      <c r="E34" s="50">
        <v>7151</v>
      </c>
      <c r="F34" s="32">
        <f>SUM(Aug!F34+E34*10)</f>
        <v>203705</v>
      </c>
      <c r="G34" s="50">
        <v>101381</v>
      </c>
      <c r="H34" s="32">
        <f>SUM(Aug!H34+G34)</f>
        <v>153428</v>
      </c>
      <c r="I34" s="32">
        <f t="shared" si="0"/>
        <v>116457</v>
      </c>
      <c r="J34" s="32">
        <f t="shared" si="1"/>
        <v>523558</v>
      </c>
    </row>
    <row r="35" spans="1:10" s="11" customFormat="1" ht="15.75" customHeight="1">
      <c r="A35" s="9" t="s">
        <v>136</v>
      </c>
      <c r="B35" s="10" t="s">
        <v>22</v>
      </c>
      <c r="C35" s="49">
        <v>0</v>
      </c>
      <c r="D35" s="32">
        <f>SUM(Aug!D35+C35*10)</f>
        <v>0</v>
      </c>
      <c r="E35" s="50">
        <v>0</v>
      </c>
      <c r="F35" s="32">
        <f>SUM(Aug!F35+E35*10)</f>
        <v>66823</v>
      </c>
      <c r="G35" s="50">
        <v>0</v>
      </c>
      <c r="H35" s="32">
        <f>SUM(Aug!H35+G35)</f>
        <v>9369</v>
      </c>
      <c r="I35" s="32">
        <f t="shared" si="0"/>
        <v>0</v>
      </c>
      <c r="J35" s="32">
        <f t="shared" si="1"/>
        <v>76192</v>
      </c>
    </row>
    <row r="36" spans="1:10" s="11" customFormat="1" ht="15.75" customHeight="1">
      <c r="A36" s="9" t="s">
        <v>129</v>
      </c>
      <c r="B36" s="10" t="s">
        <v>20</v>
      </c>
      <c r="C36" s="49">
        <v>10148</v>
      </c>
      <c r="D36" s="32">
        <f>SUM(Aug!D36+C36*10)</f>
        <v>361448</v>
      </c>
      <c r="E36" s="50">
        <v>1094</v>
      </c>
      <c r="F36" s="32">
        <f>SUM(Aug!F36+E36*10)</f>
        <v>36102</v>
      </c>
      <c r="G36" s="50">
        <v>49114</v>
      </c>
      <c r="H36" s="32">
        <f>SUM(Aug!H36+G36)</f>
        <v>164723</v>
      </c>
      <c r="I36" s="32">
        <f t="shared" si="0"/>
        <v>60356</v>
      </c>
      <c r="J36" s="32">
        <f t="shared" si="1"/>
        <v>562273</v>
      </c>
    </row>
    <row r="37" spans="1:10" s="1" customFormat="1" ht="15.75" customHeight="1">
      <c r="A37" s="5" t="s">
        <v>19</v>
      </c>
      <c r="B37" s="6" t="s">
        <v>20</v>
      </c>
      <c r="C37" s="49">
        <v>7495</v>
      </c>
      <c r="D37" s="32">
        <f>SUM(Aug!D37+C37*10)</f>
        <v>308555</v>
      </c>
      <c r="E37" s="50">
        <v>0</v>
      </c>
      <c r="F37" s="32">
        <f>SUM(Aug!F37+E37*10)</f>
        <v>990</v>
      </c>
      <c r="G37" s="50">
        <v>41684</v>
      </c>
      <c r="H37" s="32">
        <f>SUM(Aug!H37+G37)</f>
        <v>130873</v>
      </c>
      <c r="I37" s="32">
        <f t="shared" si="0"/>
        <v>49179</v>
      </c>
      <c r="J37" s="32">
        <f t="shared" si="1"/>
        <v>440418</v>
      </c>
    </row>
    <row r="38" spans="1:10" s="1" customFormat="1" ht="15.75" customHeight="1">
      <c r="A38" s="5" t="s">
        <v>26</v>
      </c>
      <c r="B38" s="6" t="s">
        <v>20</v>
      </c>
      <c r="C38" s="49">
        <v>22797</v>
      </c>
      <c r="D38" s="32">
        <f>SUM(Aug!D38+C38*10)</f>
        <v>841958</v>
      </c>
      <c r="E38" s="50">
        <v>11127</v>
      </c>
      <c r="F38" s="32">
        <f>SUM(Aug!F38+E38*10)</f>
        <v>352283</v>
      </c>
      <c r="G38" s="50">
        <v>204738</v>
      </c>
      <c r="H38" s="32">
        <f>SUM(Aug!H38+G38)</f>
        <v>608242</v>
      </c>
      <c r="I38" s="32">
        <f t="shared" si="0"/>
        <v>238662</v>
      </c>
      <c r="J38" s="32">
        <f t="shared" si="1"/>
        <v>1802483</v>
      </c>
    </row>
    <row r="39" spans="1:10" s="1" customFormat="1" ht="15.75" customHeight="1">
      <c r="A39" s="5" t="s">
        <v>28</v>
      </c>
      <c r="B39" s="6" t="s">
        <v>20</v>
      </c>
      <c r="C39" s="49">
        <v>13565</v>
      </c>
      <c r="D39" s="32">
        <f>SUM(Aug!D39+C39*10)</f>
        <v>674651</v>
      </c>
      <c r="E39" s="50">
        <v>5408</v>
      </c>
      <c r="F39" s="32">
        <f>SUM(Aug!F39+E39*10)</f>
        <v>79242</v>
      </c>
      <c r="G39" s="50">
        <v>245886</v>
      </c>
      <c r="H39" s="32">
        <f>SUM(Aug!H39+G39)</f>
        <v>551609</v>
      </c>
      <c r="I39" s="32">
        <f t="shared" si="0"/>
        <v>264859</v>
      </c>
      <c r="J39" s="32">
        <f t="shared" si="1"/>
        <v>1305502</v>
      </c>
    </row>
    <row r="40" spans="1:10" s="1" customFormat="1" ht="15.75" customHeight="1">
      <c r="A40" s="5" t="s">
        <v>29</v>
      </c>
      <c r="B40" s="6" t="s">
        <v>20</v>
      </c>
      <c r="C40" s="49">
        <v>12229</v>
      </c>
      <c r="D40" s="32">
        <f>SUM(Aug!D40+C40*10)</f>
        <v>344531</v>
      </c>
      <c r="E40" s="50">
        <v>1094</v>
      </c>
      <c r="F40" s="32">
        <f>SUM(Aug!F40+E40*10)</f>
        <v>57223</v>
      </c>
      <c r="G40" s="50">
        <v>73631</v>
      </c>
      <c r="H40" s="32">
        <f>SUM(Aug!H40+G40)</f>
        <v>196333</v>
      </c>
      <c r="I40" s="32">
        <f t="shared" si="0"/>
        <v>86954</v>
      </c>
      <c r="J40" s="32">
        <f t="shared" si="1"/>
        <v>598087</v>
      </c>
    </row>
    <row r="41" spans="1:10" s="11" customFormat="1" ht="15.75" customHeight="1">
      <c r="A41" s="9" t="s">
        <v>32</v>
      </c>
      <c r="B41" s="10" t="s">
        <v>20</v>
      </c>
      <c r="C41" s="49"/>
      <c r="D41" s="32">
        <f>SUM(Aug!D41+C41*10)</f>
        <v>0</v>
      </c>
      <c r="E41" s="50">
        <v>0</v>
      </c>
      <c r="F41" s="32">
        <f>SUM(Aug!F41+E41*10)</f>
        <v>0</v>
      </c>
      <c r="G41" s="50">
        <v>0</v>
      </c>
      <c r="H41" s="32">
        <f>SUM(Aug!H41+G41)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49">
        <v>15828</v>
      </c>
      <c r="D42" s="32">
        <f>SUM(Aug!D42+C42*10)</f>
        <v>494267</v>
      </c>
      <c r="E42" s="50">
        <v>2183</v>
      </c>
      <c r="F42" s="32">
        <f>SUM(Aug!F42+E42*10)</f>
        <v>75955</v>
      </c>
      <c r="G42" s="50">
        <v>35917</v>
      </c>
      <c r="H42" s="32">
        <f>SUM(Aug!H42+G42)</f>
        <v>247041</v>
      </c>
      <c r="I42" s="32">
        <f t="shared" si="0"/>
        <v>53928</v>
      </c>
      <c r="J42" s="32">
        <f t="shared" si="1"/>
        <v>817263</v>
      </c>
    </row>
    <row r="43" spans="1:10" s="1" customFormat="1" ht="15.75" customHeight="1">
      <c r="A43" s="5" t="s">
        <v>34</v>
      </c>
      <c r="B43" s="6" t="s">
        <v>20</v>
      </c>
      <c r="C43" s="49">
        <v>33251</v>
      </c>
      <c r="D43" s="32">
        <f>SUM(Aug!D43+C43*10)</f>
        <v>719027</v>
      </c>
      <c r="E43" s="50">
        <v>2227</v>
      </c>
      <c r="F43" s="32">
        <f>SUM(Aug!F43+E43*10)</f>
        <v>128106</v>
      </c>
      <c r="G43" s="50">
        <v>73509</v>
      </c>
      <c r="H43" s="32">
        <f>SUM(Aug!H43+G43)</f>
        <v>299016</v>
      </c>
      <c r="I43" s="32">
        <f t="shared" si="0"/>
        <v>108987</v>
      </c>
      <c r="J43" s="32">
        <f t="shared" si="1"/>
        <v>1146149</v>
      </c>
    </row>
    <row r="44" spans="1:10" s="11" customFormat="1" ht="15.75" customHeight="1">
      <c r="A44" s="9" t="s">
        <v>35</v>
      </c>
      <c r="B44" s="10" t="s">
        <v>20</v>
      </c>
      <c r="C44" s="49">
        <v>0</v>
      </c>
      <c r="D44" s="32">
        <f>SUM(Aug!D44+C44*10)</f>
        <v>0</v>
      </c>
      <c r="E44" s="50">
        <v>0</v>
      </c>
      <c r="F44" s="32">
        <f>SUM(Aug!F44+E44*10)</f>
        <v>0</v>
      </c>
      <c r="G44" s="50">
        <v>0</v>
      </c>
      <c r="H44" s="32">
        <f>SUM(Aug!H44+G44)</f>
        <v>0</v>
      </c>
      <c r="I44" s="32">
        <f t="shared" si="0"/>
        <v>0</v>
      </c>
      <c r="J44" s="32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49">
        <v>35178</v>
      </c>
      <c r="D45" s="32">
        <f>SUM(Aug!D45+C45*10)</f>
        <v>1017226</v>
      </c>
      <c r="E45" s="50">
        <v>1703</v>
      </c>
      <c r="F45" s="32">
        <f>SUM(Aug!F45+E45*10)</f>
        <v>49327</v>
      </c>
      <c r="G45" s="50">
        <v>179228</v>
      </c>
      <c r="H45" s="32">
        <f>SUM(Aug!H45+G45)</f>
        <v>613943</v>
      </c>
      <c r="I45" s="32">
        <f t="shared" si="0"/>
        <v>216109</v>
      </c>
      <c r="J45" s="32">
        <f t="shared" si="1"/>
        <v>1680496</v>
      </c>
    </row>
    <row r="46" spans="1:10" s="11" customFormat="1" ht="15.75" customHeight="1">
      <c r="A46" s="9" t="s">
        <v>39</v>
      </c>
      <c r="B46" s="10" t="s">
        <v>20</v>
      </c>
      <c r="C46" s="49">
        <v>12378</v>
      </c>
      <c r="D46" s="32">
        <f>SUM(Aug!D46+C46*10)</f>
        <v>342310</v>
      </c>
      <c r="E46" s="50">
        <v>1195</v>
      </c>
      <c r="F46" s="32">
        <f>SUM(Aug!F46+E46*10)</f>
        <v>51569</v>
      </c>
      <c r="G46" s="50">
        <v>99573</v>
      </c>
      <c r="H46" s="32">
        <f>SUM(Aug!H46+G46)</f>
        <v>288402</v>
      </c>
      <c r="I46" s="32">
        <f t="shared" si="0"/>
        <v>113146</v>
      </c>
      <c r="J46" s="32">
        <f t="shared" si="1"/>
        <v>682281</v>
      </c>
    </row>
    <row r="47" spans="1:10" s="1" customFormat="1" ht="15.75" customHeight="1">
      <c r="A47" s="5" t="s">
        <v>41</v>
      </c>
      <c r="B47" s="6" t="s">
        <v>20</v>
      </c>
      <c r="C47" s="49">
        <v>30456</v>
      </c>
      <c r="D47" s="32">
        <f>SUM(Aug!D47+C47*10)</f>
        <v>1200486</v>
      </c>
      <c r="E47" s="50">
        <v>16497</v>
      </c>
      <c r="F47" s="32">
        <f>SUM(Aug!F47+E47*10)</f>
        <v>259461</v>
      </c>
      <c r="G47" s="50">
        <v>210821</v>
      </c>
      <c r="H47" s="32">
        <f>SUM(Aug!H47+G47)</f>
        <v>934842</v>
      </c>
      <c r="I47" s="32">
        <f t="shared" si="0"/>
        <v>257774</v>
      </c>
      <c r="J47" s="32">
        <f t="shared" si="1"/>
        <v>2394789</v>
      </c>
    </row>
    <row r="48" spans="1:10" s="1" customFormat="1" ht="15.75" customHeight="1">
      <c r="A48" s="5" t="s">
        <v>42</v>
      </c>
      <c r="B48" s="6" t="s">
        <v>20</v>
      </c>
      <c r="C48" s="49">
        <v>4184</v>
      </c>
      <c r="D48" s="32">
        <f>SUM(Aug!D48+C48*10)</f>
        <v>194770</v>
      </c>
      <c r="E48" s="50">
        <v>1703</v>
      </c>
      <c r="F48" s="32">
        <f>SUM(Aug!F48+E48*10)</f>
        <v>72387</v>
      </c>
      <c r="G48" s="50">
        <v>49192</v>
      </c>
      <c r="H48" s="32">
        <f>SUM(Aug!H48+G48)</f>
        <v>188051</v>
      </c>
      <c r="I48" s="32">
        <f t="shared" si="0"/>
        <v>55079</v>
      </c>
      <c r="J48" s="32">
        <f t="shared" si="1"/>
        <v>455208</v>
      </c>
    </row>
    <row r="49" spans="1:10" s="11" customFormat="1" ht="15.75" customHeight="1">
      <c r="A49" s="9" t="s">
        <v>43</v>
      </c>
      <c r="B49" s="10" t="s">
        <v>20</v>
      </c>
      <c r="C49" s="49">
        <v>7156</v>
      </c>
      <c r="D49" s="32">
        <f>SUM(Aug!D49+C49*10)</f>
        <v>135606</v>
      </c>
      <c r="E49" s="50">
        <v>1094</v>
      </c>
      <c r="F49" s="32">
        <f>SUM(Aug!F49+E49*10)</f>
        <v>27242</v>
      </c>
      <c r="G49" s="50">
        <v>67324</v>
      </c>
      <c r="H49" s="32">
        <f>SUM(Aug!H49+G49)</f>
        <v>87923</v>
      </c>
      <c r="I49" s="32">
        <f t="shared" si="0"/>
        <v>75574</v>
      </c>
      <c r="J49" s="32">
        <f t="shared" si="1"/>
        <v>250771</v>
      </c>
    </row>
    <row r="50" spans="1:10" s="11" customFormat="1" ht="15.75" customHeight="1">
      <c r="A50" s="9" t="s">
        <v>131</v>
      </c>
      <c r="B50" s="10" t="s">
        <v>20</v>
      </c>
      <c r="C50" s="49">
        <v>5283</v>
      </c>
      <c r="D50" s="32">
        <f>SUM(Aug!D50+C50*10)</f>
        <v>471356</v>
      </c>
      <c r="E50" s="50">
        <v>0</v>
      </c>
      <c r="F50" s="32">
        <f>SUM(Aug!F50+E50*10)</f>
        <v>0</v>
      </c>
      <c r="G50" s="50">
        <v>15527</v>
      </c>
      <c r="H50" s="32">
        <f>SUM(Aug!H50+G50)</f>
        <v>127335</v>
      </c>
      <c r="I50" s="32">
        <f t="shared" si="0"/>
        <v>20810</v>
      </c>
      <c r="J50" s="32">
        <f t="shared" si="1"/>
        <v>598691</v>
      </c>
    </row>
    <row r="51" spans="1:10" s="1" customFormat="1" ht="15.75" customHeight="1">
      <c r="A51" s="5" t="s">
        <v>48</v>
      </c>
      <c r="B51" s="6" t="s">
        <v>20</v>
      </c>
      <c r="C51" s="49">
        <v>24928</v>
      </c>
      <c r="D51" s="32">
        <f>SUM(Aug!D51+C51*10)</f>
        <v>744528</v>
      </c>
      <c r="E51" s="50">
        <v>0</v>
      </c>
      <c r="F51" s="32">
        <f>SUM(Aug!F51+E51*10)</f>
        <v>48296</v>
      </c>
      <c r="G51" s="50">
        <v>99614</v>
      </c>
      <c r="H51" s="32">
        <f>SUM(Aug!H51+G51)</f>
        <v>265117</v>
      </c>
      <c r="I51" s="32">
        <f t="shared" si="0"/>
        <v>124542</v>
      </c>
      <c r="J51" s="32">
        <f t="shared" si="1"/>
        <v>1057941</v>
      </c>
    </row>
    <row r="52" spans="1:10" s="11" customFormat="1" ht="15.75" customHeight="1">
      <c r="A52" s="9" t="s">
        <v>54</v>
      </c>
      <c r="B52" s="10" t="s">
        <v>20</v>
      </c>
      <c r="C52" s="49">
        <v>0</v>
      </c>
      <c r="D52" s="32">
        <f>SUM(Aug!D52+C52*10)</f>
        <v>32164</v>
      </c>
      <c r="E52" s="50">
        <v>0</v>
      </c>
      <c r="F52" s="32">
        <f>SUM(Aug!F52+E52*10)</f>
        <v>0</v>
      </c>
      <c r="G52" s="50">
        <v>0</v>
      </c>
      <c r="H52" s="32">
        <f>SUM(Aug!H52+G52)</f>
        <v>0</v>
      </c>
      <c r="I52" s="32">
        <f t="shared" si="0"/>
        <v>0</v>
      </c>
      <c r="J52" s="32">
        <f t="shared" si="1"/>
        <v>32164</v>
      </c>
    </row>
    <row r="53" spans="1:10" s="11" customFormat="1" ht="15.75" customHeight="1">
      <c r="A53" s="9" t="s">
        <v>55</v>
      </c>
      <c r="B53" s="10" t="s">
        <v>20</v>
      </c>
      <c r="C53" s="49">
        <v>8208</v>
      </c>
      <c r="D53" s="32">
        <f>SUM(Aug!D53+C53*10)</f>
        <v>593486</v>
      </c>
      <c r="E53" s="50">
        <v>14104</v>
      </c>
      <c r="F53" s="32">
        <f>SUM(Aug!F53+E53*10)</f>
        <v>444059</v>
      </c>
      <c r="G53" s="50">
        <v>98535</v>
      </c>
      <c r="H53" s="32">
        <f>SUM(Aug!H53+G53)</f>
        <v>533240</v>
      </c>
      <c r="I53" s="32">
        <f t="shared" si="0"/>
        <v>120847</v>
      </c>
      <c r="J53" s="32">
        <f t="shared" si="1"/>
        <v>1570785</v>
      </c>
    </row>
    <row r="54" spans="1:10" s="11" customFormat="1" ht="15.75" customHeight="1">
      <c r="A54" s="9" t="s">
        <v>56</v>
      </c>
      <c r="B54" s="10" t="s">
        <v>20</v>
      </c>
      <c r="C54" s="49">
        <v>50050</v>
      </c>
      <c r="D54" s="32">
        <f>SUM(Aug!D54+C54*10)</f>
        <v>1015545</v>
      </c>
      <c r="E54" s="50">
        <v>15111</v>
      </c>
      <c r="F54" s="32">
        <f>SUM(Aug!F54+E54*10)</f>
        <v>447316</v>
      </c>
      <c r="G54" s="50">
        <v>395058</v>
      </c>
      <c r="H54" s="32">
        <f>SUM(Aug!H54+G54)</f>
        <v>821515</v>
      </c>
      <c r="I54" s="32">
        <f t="shared" si="0"/>
        <v>460219</v>
      </c>
      <c r="J54" s="32">
        <f t="shared" si="1"/>
        <v>2284376</v>
      </c>
    </row>
    <row r="55" spans="1:10" s="1" customFormat="1" ht="15.75" customHeight="1">
      <c r="A55" s="5" t="s">
        <v>58</v>
      </c>
      <c r="B55" s="6" t="s">
        <v>20</v>
      </c>
      <c r="C55" s="49">
        <v>0</v>
      </c>
      <c r="D55" s="32">
        <f>SUM(Aug!D55+C55*10)</f>
        <v>145342</v>
      </c>
      <c r="E55" s="50">
        <v>0</v>
      </c>
      <c r="F55" s="32">
        <f>SUM(Aug!F55+E55*10)</f>
        <v>1080</v>
      </c>
      <c r="G55" s="50">
        <v>0</v>
      </c>
      <c r="H55" s="32">
        <f>SUM(Aug!H55+G55)</f>
        <v>37529</v>
      </c>
      <c r="I55" s="32">
        <f t="shared" si="0"/>
        <v>0</v>
      </c>
      <c r="J55" s="32">
        <f t="shared" si="1"/>
        <v>183951</v>
      </c>
    </row>
    <row r="56" spans="1:10" s="1" customFormat="1" ht="15.75" customHeight="1">
      <c r="A56" s="5" t="s">
        <v>59</v>
      </c>
      <c r="B56" s="6" t="s">
        <v>20</v>
      </c>
      <c r="C56" s="49">
        <v>24208</v>
      </c>
      <c r="D56" s="32">
        <f>SUM(Aug!D56+C56*10)</f>
        <v>853635</v>
      </c>
      <c r="E56" s="50">
        <v>6364</v>
      </c>
      <c r="F56" s="32">
        <f>SUM(Aug!F56+E56*10)</f>
        <v>345534</v>
      </c>
      <c r="G56" s="50">
        <v>93137</v>
      </c>
      <c r="H56" s="32">
        <f>SUM(Aug!H56+G56)</f>
        <v>421193</v>
      </c>
      <c r="I56" s="32">
        <f t="shared" si="0"/>
        <v>123709</v>
      </c>
      <c r="J56" s="32">
        <f t="shared" si="1"/>
        <v>1620362</v>
      </c>
    </row>
    <row r="57" spans="1:10" s="1" customFormat="1" ht="15.75" customHeight="1">
      <c r="A57" s="5" t="s">
        <v>60</v>
      </c>
      <c r="B57" s="6" t="s">
        <v>20</v>
      </c>
      <c r="C57" s="49">
        <v>42493</v>
      </c>
      <c r="D57" s="32">
        <f>SUM(Aug!D57+C57*10)</f>
        <v>987424</v>
      </c>
      <c r="E57" s="50">
        <v>13917</v>
      </c>
      <c r="F57" s="32">
        <f>SUM(Aug!F57+E57*10)</f>
        <v>424097</v>
      </c>
      <c r="G57" s="50">
        <v>473810</v>
      </c>
      <c r="H57" s="32">
        <f>SUM(Aug!H57+G57)</f>
        <v>995374</v>
      </c>
      <c r="I57" s="32">
        <f t="shared" si="0"/>
        <v>530220</v>
      </c>
      <c r="J57" s="32">
        <f t="shared" si="1"/>
        <v>2406895</v>
      </c>
    </row>
    <row r="58" spans="1:10" s="1" customFormat="1" ht="15.75" customHeight="1">
      <c r="A58" s="5" t="s">
        <v>61</v>
      </c>
      <c r="B58" s="6" t="s">
        <v>20</v>
      </c>
      <c r="C58" s="49">
        <v>31768</v>
      </c>
      <c r="D58" s="32">
        <f>SUM(Aug!D58+C58*10)</f>
        <v>1443898</v>
      </c>
      <c r="E58" s="50">
        <v>3379</v>
      </c>
      <c r="F58" s="32">
        <f>SUM(Aug!F58+E58*10)</f>
        <v>231410</v>
      </c>
      <c r="G58" s="50">
        <v>233955</v>
      </c>
      <c r="H58" s="32">
        <f>SUM(Aug!H58+G58)</f>
        <v>1143118</v>
      </c>
      <c r="I58" s="32">
        <f t="shared" si="0"/>
        <v>269102</v>
      </c>
      <c r="J58" s="32">
        <f t="shared" si="1"/>
        <v>2818426</v>
      </c>
    </row>
    <row r="59" spans="1:10" s="1" customFormat="1" ht="15.75" customHeight="1">
      <c r="A59" s="5" t="s">
        <v>65</v>
      </c>
      <c r="B59" s="6" t="s">
        <v>20</v>
      </c>
      <c r="C59" s="49">
        <v>8616</v>
      </c>
      <c r="D59" s="32">
        <f>SUM(Aug!D59+C59*10)</f>
        <v>290575</v>
      </c>
      <c r="E59" s="50">
        <v>0</v>
      </c>
      <c r="F59" s="32">
        <f>SUM(Aug!F59+E59*10)</f>
        <v>0</v>
      </c>
      <c r="G59" s="50">
        <v>89472</v>
      </c>
      <c r="H59" s="32">
        <f>SUM(Aug!H59+G59)</f>
        <v>374797</v>
      </c>
      <c r="I59" s="32">
        <f t="shared" si="0"/>
        <v>98088</v>
      </c>
      <c r="J59" s="32">
        <f t="shared" si="1"/>
        <v>665372</v>
      </c>
    </row>
    <row r="60" spans="1:10" s="1" customFormat="1" ht="15.75" customHeight="1">
      <c r="A60" s="5" t="s">
        <v>66</v>
      </c>
      <c r="B60" s="6" t="s">
        <v>20</v>
      </c>
      <c r="C60" s="49">
        <v>16783</v>
      </c>
      <c r="D60" s="32">
        <f>SUM(Aug!D60+C60*10)</f>
        <v>436033</v>
      </c>
      <c r="E60" s="50">
        <v>111</v>
      </c>
      <c r="F60" s="32">
        <f>SUM(Aug!F60+E60*10)</f>
        <v>13562</v>
      </c>
      <c r="G60" s="50">
        <v>61858</v>
      </c>
      <c r="H60" s="32">
        <f>SUM(Aug!H60+G60)</f>
        <v>227310</v>
      </c>
      <c r="I60" s="32">
        <f t="shared" si="0"/>
        <v>78752</v>
      </c>
      <c r="J60" s="32">
        <f t="shared" si="1"/>
        <v>676905</v>
      </c>
    </row>
    <row r="61" spans="1:10" s="1" customFormat="1" ht="15.75" customHeight="1">
      <c r="A61" s="5" t="s">
        <v>67</v>
      </c>
      <c r="B61" s="6" t="s">
        <v>20</v>
      </c>
      <c r="C61" s="49">
        <v>0</v>
      </c>
      <c r="D61" s="32">
        <f>SUM(Aug!D61+C61*10)</f>
        <v>74378</v>
      </c>
      <c r="E61" s="50">
        <v>0</v>
      </c>
      <c r="F61" s="32">
        <f>SUM(Aug!F61+E61*10)</f>
        <v>0</v>
      </c>
      <c r="G61" s="50">
        <v>0</v>
      </c>
      <c r="H61" s="32">
        <f>SUM(Aug!H61+G61)</f>
        <v>53036</v>
      </c>
      <c r="I61" s="32">
        <f t="shared" si="0"/>
        <v>0</v>
      </c>
      <c r="J61" s="32">
        <f t="shared" si="1"/>
        <v>127414</v>
      </c>
    </row>
    <row r="62" spans="1:10" s="11" customFormat="1" ht="15.75" customHeight="1">
      <c r="A62" s="9" t="s">
        <v>68</v>
      </c>
      <c r="B62" s="10" t="s">
        <v>20</v>
      </c>
      <c r="C62" s="49">
        <v>15562</v>
      </c>
      <c r="D62" s="32">
        <f>SUM(Aug!D62+C62*10)</f>
        <v>360860</v>
      </c>
      <c r="E62" s="50">
        <v>0</v>
      </c>
      <c r="F62" s="32">
        <f>SUM(Aug!F62+E62*10)</f>
        <v>27833</v>
      </c>
      <c r="G62" s="50">
        <v>583193</v>
      </c>
      <c r="H62" s="32">
        <f>SUM(Aug!H62+G62)</f>
        <v>683851</v>
      </c>
      <c r="I62" s="32">
        <f t="shared" si="0"/>
        <v>598755</v>
      </c>
      <c r="J62" s="32">
        <f t="shared" si="1"/>
        <v>1072544</v>
      </c>
    </row>
    <row r="63" spans="1:10" s="1" customFormat="1" ht="15.75" customHeight="1">
      <c r="A63" s="5" t="s">
        <v>69</v>
      </c>
      <c r="B63" s="6" t="s">
        <v>20</v>
      </c>
      <c r="C63" s="49">
        <v>8620</v>
      </c>
      <c r="D63" s="32">
        <f>SUM(Aug!D63+C63*10)</f>
        <v>408253</v>
      </c>
      <c r="E63" s="50">
        <v>476</v>
      </c>
      <c r="F63" s="32">
        <f>SUM(Aug!F63+E63*10)</f>
        <v>104270</v>
      </c>
      <c r="G63" s="50">
        <v>8222</v>
      </c>
      <c r="H63" s="32">
        <f>SUM(Aug!H63+G63)</f>
        <v>262458</v>
      </c>
      <c r="I63" s="32">
        <f t="shared" si="0"/>
        <v>17318</v>
      </c>
      <c r="J63" s="32">
        <f t="shared" si="1"/>
        <v>774981</v>
      </c>
    </row>
    <row r="64" spans="1:10" s="11" customFormat="1" ht="15.75" customHeight="1">
      <c r="A64" s="9" t="s">
        <v>70</v>
      </c>
      <c r="B64" s="10" t="s">
        <v>20</v>
      </c>
      <c r="C64" s="49">
        <v>7609</v>
      </c>
      <c r="D64" s="32">
        <f>SUM(Aug!D64+C64*10)</f>
        <v>247640</v>
      </c>
      <c r="E64" s="50">
        <v>1053</v>
      </c>
      <c r="F64" s="32">
        <f>SUM(Aug!F64+E64*10)</f>
        <v>84351</v>
      </c>
      <c r="G64" s="50">
        <v>44589</v>
      </c>
      <c r="H64" s="32">
        <f>SUM(Aug!H64+G64)</f>
        <v>137745</v>
      </c>
      <c r="I64" s="32">
        <f t="shared" si="0"/>
        <v>53251</v>
      </c>
      <c r="J64" s="32">
        <f t="shared" si="1"/>
        <v>469736</v>
      </c>
    </row>
    <row r="65" spans="1:10" s="1" customFormat="1" ht="15.75" customHeight="1">
      <c r="A65" s="5" t="s">
        <v>71</v>
      </c>
      <c r="B65" s="6" t="s">
        <v>20</v>
      </c>
      <c r="C65" s="49">
        <v>17722</v>
      </c>
      <c r="D65" s="32">
        <f>SUM(Aug!D65+C65*10)</f>
        <v>355029</v>
      </c>
      <c r="E65" s="50">
        <v>74</v>
      </c>
      <c r="F65" s="32">
        <f>SUM(Aug!F65+E65*10)</f>
        <v>2810</v>
      </c>
      <c r="G65" s="50">
        <v>124004</v>
      </c>
      <c r="H65" s="32">
        <f>SUM(Aug!H65+G65)</f>
        <v>222421</v>
      </c>
      <c r="I65" s="32">
        <f t="shared" si="0"/>
        <v>141800</v>
      </c>
      <c r="J65" s="32">
        <f t="shared" si="1"/>
        <v>580260</v>
      </c>
    </row>
    <row r="66" spans="1:10" s="11" customFormat="1" ht="15.75" customHeight="1">
      <c r="A66" s="9" t="s">
        <v>72</v>
      </c>
      <c r="B66" s="10" t="s">
        <v>20</v>
      </c>
      <c r="C66" s="49">
        <v>0</v>
      </c>
      <c r="D66" s="32">
        <f>SUM(Aug!D66+C66*10)</f>
        <v>0</v>
      </c>
      <c r="E66" s="50">
        <v>0</v>
      </c>
      <c r="F66" s="32">
        <f>SUM(Aug!F66+E66*10)</f>
        <v>0</v>
      </c>
      <c r="G66" s="50">
        <v>0</v>
      </c>
      <c r="H66" s="32">
        <f>SUM(Aug!H66+G66)</f>
        <v>0</v>
      </c>
      <c r="I66" s="32">
        <f t="shared" si="0"/>
        <v>0</v>
      </c>
      <c r="J66" s="32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49">
        <v>12944</v>
      </c>
      <c r="D67" s="32">
        <f>SUM(Aug!D67+C67*10)</f>
        <v>237868</v>
      </c>
      <c r="E67" s="50">
        <v>0</v>
      </c>
      <c r="F67" s="32">
        <f>SUM(Aug!F67+E67*10)</f>
        <v>0</v>
      </c>
      <c r="G67" s="50">
        <v>93803</v>
      </c>
      <c r="H67" s="32">
        <f>SUM(Aug!H67+G67)</f>
        <v>222154</v>
      </c>
      <c r="I67" s="32">
        <f t="shared" si="0"/>
        <v>106747</v>
      </c>
      <c r="J67" s="32">
        <f t="shared" si="1"/>
        <v>460022</v>
      </c>
    </row>
    <row r="68" spans="1:10" s="11" customFormat="1" ht="15.75" customHeight="1">
      <c r="A68" s="9" t="s">
        <v>74</v>
      </c>
      <c r="B68" s="10" t="s">
        <v>20</v>
      </c>
      <c r="C68" s="49">
        <v>9081</v>
      </c>
      <c r="D68" s="32">
        <f>SUM(Aug!D68+C68*10)</f>
        <v>234164</v>
      </c>
      <c r="E68" s="50">
        <v>0</v>
      </c>
      <c r="F68" s="32">
        <f>SUM(Aug!F68+E68*10)</f>
        <v>0</v>
      </c>
      <c r="G68" s="50">
        <v>18744</v>
      </c>
      <c r="H68" s="32">
        <f>SUM(Aug!H68+G68)</f>
        <v>119422</v>
      </c>
      <c r="I68" s="32">
        <f t="shared" si="0"/>
        <v>27825</v>
      </c>
      <c r="J68" s="32">
        <f t="shared" si="1"/>
        <v>353586</v>
      </c>
    </row>
    <row r="69" spans="1:10" s="1" customFormat="1" ht="15.75" customHeight="1">
      <c r="A69" s="5" t="s">
        <v>75</v>
      </c>
      <c r="B69" s="6" t="s">
        <v>20</v>
      </c>
      <c r="C69" s="49">
        <v>7449</v>
      </c>
      <c r="D69" s="32">
        <f>SUM(Aug!D69+C69*10)</f>
        <v>196498</v>
      </c>
      <c r="E69" s="50">
        <v>3981</v>
      </c>
      <c r="F69" s="32">
        <f>SUM(Aug!F69+E69*10)</f>
        <v>154766</v>
      </c>
      <c r="G69" s="50">
        <v>106894</v>
      </c>
      <c r="H69" s="32">
        <f>SUM(Aug!H69+G69)</f>
        <v>197133</v>
      </c>
      <c r="I69" s="32">
        <f aca="true" t="shared" si="2" ref="I69:I80">SUM(C69,E69,G69)</f>
        <v>118324</v>
      </c>
      <c r="J69" s="32">
        <f t="shared" si="1"/>
        <v>548397</v>
      </c>
    </row>
    <row r="70" spans="1:10" s="1" customFormat="1" ht="15.75" customHeight="1">
      <c r="A70" s="5" t="s">
        <v>76</v>
      </c>
      <c r="B70" s="6" t="s">
        <v>20</v>
      </c>
      <c r="C70" s="49">
        <v>3373</v>
      </c>
      <c r="D70" s="32">
        <f>SUM(Aug!D70+C70*10)</f>
        <v>59172</v>
      </c>
      <c r="E70" s="50">
        <v>0</v>
      </c>
      <c r="F70" s="32">
        <f>SUM(Aug!F70+E70*10)</f>
        <v>0</v>
      </c>
      <c r="G70" s="50">
        <v>3720</v>
      </c>
      <c r="H70" s="32">
        <f>SUM(Aug!H70+G70)</f>
        <v>20461</v>
      </c>
      <c r="I70" s="32">
        <f t="shared" si="2"/>
        <v>7093</v>
      </c>
      <c r="J70" s="32">
        <f aca="true" t="shared" si="3" ref="J70:J80">SUM(D70+F70+H70)</f>
        <v>79633</v>
      </c>
    </row>
    <row r="71" spans="1:10" s="11" customFormat="1" ht="15.75" customHeight="1">
      <c r="A71" s="9" t="s">
        <v>78</v>
      </c>
      <c r="B71" s="10" t="s">
        <v>20</v>
      </c>
      <c r="C71" s="49">
        <v>0</v>
      </c>
      <c r="D71" s="32">
        <f>SUM(Aug!D71+C71*10)</f>
        <v>1524</v>
      </c>
      <c r="E71" s="50">
        <v>0</v>
      </c>
      <c r="F71" s="32">
        <f>SUM(Aug!F71+E71*10)</f>
        <v>0</v>
      </c>
      <c r="G71" s="50">
        <v>0</v>
      </c>
      <c r="H71" s="32">
        <f>SUM(Aug!H71+G71)</f>
        <v>1627</v>
      </c>
      <c r="I71" s="32">
        <f t="shared" si="2"/>
        <v>0</v>
      </c>
      <c r="J71" s="32">
        <f t="shared" si="3"/>
        <v>3151</v>
      </c>
    </row>
    <row r="72" spans="1:10" s="11" customFormat="1" ht="15.75" customHeight="1">
      <c r="A72" s="9" t="s">
        <v>79</v>
      </c>
      <c r="B72" s="10" t="s">
        <v>20</v>
      </c>
      <c r="C72" s="49">
        <v>4777</v>
      </c>
      <c r="D72" s="32">
        <f>SUM(Aug!D72+C72*10)</f>
        <v>155221</v>
      </c>
      <c r="E72" s="50">
        <v>0</v>
      </c>
      <c r="F72" s="32">
        <f>SUM(Aug!F72+E72*10)</f>
        <v>17388</v>
      </c>
      <c r="G72" s="50">
        <v>12228</v>
      </c>
      <c r="H72" s="32">
        <f>SUM(Aug!H72+G72)</f>
        <v>85494</v>
      </c>
      <c r="I72" s="32">
        <f t="shared" si="2"/>
        <v>17005</v>
      </c>
      <c r="J72" s="32">
        <f t="shared" si="3"/>
        <v>258103</v>
      </c>
    </row>
    <row r="73" spans="1:10" s="11" customFormat="1" ht="15.75" customHeight="1">
      <c r="A73" s="9" t="s">
        <v>80</v>
      </c>
      <c r="B73" s="10" t="s">
        <v>20</v>
      </c>
      <c r="C73" s="49">
        <v>22304</v>
      </c>
      <c r="D73" s="32">
        <f>SUM(Aug!D73+C73*10)</f>
        <v>604403</v>
      </c>
      <c r="E73" s="50">
        <v>0</v>
      </c>
      <c r="F73" s="32">
        <f>SUM(Aug!F73+E73*10)</f>
        <v>26382</v>
      </c>
      <c r="G73" s="50">
        <v>116618</v>
      </c>
      <c r="H73" s="32">
        <f>SUM(Aug!H73+G73)</f>
        <v>364599</v>
      </c>
      <c r="I73" s="32">
        <f t="shared" si="2"/>
        <v>138922</v>
      </c>
      <c r="J73" s="32">
        <f t="shared" si="3"/>
        <v>995384</v>
      </c>
    </row>
    <row r="74" spans="1:10" s="1" customFormat="1" ht="15.75" customHeight="1">
      <c r="A74" s="5" t="s">
        <v>81</v>
      </c>
      <c r="B74" s="6" t="s">
        <v>20</v>
      </c>
      <c r="C74" s="49">
        <v>1437</v>
      </c>
      <c r="D74" s="32">
        <f>SUM(Aug!D74+C74*10)</f>
        <v>122598</v>
      </c>
      <c r="E74" s="50">
        <v>0</v>
      </c>
      <c r="F74" s="32">
        <f>SUM(Aug!F74+E74*10)</f>
        <v>16080</v>
      </c>
      <c r="G74" s="50">
        <v>16215</v>
      </c>
      <c r="H74" s="32">
        <f>SUM(Aug!H74+G74)</f>
        <v>56113</v>
      </c>
      <c r="I74" s="32">
        <f t="shared" si="2"/>
        <v>17652</v>
      </c>
      <c r="J74" s="32">
        <f t="shared" si="3"/>
        <v>194791</v>
      </c>
    </row>
    <row r="75" spans="1:10" s="11" customFormat="1" ht="15.75" customHeight="1">
      <c r="A75" s="9" t="s">
        <v>85</v>
      </c>
      <c r="B75" s="10" t="s">
        <v>20</v>
      </c>
      <c r="C75" s="49">
        <v>0</v>
      </c>
      <c r="D75" s="32">
        <f>SUM(Aug!D75+C75*10)</f>
        <v>0</v>
      </c>
      <c r="E75" s="50">
        <v>0</v>
      </c>
      <c r="F75" s="32">
        <f>SUM(Aug!F75+E75*10)</f>
        <v>0</v>
      </c>
      <c r="G75" s="50">
        <v>0</v>
      </c>
      <c r="H75" s="32">
        <f>SUM(Aug!H75+G75)</f>
        <v>0</v>
      </c>
      <c r="I75" s="32">
        <f t="shared" si="2"/>
        <v>0</v>
      </c>
      <c r="J75" s="32">
        <f t="shared" si="3"/>
        <v>0</v>
      </c>
    </row>
    <row r="76" spans="1:10" s="11" customFormat="1" ht="15.75" customHeight="1">
      <c r="A76" s="9" t="s">
        <v>87</v>
      </c>
      <c r="B76" s="10" t="s">
        <v>20</v>
      </c>
      <c r="C76" s="49">
        <v>0</v>
      </c>
      <c r="D76" s="32">
        <f>SUM(Aug!D76+C76*10)</f>
        <v>0</v>
      </c>
      <c r="E76" s="50">
        <v>0</v>
      </c>
      <c r="F76" s="32">
        <f>SUM(Aug!F76+E76*10)</f>
        <v>0</v>
      </c>
      <c r="G76" s="50">
        <v>0</v>
      </c>
      <c r="H76" s="32">
        <f>SUM(Aug!H76+G76)</f>
        <v>0</v>
      </c>
      <c r="I76" s="32">
        <f t="shared" si="2"/>
        <v>0</v>
      </c>
      <c r="J76" s="32">
        <f t="shared" si="3"/>
        <v>0</v>
      </c>
    </row>
    <row r="77" spans="1:10" s="1" customFormat="1" ht="15.75" customHeight="1">
      <c r="A77" s="5" t="s">
        <v>88</v>
      </c>
      <c r="B77" s="6" t="s">
        <v>20</v>
      </c>
      <c r="C77" s="49">
        <v>30255</v>
      </c>
      <c r="D77" s="32">
        <f>SUM(Aug!D77+C77*10)</f>
        <v>1181386</v>
      </c>
      <c r="E77" s="50">
        <v>5776</v>
      </c>
      <c r="F77" s="32">
        <f>SUM(Aug!F77+E77*10)</f>
        <v>275966</v>
      </c>
      <c r="G77" s="50">
        <v>227959</v>
      </c>
      <c r="H77" s="32">
        <f>SUM(Aug!H77+G77)</f>
        <v>940261</v>
      </c>
      <c r="I77" s="32">
        <f t="shared" si="2"/>
        <v>263990</v>
      </c>
      <c r="J77" s="32">
        <f t="shared" si="3"/>
        <v>2397613</v>
      </c>
    </row>
    <row r="78" spans="1:10" s="1" customFormat="1" ht="15.75" customHeight="1">
      <c r="A78" s="5" t="s">
        <v>139</v>
      </c>
      <c r="B78" s="6" t="s">
        <v>20</v>
      </c>
      <c r="C78" s="49">
        <v>0</v>
      </c>
      <c r="D78" s="32">
        <f>SUM(Aug!D78+C78*10)</f>
        <v>0</v>
      </c>
      <c r="E78" s="50">
        <v>5837</v>
      </c>
      <c r="F78" s="32">
        <f>SUM(Aug!F78+E78*10)</f>
        <v>147972</v>
      </c>
      <c r="G78" s="50">
        <v>7005</v>
      </c>
      <c r="H78" s="32">
        <f>SUM(Aug!H78+G78)</f>
        <v>24836</v>
      </c>
      <c r="I78" s="32">
        <f t="shared" si="2"/>
        <v>12842</v>
      </c>
      <c r="J78" s="32">
        <f t="shared" si="3"/>
        <v>172808</v>
      </c>
    </row>
    <row r="79" spans="1:10" s="1" customFormat="1" ht="15.75" customHeight="1">
      <c r="A79" s="5" t="s">
        <v>137</v>
      </c>
      <c r="B79" s="6" t="s">
        <v>20</v>
      </c>
      <c r="C79" s="49">
        <v>0</v>
      </c>
      <c r="D79" s="32">
        <f>SUM(Aug!D79+C79*10)</f>
        <v>0</v>
      </c>
      <c r="E79" s="50">
        <v>4758</v>
      </c>
      <c r="F79" s="32">
        <f>SUM(Aug!F79+E79*10)</f>
        <v>253704</v>
      </c>
      <c r="G79" s="50">
        <v>1305</v>
      </c>
      <c r="H79" s="32">
        <f>SUM(Aug!H79+G79)</f>
        <v>50352</v>
      </c>
      <c r="I79" s="32">
        <f t="shared" si="2"/>
        <v>6063</v>
      </c>
      <c r="J79" s="32">
        <f t="shared" si="3"/>
        <v>304056</v>
      </c>
    </row>
    <row r="80" spans="1:10" s="1" customFormat="1" ht="15.75" customHeight="1">
      <c r="A80" s="5" t="s">
        <v>138</v>
      </c>
      <c r="B80" s="6" t="s">
        <v>20</v>
      </c>
      <c r="C80" s="49">
        <v>2769</v>
      </c>
      <c r="D80" s="32">
        <f>SUM(Aug!D80+C80*10)</f>
        <v>103689</v>
      </c>
      <c r="E80" s="50">
        <v>1703</v>
      </c>
      <c r="F80" s="32">
        <f>SUM(Aug!F80+E80*10)</f>
        <v>72283</v>
      </c>
      <c r="G80" s="50">
        <v>38772</v>
      </c>
      <c r="H80" s="32">
        <f>SUM(Aug!H80+G80)</f>
        <v>90880</v>
      </c>
      <c r="I80" s="32">
        <f t="shared" si="2"/>
        <v>43244</v>
      </c>
      <c r="J80" s="32">
        <f t="shared" si="3"/>
        <v>266852</v>
      </c>
    </row>
    <row r="81" spans="1:10" s="3" customFormat="1" ht="21.75">
      <c r="A81" s="19" t="s">
        <v>125</v>
      </c>
      <c r="B81" s="2"/>
      <c r="C81" s="33">
        <f>SUM(C5:C35)</f>
        <v>113901</v>
      </c>
      <c r="D81" s="33">
        <f aca="true" t="shared" si="4" ref="D81:J81">SUM(D5:D35)</f>
        <v>3787654</v>
      </c>
      <c r="E81" s="33">
        <f t="shared" si="4"/>
        <v>99276</v>
      </c>
      <c r="F81" s="33">
        <f t="shared" si="4"/>
        <v>3630696</v>
      </c>
      <c r="G81" s="33">
        <f t="shared" si="4"/>
        <v>1296758</v>
      </c>
      <c r="H81" s="33">
        <f t="shared" si="4"/>
        <v>3888025</v>
      </c>
      <c r="I81" s="33">
        <f t="shared" si="4"/>
        <v>1509935</v>
      </c>
      <c r="J81" s="33">
        <f t="shared" si="4"/>
        <v>11306375</v>
      </c>
    </row>
    <row r="82" spans="1:10" s="3" customFormat="1" ht="21.75">
      <c r="A82" s="19" t="s">
        <v>126</v>
      </c>
      <c r="B82" s="2"/>
      <c r="C82" s="33">
        <f>SUM(C36:C80)</f>
        <v>560904</v>
      </c>
      <c r="D82" s="33">
        <f aca="true" t="shared" si="5" ref="D82:J82">SUM(D36:D80)</f>
        <v>17991504</v>
      </c>
      <c r="E82" s="33">
        <f t="shared" si="5"/>
        <v>121969</v>
      </c>
      <c r="F82" s="33">
        <f t="shared" si="5"/>
        <v>4329046</v>
      </c>
      <c r="G82" s="33">
        <f t="shared" si="5"/>
        <v>4294854</v>
      </c>
      <c r="H82" s="33">
        <f t="shared" si="5"/>
        <v>12790369</v>
      </c>
      <c r="I82" s="33">
        <f t="shared" si="5"/>
        <v>4977727</v>
      </c>
      <c r="J82" s="33">
        <f t="shared" si="5"/>
        <v>35110919</v>
      </c>
    </row>
    <row r="83" spans="1:10" s="3" customFormat="1" ht="15.75" customHeight="1">
      <c r="A83" s="17" t="s">
        <v>89</v>
      </c>
      <c r="B83" s="2"/>
      <c r="C83" s="33">
        <f>SUM(C81:C82)</f>
        <v>674805</v>
      </c>
      <c r="D83" s="33">
        <f aca="true" t="shared" si="6" ref="D83:J83">SUM(D81:D82)</f>
        <v>21779158</v>
      </c>
      <c r="E83" s="33">
        <f t="shared" si="6"/>
        <v>221245</v>
      </c>
      <c r="F83" s="33">
        <f t="shared" si="6"/>
        <v>7959742</v>
      </c>
      <c r="G83" s="33">
        <f t="shared" si="6"/>
        <v>5591612</v>
      </c>
      <c r="H83" s="33">
        <f t="shared" si="6"/>
        <v>16678394</v>
      </c>
      <c r="I83" s="33">
        <f t="shared" si="6"/>
        <v>6487662</v>
      </c>
      <c r="J83" s="33">
        <f t="shared" si="6"/>
        <v>46417294</v>
      </c>
    </row>
    <row r="84" spans="1:10" ht="12.75">
      <c r="A84" s="12"/>
      <c r="B84" s="2"/>
      <c r="C84" s="2"/>
      <c r="D84" s="35"/>
      <c r="E84" s="2"/>
      <c r="F84" s="35"/>
      <c r="G84" s="2"/>
      <c r="H84" s="35"/>
      <c r="I84" s="41" t="s">
        <v>155</v>
      </c>
      <c r="J84" s="46">
        <v>44008495</v>
      </c>
    </row>
    <row r="85" spans="1:10" ht="12.75">
      <c r="A85" s="12"/>
      <c r="B85" s="2"/>
      <c r="C85" s="2"/>
      <c r="D85" s="35"/>
      <c r="E85" s="2"/>
      <c r="F85" s="35"/>
      <c r="G85" s="2"/>
      <c r="H85" s="35"/>
      <c r="I85" s="41" t="s">
        <v>154</v>
      </c>
      <c r="J85" s="46">
        <v>28750913</v>
      </c>
    </row>
    <row r="86" spans="1:8" ht="12.75">
      <c r="A86" s="12"/>
      <c r="B86" s="2"/>
      <c r="C86" s="2"/>
      <c r="D86" s="35"/>
      <c r="E86" s="2"/>
      <c r="F86" s="35"/>
      <c r="G86" s="2"/>
      <c r="H86" s="35"/>
    </row>
  </sheetData>
  <sheetProtection sheet="1"/>
  <mergeCells count="1">
    <mergeCell ref="A1:J1"/>
  </mergeCells>
  <conditionalFormatting sqref="A2:A83 C2:IV2 A1:IV1 I3:IV83 B3:H86">
    <cfRule type="expression" priority="55" dxfId="0" stopIfTrue="1">
      <formula>CellHasFormula</formula>
    </cfRule>
  </conditionalFormatting>
  <conditionalFormatting sqref="A1:IV1">
    <cfRule type="expression" priority="54" dxfId="0" stopIfTrue="1">
      <formula>CellHasFormula</formula>
    </cfRule>
  </conditionalFormatting>
  <conditionalFormatting sqref="C36:C80">
    <cfRule type="expression" priority="53" dxfId="0" stopIfTrue="1">
      <formula>CellHasFormula</formula>
    </cfRule>
  </conditionalFormatting>
  <conditionalFormatting sqref="E36:E80">
    <cfRule type="expression" priority="52" dxfId="0" stopIfTrue="1">
      <formula>CellHasFormula</formula>
    </cfRule>
  </conditionalFormatting>
  <conditionalFormatting sqref="G36:G80">
    <cfRule type="expression" priority="51" dxfId="0" stopIfTrue="1">
      <formula>CellHasFormula</formula>
    </cfRule>
  </conditionalFormatting>
  <conditionalFormatting sqref="C5:C80">
    <cfRule type="expression" priority="50" dxfId="0" stopIfTrue="1">
      <formula>CellHasFormula</formula>
    </cfRule>
  </conditionalFormatting>
  <conditionalFormatting sqref="E5:E80">
    <cfRule type="expression" priority="49" dxfId="0" stopIfTrue="1">
      <formula>CellHasFormula</formula>
    </cfRule>
  </conditionalFormatting>
  <conditionalFormatting sqref="G5:G80">
    <cfRule type="expression" priority="48" dxfId="0" stopIfTrue="1">
      <formula>CellHasFormula</formula>
    </cfRule>
  </conditionalFormatting>
  <conditionalFormatting sqref="C5:C80">
    <cfRule type="expression" priority="47" dxfId="0" stopIfTrue="1">
      <formula>CellHasFormula</formula>
    </cfRule>
  </conditionalFormatting>
  <conditionalFormatting sqref="C5:C80">
    <cfRule type="expression" priority="46" dxfId="0" stopIfTrue="1">
      <formula>CellHasFormula</formula>
    </cfRule>
  </conditionalFormatting>
  <conditionalFormatting sqref="E5:E80">
    <cfRule type="expression" priority="45" dxfId="0" stopIfTrue="1">
      <formula>CellHasFormula</formula>
    </cfRule>
  </conditionalFormatting>
  <conditionalFormatting sqref="E5:E80">
    <cfRule type="expression" priority="44" dxfId="0" stopIfTrue="1">
      <formula>CellHasFormula</formula>
    </cfRule>
  </conditionalFormatting>
  <conditionalFormatting sqref="G5:G80">
    <cfRule type="expression" priority="43" dxfId="0" stopIfTrue="1">
      <formula>CellHasFormula</formula>
    </cfRule>
  </conditionalFormatting>
  <conditionalFormatting sqref="G5:G80">
    <cfRule type="expression" priority="42" dxfId="0" stopIfTrue="1">
      <formula>CellHasFormula</formula>
    </cfRule>
  </conditionalFormatting>
  <conditionalFormatting sqref="C36:C80">
    <cfRule type="expression" priority="41" dxfId="0" stopIfTrue="1">
      <formula>CellHasFormula</formula>
    </cfRule>
  </conditionalFormatting>
  <conditionalFormatting sqref="C36:C80">
    <cfRule type="expression" priority="40" dxfId="0" stopIfTrue="1">
      <formula>CellHasFormula</formula>
    </cfRule>
  </conditionalFormatting>
  <conditionalFormatting sqref="C36:C80">
    <cfRule type="expression" priority="39" dxfId="0" stopIfTrue="1">
      <formula>CellHasFormula</formula>
    </cfRule>
  </conditionalFormatting>
  <conditionalFormatting sqref="E36:E80">
    <cfRule type="expression" priority="38" dxfId="0" stopIfTrue="1">
      <formula>CellHasFormula</formula>
    </cfRule>
  </conditionalFormatting>
  <conditionalFormatting sqref="E36:E80">
    <cfRule type="expression" priority="37" dxfId="0" stopIfTrue="1">
      <formula>CellHasFormula</formula>
    </cfRule>
  </conditionalFormatting>
  <conditionalFormatting sqref="E36:E80">
    <cfRule type="expression" priority="36" dxfId="0" stopIfTrue="1">
      <formula>CellHasFormula</formula>
    </cfRule>
  </conditionalFormatting>
  <conditionalFormatting sqref="G36:G80">
    <cfRule type="expression" priority="35" dxfId="0" stopIfTrue="1">
      <formula>CellHasFormula</formula>
    </cfRule>
  </conditionalFormatting>
  <conditionalFormatting sqref="G36:G80">
    <cfRule type="expression" priority="34" dxfId="0" stopIfTrue="1">
      <formula>CellHasFormula</formula>
    </cfRule>
  </conditionalFormatting>
  <conditionalFormatting sqref="G36:G80">
    <cfRule type="expression" priority="33" dxfId="0" stopIfTrue="1">
      <formula>CellHasFormula</formula>
    </cfRule>
  </conditionalFormatting>
  <conditionalFormatting sqref="C36:C80">
    <cfRule type="expression" priority="32" dxfId="0" stopIfTrue="1">
      <formula>CellHasFormula</formula>
    </cfRule>
  </conditionalFormatting>
  <conditionalFormatting sqref="C36:C80">
    <cfRule type="expression" priority="31" dxfId="0" stopIfTrue="1">
      <formula>CellHasFormula</formula>
    </cfRule>
  </conditionalFormatting>
  <conditionalFormatting sqref="C36:C80">
    <cfRule type="expression" priority="30" dxfId="0" stopIfTrue="1">
      <formula>CellHasFormula</formula>
    </cfRule>
  </conditionalFormatting>
  <conditionalFormatting sqref="C36:C80">
    <cfRule type="expression" priority="29" dxfId="0" stopIfTrue="1">
      <formula>CellHasFormula</formula>
    </cfRule>
  </conditionalFormatting>
  <conditionalFormatting sqref="C36:C80">
    <cfRule type="expression" priority="28" dxfId="0" stopIfTrue="1">
      <formula>CellHasFormula</formula>
    </cfRule>
  </conditionalFormatting>
  <conditionalFormatting sqref="C36:C80">
    <cfRule type="expression" priority="27" dxfId="0" stopIfTrue="1">
      <formula>CellHasFormula</formula>
    </cfRule>
  </conditionalFormatting>
  <conditionalFormatting sqref="C36:C80">
    <cfRule type="expression" priority="26" dxfId="0" stopIfTrue="1">
      <formula>CellHasFormula</formula>
    </cfRule>
  </conditionalFormatting>
  <conditionalFormatting sqref="C36:C80">
    <cfRule type="expression" priority="25" dxfId="0" stopIfTrue="1">
      <formula>CellHasFormula</formula>
    </cfRule>
  </conditionalFormatting>
  <conditionalFormatting sqref="E36:E80">
    <cfRule type="expression" priority="24" dxfId="0" stopIfTrue="1">
      <formula>CellHasFormula</formula>
    </cfRule>
  </conditionalFormatting>
  <conditionalFormatting sqref="E36:E80">
    <cfRule type="expression" priority="23" dxfId="0" stopIfTrue="1">
      <formula>CellHasFormula</formula>
    </cfRule>
  </conditionalFormatting>
  <conditionalFormatting sqref="E36:E80">
    <cfRule type="expression" priority="22" dxfId="0" stopIfTrue="1">
      <formula>CellHasFormula</formula>
    </cfRule>
  </conditionalFormatting>
  <conditionalFormatting sqref="E36:E80">
    <cfRule type="expression" priority="21" dxfId="0" stopIfTrue="1">
      <formula>CellHasFormula</formula>
    </cfRule>
  </conditionalFormatting>
  <conditionalFormatting sqref="E36:E80">
    <cfRule type="expression" priority="20" dxfId="0" stopIfTrue="1">
      <formula>CellHasFormula</formula>
    </cfRule>
  </conditionalFormatting>
  <conditionalFormatting sqref="E36:E80">
    <cfRule type="expression" priority="19" dxfId="0" stopIfTrue="1">
      <formula>CellHasFormula</formula>
    </cfRule>
  </conditionalFormatting>
  <conditionalFormatting sqref="E36:E80">
    <cfRule type="expression" priority="18" dxfId="0" stopIfTrue="1">
      <formula>CellHasFormula</formula>
    </cfRule>
  </conditionalFormatting>
  <conditionalFormatting sqref="E36:E80">
    <cfRule type="expression" priority="17" dxfId="0" stopIfTrue="1">
      <formula>CellHasFormula</formula>
    </cfRule>
  </conditionalFormatting>
  <conditionalFormatting sqref="G36:G80">
    <cfRule type="expression" priority="16" dxfId="0" stopIfTrue="1">
      <formula>CellHasFormula</formula>
    </cfRule>
  </conditionalFormatting>
  <conditionalFormatting sqref="G36:G80">
    <cfRule type="expression" priority="15" dxfId="0" stopIfTrue="1">
      <formula>CellHasFormula</formula>
    </cfRule>
  </conditionalFormatting>
  <conditionalFormatting sqref="G36:G80">
    <cfRule type="expression" priority="14" dxfId="0" stopIfTrue="1">
      <formula>CellHasFormula</formula>
    </cfRule>
  </conditionalFormatting>
  <conditionalFormatting sqref="G36:G80">
    <cfRule type="expression" priority="13" dxfId="0" stopIfTrue="1">
      <formula>CellHasFormula</formula>
    </cfRule>
  </conditionalFormatting>
  <conditionalFormatting sqref="G36:G80">
    <cfRule type="expression" priority="12" dxfId="0" stopIfTrue="1">
      <formula>CellHasFormula</formula>
    </cfRule>
  </conditionalFormatting>
  <conditionalFormatting sqref="G36:G80">
    <cfRule type="expression" priority="11" dxfId="0" stopIfTrue="1">
      <formula>CellHasFormula</formula>
    </cfRule>
  </conditionalFormatting>
  <conditionalFormatting sqref="G36:G80">
    <cfRule type="expression" priority="10" dxfId="0" stopIfTrue="1">
      <formula>CellHasFormula</formula>
    </cfRule>
  </conditionalFormatting>
  <conditionalFormatting sqref="G36:G80">
    <cfRule type="expression" priority="9" dxfId="0" stopIfTrue="1">
      <formula>CellHasFormula</formula>
    </cfRule>
  </conditionalFormatting>
  <conditionalFormatting sqref="E5:E35">
    <cfRule type="expression" priority="8" dxfId="0" stopIfTrue="1">
      <formula>CellHasFormula</formula>
    </cfRule>
  </conditionalFormatting>
  <conditionalFormatting sqref="E5:E35">
    <cfRule type="expression" priority="7" dxfId="0" stopIfTrue="1">
      <formula>CellHasFormula</formula>
    </cfRule>
  </conditionalFormatting>
  <conditionalFormatting sqref="E5:E35">
    <cfRule type="expression" priority="6" dxfId="0" stopIfTrue="1">
      <formula>CellHasFormula</formula>
    </cfRule>
  </conditionalFormatting>
  <conditionalFormatting sqref="E5:E35">
    <cfRule type="expression" priority="5" dxfId="0" stopIfTrue="1">
      <formula>CellHasFormula</formula>
    </cfRule>
  </conditionalFormatting>
  <conditionalFormatting sqref="G5:G35">
    <cfRule type="expression" priority="4" dxfId="0" stopIfTrue="1">
      <formula>CellHasFormula</formula>
    </cfRule>
  </conditionalFormatting>
  <conditionalFormatting sqref="G5:G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I90" sqref="I90"/>
    </sheetView>
  </sheetViews>
  <sheetFormatPr defaultColWidth="9.140625" defaultRowHeight="12.75"/>
  <cols>
    <col min="1" max="1" width="17.28125" style="27" customWidth="1"/>
    <col min="2" max="2" width="9.140625" style="27" customWidth="1"/>
    <col min="3" max="3" width="15.7109375" style="27" customWidth="1"/>
    <col min="4" max="4" width="15.7109375" style="44" customWidth="1"/>
    <col min="5" max="5" width="15.7109375" style="27" customWidth="1"/>
    <col min="6" max="6" width="15.7109375" style="44" customWidth="1"/>
    <col min="7" max="7" width="15.7109375" style="27" customWidth="1"/>
    <col min="8" max="10" width="15.7109375" style="44" customWidth="1"/>
    <col min="11" max="16384" width="9.140625" style="27" customWidth="1"/>
  </cols>
  <sheetData>
    <row r="1" spans="1:10" s="1" customFormat="1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7" customFormat="1" ht="10.5">
      <c r="A2" s="17" t="s">
        <v>145</v>
      </c>
      <c r="D2" s="42"/>
      <c r="F2" s="42"/>
      <c r="H2" s="42"/>
      <c r="I2" s="42"/>
      <c r="J2" s="42"/>
    </row>
    <row r="3" spans="1:10" s="5" customFormat="1" ht="10.5">
      <c r="A3" s="25"/>
      <c r="B3" s="25"/>
      <c r="C3" s="25"/>
      <c r="D3" s="43"/>
      <c r="E3" s="25"/>
      <c r="F3" s="43"/>
      <c r="G3" s="25"/>
      <c r="H3" s="43"/>
      <c r="I3" s="43"/>
      <c r="J3" s="43"/>
    </row>
    <row r="4" spans="1:10" s="4" customFormat="1" ht="20.25" customHeight="1">
      <c r="A4" s="4" t="s">
        <v>0</v>
      </c>
      <c r="B4" s="4" t="s">
        <v>1</v>
      </c>
      <c r="C4" s="4" t="s">
        <v>117</v>
      </c>
      <c r="D4" s="36" t="s">
        <v>11</v>
      </c>
      <c r="E4" s="4" t="s">
        <v>118</v>
      </c>
      <c r="F4" s="36" t="s">
        <v>14</v>
      </c>
      <c r="G4" s="4" t="s">
        <v>119</v>
      </c>
      <c r="H4" s="36" t="s">
        <v>90</v>
      </c>
      <c r="I4" s="36" t="s">
        <v>120</v>
      </c>
      <c r="J4" s="36" t="s">
        <v>18</v>
      </c>
    </row>
    <row r="5" spans="1:10" s="4" customFormat="1" ht="20.25" customHeight="1">
      <c r="A5" s="21" t="s">
        <v>132</v>
      </c>
      <c r="B5" s="4" t="s">
        <v>22</v>
      </c>
      <c r="C5" s="51">
        <v>6023</v>
      </c>
      <c r="D5" s="31">
        <f>SUM(Sep!D5+C5*9)</f>
        <v>391582</v>
      </c>
      <c r="E5" s="51">
        <v>2143</v>
      </c>
      <c r="F5" s="31">
        <f>SUM(Sep!F5+E5*9)</f>
        <v>120384</v>
      </c>
      <c r="G5" s="51">
        <v>16705</v>
      </c>
      <c r="H5" s="31">
        <f>SUM(Sep!H5+G5)</f>
        <v>154537</v>
      </c>
      <c r="I5" s="31">
        <f aca="true" t="shared" si="0" ref="I5:I68">SUM(C5,E5,G5)</f>
        <v>24871</v>
      </c>
      <c r="J5" s="31">
        <f aca="true" t="shared" si="1" ref="J5:J75">SUM(D5+F5+H5)</f>
        <v>666503</v>
      </c>
    </row>
    <row r="6" spans="1:10" s="15" customFormat="1" ht="15.75" customHeight="1">
      <c r="A6" s="9" t="s">
        <v>21</v>
      </c>
      <c r="B6" s="10" t="s">
        <v>22</v>
      </c>
      <c r="C6" s="51">
        <v>0</v>
      </c>
      <c r="D6" s="31">
        <f>SUM(Sep!D6+C6*9)</f>
        <v>0</v>
      </c>
      <c r="E6" s="51">
        <v>0</v>
      </c>
      <c r="F6" s="31">
        <f>SUM(Sep!F6+E6*9)</f>
        <v>0</v>
      </c>
      <c r="G6" s="51">
        <v>0</v>
      </c>
      <c r="H6" s="31">
        <f>SUM(Sep!H6+G6)</f>
        <v>0</v>
      </c>
      <c r="I6" s="31">
        <f t="shared" si="0"/>
        <v>0</v>
      </c>
      <c r="J6" s="31">
        <f t="shared" si="1"/>
        <v>0</v>
      </c>
    </row>
    <row r="7" spans="1:10" s="15" customFormat="1" ht="15.75" customHeight="1">
      <c r="A7" s="9" t="s">
        <v>23</v>
      </c>
      <c r="B7" s="10" t="s">
        <v>22</v>
      </c>
      <c r="C7" s="51">
        <v>10708</v>
      </c>
      <c r="D7" s="31">
        <f>SUM(Sep!D7+C7*9)</f>
        <v>191588</v>
      </c>
      <c r="E7" s="51">
        <v>1703</v>
      </c>
      <c r="F7" s="31">
        <f>SUM(Sep!F7+E7*9)</f>
        <v>122949</v>
      </c>
      <c r="G7" s="51">
        <v>87022</v>
      </c>
      <c r="H7" s="31">
        <f>SUM(Sep!H7+G7)</f>
        <v>237264</v>
      </c>
      <c r="I7" s="31">
        <f t="shared" si="0"/>
        <v>99433</v>
      </c>
      <c r="J7" s="31">
        <f t="shared" si="1"/>
        <v>551801</v>
      </c>
    </row>
    <row r="8" spans="1:10" s="17" customFormat="1" ht="15.75" customHeight="1">
      <c r="A8" s="5" t="s">
        <v>24</v>
      </c>
      <c r="B8" s="6" t="s">
        <v>22</v>
      </c>
      <c r="C8" s="51">
        <v>13461</v>
      </c>
      <c r="D8" s="31">
        <f>SUM(Sep!D8+C8*9)</f>
        <v>480453</v>
      </c>
      <c r="E8" s="51">
        <v>14185</v>
      </c>
      <c r="F8" s="31">
        <f>SUM(Sep!F8+E8*9)</f>
        <v>666356</v>
      </c>
      <c r="G8" s="51">
        <v>281135</v>
      </c>
      <c r="H8" s="31">
        <f>SUM(Sep!H8+G8)</f>
        <v>748083</v>
      </c>
      <c r="I8" s="31">
        <f t="shared" si="0"/>
        <v>308781</v>
      </c>
      <c r="J8" s="31">
        <f t="shared" si="1"/>
        <v>1894892</v>
      </c>
    </row>
    <row r="9" spans="1:10" s="15" customFormat="1" ht="15.75" customHeight="1">
      <c r="A9" s="9" t="s">
        <v>25</v>
      </c>
      <c r="B9" s="10" t="s">
        <v>22</v>
      </c>
      <c r="C9" s="51">
        <v>0</v>
      </c>
      <c r="D9" s="31">
        <f>SUM(Sep!D9+C9*9)</f>
        <v>39616</v>
      </c>
      <c r="E9" s="51">
        <v>1094</v>
      </c>
      <c r="F9" s="31">
        <f>SUM(Sep!F9+E9*9)</f>
        <v>46492</v>
      </c>
      <c r="G9" s="51">
        <v>16220</v>
      </c>
      <c r="H9" s="31">
        <f>SUM(Sep!H9+G9)</f>
        <v>72418</v>
      </c>
      <c r="I9" s="31">
        <f t="shared" si="0"/>
        <v>17314</v>
      </c>
      <c r="J9" s="31">
        <f t="shared" si="1"/>
        <v>158526</v>
      </c>
    </row>
    <row r="10" spans="1:10" s="17" customFormat="1" ht="15.75" customHeight="1">
      <c r="A10" s="5" t="s">
        <v>27</v>
      </c>
      <c r="B10" s="6" t="s">
        <v>22</v>
      </c>
      <c r="C10" s="51">
        <v>0</v>
      </c>
      <c r="D10" s="31">
        <f>SUM(Sep!D10+C10*9)</f>
        <v>100232</v>
      </c>
      <c r="E10" s="51">
        <v>2245</v>
      </c>
      <c r="F10" s="31">
        <f>SUM(Sep!F10+E10*9)</f>
        <v>164066</v>
      </c>
      <c r="G10" s="51">
        <v>5938</v>
      </c>
      <c r="H10" s="31">
        <f>SUM(Sep!H10+G10)</f>
        <v>173933</v>
      </c>
      <c r="I10" s="31">
        <f t="shared" si="0"/>
        <v>8183</v>
      </c>
      <c r="J10" s="31">
        <f t="shared" si="1"/>
        <v>438231</v>
      </c>
    </row>
    <row r="11" spans="1:10" s="17" customFormat="1" ht="15.75" customHeight="1">
      <c r="A11" s="5" t="s">
        <v>30</v>
      </c>
      <c r="B11" s="6" t="s">
        <v>22</v>
      </c>
      <c r="C11" s="51">
        <v>1628</v>
      </c>
      <c r="D11" s="31">
        <f>SUM(Sep!D11+C11*9)</f>
        <v>86943</v>
      </c>
      <c r="E11" s="51">
        <v>7074</v>
      </c>
      <c r="F11" s="31">
        <f>SUM(Sep!F11+E11*9)</f>
        <v>261115</v>
      </c>
      <c r="G11" s="51">
        <v>39564</v>
      </c>
      <c r="H11" s="31">
        <f>SUM(Sep!H11+G11)</f>
        <v>161715</v>
      </c>
      <c r="I11" s="31">
        <f t="shared" si="0"/>
        <v>48266</v>
      </c>
      <c r="J11" s="31">
        <f t="shared" si="1"/>
        <v>509773</v>
      </c>
    </row>
    <row r="12" spans="1:10" s="17" customFormat="1" ht="15.75" customHeight="1">
      <c r="A12" s="5" t="s">
        <v>31</v>
      </c>
      <c r="B12" s="6" t="s">
        <v>22</v>
      </c>
      <c r="C12" s="51">
        <v>2110</v>
      </c>
      <c r="D12" s="31">
        <f>SUM(Sep!D12+C12*9)</f>
        <v>36018</v>
      </c>
      <c r="E12" s="51">
        <v>3789</v>
      </c>
      <c r="F12" s="31">
        <f>SUM(Sep!F12+E12*9)</f>
        <v>275313</v>
      </c>
      <c r="G12" s="51">
        <v>56910</v>
      </c>
      <c r="H12" s="31">
        <f>SUM(Sep!H12+G12)</f>
        <v>229230</v>
      </c>
      <c r="I12" s="31">
        <f t="shared" si="0"/>
        <v>62809</v>
      </c>
      <c r="J12" s="31">
        <f t="shared" si="1"/>
        <v>540561</v>
      </c>
    </row>
    <row r="13" spans="1:10" s="15" customFormat="1" ht="15.75" customHeight="1">
      <c r="A13" s="9" t="s">
        <v>36</v>
      </c>
      <c r="B13" s="10" t="s">
        <v>22</v>
      </c>
      <c r="C13" s="51">
        <v>0</v>
      </c>
      <c r="D13" s="31">
        <f>SUM(Sep!D13+C13*9)</f>
        <v>22713</v>
      </c>
      <c r="E13" s="51">
        <v>0</v>
      </c>
      <c r="F13" s="31">
        <f>SUM(Sep!F13+E13*9)</f>
        <v>0</v>
      </c>
      <c r="G13" s="51">
        <v>0</v>
      </c>
      <c r="H13" s="31">
        <f>SUM(Sep!H13+G13)</f>
        <v>8468</v>
      </c>
      <c r="I13" s="31">
        <f t="shared" si="0"/>
        <v>0</v>
      </c>
      <c r="J13" s="31">
        <f t="shared" si="1"/>
        <v>31181</v>
      </c>
    </row>
    <row r="14" spans="1:10" s="17" customFormat="1" ht="15.75" customHeight="1">
      <c r="A14" s="5" t="s">
        <v>37</v>
      </c>
      <c r="B14" s="6" t="s">
        <v>22</v>
      </c>
      <c r="C14" s="51">
        <v>127</v>
      </c>
      <c r="D14" s="31">
        <f>SUM(Sep!D14+C14*9)</f>
        <v>113504</v>
      </c>
      <c r="E14" s="51">
        <v>0</v>
      </c>
      <c r="F14" s="31">
        <f>SUM(Sep!F14+E14*9)</f>
        <v>50378</v>
      </c>
      <c r="G14" s="51">
        <v>1639</v>
      </c>
      <c r="H14" s="31">
        <f>SUM(Sep!H14+G14)</f>
        <v>136675</v>
      </c>
      <c r="I14" s="31">
        <f t="shared" si="0"/>
        <v>1766</v>
      </c>
      <c r="J14" s="31">
        <f t="shared" si="1"/>
        <v>300557</v>
      </c>
    </row>
    <row r="15" spans="1:10" s="17" customFormat="1" ht="15.75" customHeight="1">
      <c r="A15" s="5" t="s">
        <v>40</v>
      </c>
      <c r="B15" s="6" t="s">
        <v>22</v>
      </c>
      <c r="C15" s="51">
        <v>7979</v>
      </c>
      <c r="D15" s="31">
        <f>SUM(Sep!D15+C15*9)</f>
        <v>468537</v>
      </c>
      <c r="E15" s="51">
        <v>1793</v>
      </c>
      <c r="F15" s="31">
        <f>SUM(Sep!F15+E15*9)</f>
        <v>279243</v>
      </c>
      <c r="G15" s="51">
        <v>126157</v>
      </c>
      <c r="H15" s="31">
        <f>SUM(Sep!H15+G15)</f>
        <v>459799</v>
      </c>
      <c r="I15" s="31">
        <f t="shared" si="0"/>
        <v>135929</v>
      </c>
      <c r="J15" s="31">
        <f t="shared" si="1"/>
        <v>1207579</v>
      </c>
    </row>
    <row r="16" spans="1:10" s="17" customFormat="1" ht="15.75" customHeight="1">
      <c r="A16" s="5" t="s">
        <v>44</v>
      </c>
      <c r="B16" s="6" t="s">
        <v>22</v>
      </c>
      <c r="C16" s="51">
        <v>7025</v>
      </c>
      <c r="D16" s="31">
        <f>SUM(Sep!D16+C16*9)</f>
        <v>212859</v>
      </c>
      <c r="E16" s="51">
        <v>1144</v>
      </c>
      <c r="F16" s="31">
        <f>SUM(Sep!F16+E16*9)</f>
        <v>46146</v>
      </c>
      <c r="G16" s="51">
        <v>45100</v>
      </c>
      <c r="H16" s="31">
        <f>SUM(Sep!H16+G16)</f>
        <v>178925</v>
      </c>
      <c r="I16" s="31">
        <f t="shared" si="0"/>
        <v>53269</v>
      </c>
      <c r="J16" s="31">
        <f t="shared" si="1"/>
        <v>437930</v>
      </c>
    </row>
    <row r="17" spans="1:10" s="17" customFormat="1" ht="15.75" customHeight="1">
      <c r="A17" s="5" t="s">
        <v>45</v>
      </c>
      <c r="B17" s="6" t="s">
        <v>22</v>
      </c>
      <c r="C17" s="51">
        <v>2533</v>
      </c>
      <c r="D17" s="31">
        <f>SUM(Sep!D17+C17*9)</f>
        <v>85587</v>
      </c>
      <c r="E17" s="51">
        <v>1094</v>
      </c>
      <c r="F17" s="31">
        <f>SUM(Sep!F17+E17*9)</f>
        <v>223620</v>
      </c>
      <c r="G17" s="51">
        <v>7510</v>
      </c>
      <c r="H17" s="31">
        <f>SUM(Sep!H17+G17)</f>
        <v>82564</v>
      </c>
      <c r="I17" s="31">
        <f t="shared" si="0"/>
        <v>11137</v>
      </c>
      <c r="J17" s="31">
        <f t="shared" si="1"/>
        <v>391771</v>
      </c>
    </row>
    <row r="18" spans="1:10" s="17" customFormat="1" ht="15.75" customHeight="1">
      <c r="A18" s="5" t="s">
        <v>46</v>
      </c>
      <c r="B18" s="6" t="s">
        <v>22</v>
      </c>
      <c r="C18" s="51">
        <v>2360</v>
      </c>
      <c r="D18" s="31">
        <f>SUM(Sep!D18+C18*9)</f>
        <v>180798</v>
      </c>
      <c r="E18" s="51">
        <v>16183</v>
      </c>
      <c r="F18" s="31">
        <f>SUM(Sep!F18+E18*9)</f>
        <v>387907</v>
      </c>
      <c r="G18" s="51">
        <v>113607</v>
      </c>
      <c r="H18" s="31">
        <f>SUM(Sep!H18+G18)</f>
        <v>224931</v>
      </c>
      <c r="I18" s="31">
        <f t="shared" si="0"/>
        <v>132150</v>
      </c>
      <c r="J18" s="31">
        <f t="shared" si="1"/>
        <v>793636</v>
      </c>
    </row>
    <row r="19" spans="1:10" s="15" customFormat="1" ht="15.75" customHeight="1">
      <c r="A19" s="9" t="s">
        <v>47</v>
      </c>
      <c r="B19" s="10" t="s">
        <v>22</v>
      </c>
      <c r="C19" s="51">
        <v>2204</v>
      </c>
      <c r="D19" s="31">
        <f>SUM(Sep!D19+C19*9)</f>
        <v>65039</v>
      </c>
      <c r="E19" s="51">
        <v>4002</v>
      </c>
      <c r="F19" s="31">
        <f>SUM(Sep!F19+E19*9)</f>
        <v>36018</v>
      </c>
      <c r="G19" s="51">
        <v>37309</v>
      </c>
      <c r="H19" s="31">
        <f>SUM(Sep!H19+G19)</f>
        <v>66769</v>
      </c>
      <c r="I19" s="31">
        <f t="shared" si="0"/>
        <v>43515</v>
      </c>
      <c r="J19" s="31">
        <f t="shared" si="1"/>
        <v>167826</v>
      </c>
    </row>
    <row r="20" spans="1:10" s="15" customFormat="1" ht="15.75" customHeight="1">
      <c r="A20" s="9" t="s">
        <v>49</v>
      </c>
      <c r="B20" s="10" t="s">
        <v>22</v>
      </c>
      <c r="C20" s="51">
        <v>0</v>
      </c>
      <c r="D20" s="31">
        <f>SUM(Sep!D20+C20*9)</f>
        <v>0</v>
      </c>
      <c r="E20" s="51">
        <v>0</v>
      </c>
      <c r="F20" s="31">
        <f>SUM(Sep!F20+E20*9)</f>
        <v>0</v>
      </c>
      <c r="G20" s="51">
        <v>0</v>
      </c>
      <c r="H20" s="31">
        <f>SUM(Sep!H20+G20)</f>
        <v>0</v>
      </c>
      <c r="I20" s="31">
        <f t="shared" si="0"/>
        <v>0</v>
      </c>
      <c r="J20" s="31">
        <f t="shared" si="1"/>
        <v>0</v>
      </c>
    </row>
    <row r="21" spans="1:10" s="17" customFormat="1" ht="15.75" customHeight="1">
      <c r="A21" s="5" t="s">
        <v>50</v>
      </c>
      <c r="B21" s="6" t="s">
        <v>22</v>
      </c>
      <c r="C21" s="51">
        <v>2297</v>
      </c>
      <c r="D21" s="31">
        <f>SUM(Sep!D21+C21*9)</f>
        <v>63863</v>
      </c>
      <c r="E21" s="51">
        <v>79</v>
      </c>
      <c r="F21" s="31">
        <f>SUM(Sep!F21+E21*9)</f>
        <v>9918</v>
      </c>
      <c r="G21" s="51">
        <v>83896</v>
      </c>
      <c r="H21" s="31">
        <f>SUM(Sep!H21+G21)</f>
        <v>131534</v>
      </c>
      <c r="I21" s="31">
        <f t="shared" si="0"/>
        <v>86272</v>
      </c>
      <c r="J21" s="31">
        <f t="shared" si="1"/>
        <v>205315</v>
      </c>
    </row>
    <row r="22" spans="1:10" s="17" customFormat="1" ht="15.75" customHeight="1">
      <c r="A22" s="5" t="s">
        <v>51</v>
      </c>
      <c r="B22" s="6" t="s">
        <v>22</v>
      </c>
      <c r="C22" s="51">
        <v>0</v>
      </c>
      <c r="D22" s="31">
        <f>SUM(Sep!D22+C22*9)</f>
        <v>4279</v>
      </c>
      <c r="E22" s="51">
        <v>0</v>
      </c>
      <c r="F22" s="31">
        <f>SUM(Sep!F22+E22*9)</f>
        <v>0</v>
      </c>
      <c r="G22" s="51">
        <v>0</v>
      </c>
      <c r="H22" s="31">
        <f>SUM(Sep!H22+G22)</f>
        <v>4616</v>
      </c>
      <c r="I22" s="31">
        <f t="shared" si="0"/>
        <v>0</v>
      </c>
      <c r="J22" s="31">
        <f t="shared" si="1"/>
        <v>8895</v>
      </c>
    </row>
    <row r="23" spans="1:10" s="17" customFormat="1" ht="15.75" customHeight="1">
      <c r="A23" s="5" t="s">
        <v>52</v>
      </c>
      <c r="B23" s="6" t="s">
        <v>22</v>
      </c>
      <c r="C23" s="51">
        <v>8991</v>
      </c>
      <c r="D23" s="31">
        <f>SUM(Sep!D23+C23*9)</f>
        <v>153024</v>
      </c>
      <c r="E23" s="51">
        <v>11032</v>
      </c>
      <c r="F23" s="31">
        <f>SUM(Sep!F23+E23*9)</f>
        <v>360235</v>
      </c>
      <c r="G23" s="51">
        <v>83329</v>
      </c>
      <c r="H23" s="31">
        <f>SUM(Sep!H23+G23)</f>
        <v>248511</v>
      </c>
      <c r="I23" s="31">
        <f t="shared" si="0"/>
        <v>103352</v>
      </c>
      <c r="J23" s="31">
        <f t="shared" si="1"/>
        <v>761770</v>
      </c>
    </row>
    <row r="24" spans="1:10" s="17" customFormat="1" ht="15.75" customHeight="1">
      <c r="A24" s="5" t="s">
        <v>53</v>
      </c>
      <c r="B24" s="6" t="s">
        <v>22</v>
      </c>
      <c r="C24" s="51">
        <v>0</v>
      </c>
      <c r="D24" s="31">
        <f>SUM(Sep!D24+C24*9)</f>
        <v>0</v>
      </c>
      <c r="E24" s="51">
        <v>0</v>
      </c>
      <c r="F24" s="31">
        <f>SUM(Sep!F24+E24*9)</f>
        <v>900</v>
      </c>
      <c r="G24" s="51">
        <v>0</v>
      </c>
      <c r="H24" s="31">
        <f>SUM(Sep!H24+G24)</f>
        <v>720</v>
      </c>
      <c r="I24" s="31">
        <f t="shared" si="0"/>
        <v>0</v>
      </c>
      <c r="J24" s="31">
        <f t="shared" si="1"/>
        <v>1620</v>
      </c>
    </row>
    <row r="25" spans="1:10" s="15" customFormat="1" ht="15.75" customHeight="1">
      <c r="A25" s="9" t="s">
        <v>57</v>
      </c>
      <c r="B25" s="10" t="s">
        <v>22</v>
      </c>
      <c r="C25" s="51">
        <v>3690</v>
      </c>
      <c r="D25" s="31">
        <f>SUM(Sep!D25+C25*9)</f>
        <v>184823</v>
      </c>
      <c r="E25" s="51">
        <v>4676</v>
      </c>
      <c r="F25" s="31">
        <f>SUM(Sep!F25+E25*9)</f>
        <v>240488</v>
      </c>
      <c r="G25" s="51">
        <v>39214</v>
      </c>
      <c r="H25" s="31">
        <f>SUM(Sep!H25+G25)</f>
        <v>209752</v>
      </c>
      <c r="I25" s="31">
        <f t="shared" si="0"/>
        <v>47580</v>
      </c>
      <c r="J25" s="31">
        <f t="shared" si="1"/>
        <v>635063</v>
      </c>
    </row>
    <row r="26" spans="1:10" s="17" customFormat="1" ht="15.75" customHeight="1">
      <c r="A26" s="5" t="s">
        <v>63</v>
      </c>
      <c r="B26" s="6" t="s">
        <v>22</v>
      </c>
      <c r="C26" s="51">
        <v>6059</v>
      </c>
      <c r="D26" s="31">
        <f>SUM(Sep!D26+C26*9)</f>
        <v>257403</v>
      </c>
      <c r="E26" s="51">
        <v>1660</v>
      </c>
      <c r="F26" s="31">
        <f>SUM(Sep!F26+E26*9)</f>
        <v>56631</v>
      </c>
      <c r="G26" s="51">
        <v>51891</v>
      </c>
      <c r="H26" s="31">
        <f>SUM(Sep!H26+G26)</f>
        <v>170405</v>
      </c>
      <c r="I26" s="31">
        <f t="shared" si="0"/>
        <v>59610</v>
      </c>
      <c r="J26" s="31">
        <f t="shared" si="1"/>
        <v>484439</v>
      </c>
    </row>
    <row r="27" spans="1:10" s="17" customFormat="1" ht="15.75" customHeight="1">
      <c r="A27" s="5" t="s">
        <v>64</v>
      </c>
      <c r="B27" s="6" t="s">
        <v>22</v>
      </c>
      <c r="C27" s="51">
        <v>11432</v>
      </c>
      <c r="D27" s="31">
        <f>SUM(Sep!D27+C27*9)</f>
        <v>477649</v>
      </c>
      <c r="E27" s="51">
        <v>4154</v>
      </c>
      <c r="F27" s="31">
        <f>SUM(Sep!F27+E27*9)</f>
        <v>262995</v>
      </c>
      <c r="G27" s="51">
        <v>41905</v>
      </c>
      <c r="H27" s="31">
        <f>SUM(Sep!H27+G27)</f>
        <v>382956</v>
      </c>
      <c r="I27" s="31">
        <f t="shared" si="0"/>
        <v>57491</v>
      </c>
      <c r="J27" s="31">
        <f t="shared" si="1"/>
        <v>1123600</v>
      </c>
    </row>
    <row r="28" spans="1:10" s="17" customFormat="1" ht="15.75" customHeight="1">
      <c r="A28" s="5" t="s">
        <v>77</v>
      </c>
      <c r="B28" s="6" t="s">
        <v>22</v>
      </c>
      <c r="C28" s="51">
        <v>5500</v>
      </c>
      <c r="D28" s="31">
        <f>SUM(Sep!D28+C28*9)</f>
        <v>89389</v>
      </c>
      <c r="E28" s="51">
        <v>4054</v>
      </c>
      <c r="F28" s="31">
        <f>SUM(Sep!F28+E28*9)</f>
        <v>107249</v>
      </c>
      <c r="G28" s="51">
        <v>60510</v>
      </c>
      <c r="H28" s="31">
        <f>SUM(Sep!H28+G28)</f>
        <v>140689</v>
      </c>
      <c r="I28" s="31">
        <f t="shared" si="0"/>
        <v>70064</v>
      </c>
      <c r="J28" s="31">
        <f t="shared" si="1"/>
        <v>337327</v>
      </c>
    </row>
    <row r="29" spans="1:10" s="17" customFormat="1" ht="15.75" customHeight="1">
      <c r="A29" s="5" t="s">
        <v>82</v>
      </c>
      <c r="B29" s="6" t="s">
        <v>22</v>
      </c>
      <c r="C29" s="51">
        <v>3955</v>
      </c>
      <c r="D29" s="31">
        <f>SUM(Sep!D29+C29*9)</f>
        <v>230083</v>
      </c>
      <c r="E29" s="51">
        <v>0</v>
      </c>
      <c r="F29" s="31">
        <f>SUM(Sep!F29+E29*9)</f>
        <v>16932</v>
      </c>
      <c r="G29" s="51">
        <v>63315</v>
      </c>
      <c r="H29" s="31">
        <f>SUM(Sep!H29+G29)</f>
        <v>212614</v>
      </c>
      <c r="I29" s="31">
        <f t="shared" si="0"/>
        <v>67270</v>
      </c>
      <c r="J29" s="31">
        <f t="shared" si="1"/>
        <v>459629</v>
      </c>
    </row>
    <row r="30" spans="1:10" s="17" customFormat="1" ht="15.75" customHeight="1">
      <c r="A30" s="5" t="s">
        <v>83</v>
      </c>
      <c r="B30" s="6" t="s">
        <v>22</v>
      </c>
      <c r="C30" s="51">
        <v>10792</v>
      </c>
      <c r="D30" s="31">
        <f>SUM(Sep!D30+C30*9)</f>
        <v>299275</v>
      </c>
      <c r="E30" s="51">
        <v>3202</v>
      </c>
      <c r="F30" s="31">
        <f>SUM(Sep!F30+E30*9)</f>
        <v>109524</v>
      </c>
      <c r="G30" s="51">
        <v>33591</v>
      </c>
      <c r="H30" s="31">
        <f>SUM(Sep!H30+G30)</f>
        <v>164156</v>
      </c>
      <c r="I30" s="31">
        <f t="shared" si="0"/>
        <v>47585</v>
      </c>
      <c r="J30" s="31">
        <f t="shared" si="1"/>
        <v>572955</v>
      </c>
    </row>
    <row r="31" spans="1:10" s="17" customFormat="1" ht="15.75" customHeight="1">
      <c r="A31" s="5" t="s">
        <v>84</v>
      </c>
      <c r="B31" s="6" t="s">
        <v>22</v>
      </c>
      <c r="C31" s="51">
        <v>995</v>
      </c>
      <c r="D31" s="31">
        <f>SUM(Sep!D31+C31*9)</f>
        <v>332482</v>
      </c>
      <c r="E31" s="51">
        <v>10720</v>
      </c>
      <c r="F31" s="31">
        <f>SUM(Sep!F31+E31*9)</f>
        <v>266342</v>
      </c>
      <c r="G31" s="51">
        <v>46982</v>
      </c>
      <c r="H31" s="31">
        <f>SUM(Sep!H31+G31)</f>
        <v>334198</v>
      </c>
      <c r="I31" s="31">
        <f t="shared" si="0"/>
        <v>58697</v>
      </c>
      <c r="J31" s="31">
        <f t="shared" si="1"/>
        <v>933022</v>
      </c>
    </row>
    <row r="32" spans="1:10" s="15" customFormat="1" ht="15.75" customHeight="1">
      <c r="A32" s="9" t="s">
        <v>86</v>
      </c>
      <c r="B32" s="10" t="s">
        <v>22</v>
      </c>
      <c r="C32" s="51">
        <v>0</v>
      </c>
      <c r="D32" s="31">
        <f>SUM(Sep!D32+C32*9)</f>
        <v>42311</v>
      </c>
      <c r="E32" s="51">
        <v>6203</v>
      </c>
      <c r="F32" s="31">
        <f>SUM(Sep!F32+E32*9)</f>
        <v>104617</v>
      </c>
      <c r="G32" s="51">
        <v>46868</v>
      </c>
      <c r="H32" s="31">
        <f>SUM(Sep!H32+G32)</f>
        <v>121006</v>
      </c>
      <c r="I32" s="31">
        <f t="shared" si="0"/>
        <v>53071</v>
      </c>
      <c r="J32" s="31">
        <f t="shared" si="1"/>
        <v>267934</v>
      </c>
    </row>
    <row r="33" spans="1:10" s="15" customFormat="1" ht="15.75" customHeight="1">
      <c r="A33" s="9" t="s">
        <v>134</v>
      </c>
      <c r="B33" s="10" t="s">
        <v>22</v>
      </c>
      <c r="C33" s="51">
        <v>0</v>
      </c>
      <c r="D33" s="31">
        <f>SUM(Sep!D33+C33*9)</f>
        <v>0</v>
      </c>
      <c r="E33" s="51">
        <v>1703</v>
      </c>
      <c r="F33" s="31">
        <f>SUM(Sep!F33+E33*9)</f>
        <v>79738</v>
      </c>
      <c r="G33" s="51">
        <v>4908</v>
      </c>
      <c r="H33" s="31">
        <f>SUM(Sep!H33+G33)</f>
        <v>59985</v>
      </c>
      <c r="I33" s="31">
        <f t="shared" si="0"/>
        <v>6611</v>
      </c>
      <c r="J33" s="31">
        <f t="shared" si="1"/>
        <v>139723</v>
      </c>
    </row>
    <row r="34" spans="1:10" s="15" customFormat="1" ht="15.75" customHeight="1">
      <c r="A34" s="9" t="s">
        <v>135</v>
      </c>
      <c r="B34" s="10" t="s">
        <v>22</v>
      </c>
      <c r="C34" s="51">
        <v>0</v>
      </c>
      <c r="D34" s="31">
        <f>SUM(Sep!D34+C34*9)</f>
        <v>166425</v>
      </c>
      <c r="E34" s="51">
        <v>1305</v>
      </c>
      <c r="F34" s="31">
        <f>SUM(Sep!F34+E34*9)</f>
        <v>215450</v>
      </c>
      <c r="G34" s="51">
        <v>4862</v>
      </c>
      <c r="H34" s="31">
        <f>SUM(Sep!H34+G34)</f>
        <v>158290</v>
      </c>
      <c r="I34" s="31">
        <f t="shared" si="0"/>
        <v>6167</v>
      </c>
      <c r="J34" s="31">
        <f t="shared" si="1"/>
        <v>540165</v>
      </c>
    </row>
    <row r="35" spans="1:10" s="15" customFormat="1" ht="15.75" customHeight="1">
      <c r="A35" s="9" t="s">
        <v>136</v>
      </c>
      <c r="B35" s="10" t="s">
        <v>22</v>
      </c>
      <c r="C35" s="51">
        <v>0</v>
      </c>
      <c r="D35" s="31">
        <f>SUM(Sep!D35+C35*9)</f>
        <v>0</v>
      </c>
      <c r="E35" s="51">
        <v>2668</v>
      </c>
      <c r="F35" s="31">
        <f>SUM(Sep!F35+E35*9)</f>
        <v>90835</v>
      </c>
      <c r="G35" s="51">
        <v>1554</v>
      </c>
      <c r="H35" s="31">
        <f>SUM(Sep!H35+G35)</f>
        <v>10923</v>
      </c>
      <c r="I35" s="31">
        <f t="shared" si="0"/>
        <v>4222</v>
      </c>
      <c r="J35" s="31">
        <f t="shared" si="1"/>
        <v>101758</v>
      </c>
    </row>
    <row r="36" spans="1:10" s="15" customFormat="1" ht="15.75" customHeight="1">
      <c r="A36" s="9" t="s">
        <v>129</v>
      </c>
      <c r="B36" s="10" t="s">
        <v>20</v>
      </c>
      <c r="C36" s="51">
        <v>686</v>
      </c>
      <c r="D36" s="31">
        <f>SUM(Sep!D36+C36*9)</f>
        <v>367622</v>
      </c>
      <c r="E36" s="51">
        <v>2530</v>
      </c>
      <c r="F36" s="31">
        <f>SUM(Sep!F36+E36*9)</f>
        <v>58872</v>
      </c>
      <c r="G36" s="51">
        <v>4004</v>
      </c>
      <c r="H36" s="31">
        <f>SUM(Sep!H36+G36)</f>
        <v>168727</v>
      </c>
      <c r="I36" s="31">
        <f t="shared" si="0"/>
        <v>7220</v>
      </c>
      <c r="J36" s="31">
        <f t="shared" si="1"/>
        <v>595221</v>
      </c>
    </row>
    <row r="37" spans="1:10" s="17" customFormat="1" ht="15.75" customHeight="1">
      <c r="A37" s="5" t="s">
        <v>19</v>
      </c>
      <c r="B37" s="6" t="s">
        <v>20</v>
      </c>
      <c r="C37" s="51">
        <v>0</v>
      </c>
      <c r="D37" s="31">
        <f>SUM(Sep!D37+C37*9)</f>
        <v>308555</v>
      </c>
      <c r="E37" s="51">
        <v>0</v>
      </c>
      <c r="F37" s="31">
        <f>SUM(Sep!F37+E37*9)</f>
        <v>990</v>
      </c>
      <c r="G37" s="51">
        <v>0</v>
      </c>
      <c r="H37" s="31">
        <f>SUM(Sep!H37+G37)</f>
        <v>130873</v>
      </c>
      <c r="I37" s="31">
        <f t="shared" si="0"/>
        <v>0</v>
      </c>
      <c r="J37" s="31">
        <f t="shared" si="1"/>
        <v>440418</v>
      </c>
    </row>
    <row r="38" spans="1:10" s="17" customFormat="1" ht="15.75" customHeight="1">
      <c r="A38" s="5" t="s">
        <v>26</v>
      </c>
      <c r="B38" s="6" t="s">
        <v>20</v>
      </c>
      <c r="C38" s="51">
        <v>16191</v>
      </c>
      <c r="D38" s="31">
        <f>SUM(Sep!D38+C38*9)</f>
        <v>987677</v>
      </c>
      <c r="E38" s="51">
        <v>8744</v>
      </c>
      <c r="F38" s="31">
        <f>SUM(Sep!F38+E38*9)</f>
        <v>430979</v>
      </c>
      <c r="G38" s="51">
        <v>104806</v>
      </c>
      <c r="H38" s="31">
        <f>SUM(Sep!H38+G38)</f>
        <v>713048</v>
      </c>
      <c r="I38" s="31">
        <f t="shared" si="0"/>
        <v>129741</v>
      </c>
      <c r="J38" s="31">
        <f t="shared" si="1"/>
        <v>2131704</v>
      </c>
    </row>
    <row r="39" spans="1:10" s="17" customFormat="1" ht="15.75" customHeight="1">
      <c r="A39" s="5" t="s">
        <v>28</v>
      </c>
      <c r="B39" s="6" t="s">
        <v>20</v>
      </c>
      <c r="C39" s="51">
        <v>14791</v>
      </c>
      <c r="D39" s="31">
        <f>SUM(Sep!D39+C39*9)</f>
        <v>807770</v>
      </c>
      <c r="E39" s="51">
        <v>0</v>
      </c>
      <c r="F39" s="31">
        <f>SUM(Sep!F39+E39*9)</f>
        <v>79242</v>
      </c>
      <c r="G39" s="51">
        <v>74904</v>
      </c>
      <c r="H39" s="31">
        <f>SUM(Sep!H39+G39)</f>
        <v>626513</v>
      </c>
      <c r="I39" s="31">
        <f t="shared" si="0"/>
        <v>89695</v>
      </c>
      <c r="J39" s="31">
        <f t="shared" si="1"/>
        <v>1513525</v>
      </c>
    </row>
    <row r="40" spans="1:10" s="17" customFormat="1" ht="15.75" customHeight="1">
      <c r="A40" s="5" t="s">
        <v>29</v>
      </c>
      <c r="B40" s="6" t="s">
        <v>20</v>
      </c>
      <c r="C40" s="51">
        <v>12460</v>
      </c>
      <c r="D40" s="31">
        <f>SUM(Sep!D40+C40*9)</f>
        <v>456671</v>
      </c>
      <c r="E40" s="51">
        <v>0</v>
      </c>
      <c r="F40" s="31">
        <f>SUM(Sep!F40+E40*9)</f>
        <v>57223</v>
      </c>
      <c r="G40" s="51">
        <v>14228</v>
      </c>
      <c r="H40" s="31">
        <f>SUM(Sep!H40+G40)</f>
        <v>210561</v>
      </c>
      <c r="I40" s="31">
        <f t="shared" si="0"/>
        <v>26688</v>
      </c>
      <c r="J40" s="31">
        <f t="shared" si="1"/>
        <v>724455</v>
      </c>
    </row>
    <row r="41" spans="1:10" s="15" customFormat="1" ht="15.75" customHeight="1">
      <c r="A41" s="9" t="s">
        <v>32</v>
      </c>
      <c r="B41" s="10" t="s">
        <v>20</v>
      </c>
      <c r="C41" s="51">
        <v>0</v>
      </c>
      <c r="D41" s="31">
        <f>SUM(Sep!D41+C41*9)</f>
        <v>0</v>
      </c>
      <c r="E41" s="51">
        <v>0</v>
      </c>
      <c r="F41" s="31">
        <f>SUM(Sep!F41+E41*9)</f>
        <v>0</v>
      </c>
      <c r="G41" s="51">
        <v>0</v>
      </c>
      <c r="H41" s="31">
        <f>SUM(Sep!H41+G41)</f>
        <v>0</v>
      </c>
      <c r="I41" s="31">
        <f t="shared" si="0"/>
        <v>0</v>
      </c>
      <c r="J41" s="31">
        <f t="shared" si="1"/>
        <v>0</v>
      </c>
    </row>
    <row r="42" spans="1:10" s="17" customFormat="1" ht="15.75" customHeight="1">
      <c r="A42" s="5" t="s">
        <v>33</v>
      </c>
      <c r="B42" s="6" t="s">
        <v>20</v>
      </c>
      <c r="C42" s="51">
        <v>6890</v>
      </c>
      <c r="D42" s="31">
        <f>SUM(Sep!D42+C42*9)</f>
        <v>556277</v>
      </c>
      <c r="E42" s="51">
        <v>5162</v>
      </c>
      <c r="F42" s="31">
        <f>SUM(Sep!F42+E42*9)</f>
        <v>122413</v>
      </c>
      <c r="G42" s="51">
        <v>130757</v>
      </c>
      <c r="H42" s="31">
        <f>SUM(Sep!H42+G42)</f>
        <v>377798</v>
      </c>
      <c r="I42" s="31">
        <f t="shared" si="0"/>
        <v>142809</v>
      </c>
      <c r="J42" s="31">
        <f t="shared" si="1"/>
        <v>1056488</v>
      </c>
    </row>
    <row r="43" spans="1:10" s="17" customFormat="1" ht="15.75" customHeight="1">
      <c r="A43" s="5" t="s">
        <v>34</v>
      </c>
      <c r="B43" s="6" t="s">
        <v>20</v>
      </c>
      <c r="C43" s="51">
        <v>8222</v>
      </c>
      <c r="D43" s="31">
        <f>SUM(Sep!D43+C43*9)</f>
        <v>793025</v>
      </c>
      <c r="E43" s="51">
        <v>3893</v>
      </c>
      <c r="F43" s="31">
        <f>SUM(Sep!F43+E43*9)</f>
        <v>163143</v>
      </c>
      <c r="G43" s="51">
        <v>24922</v>
      </c>
      <c r="H43" s="31">
        <f>SUM(Sep!H43+G43)</f>
        <v>323938</v>
      </c>
      <c r="I43" s="31">
        <f t="shared" si="0"/>
        <v>37037</v>
      </c>
      <c r="J43" s="31">
        <f t="shared" si="1"/>
        <v>1280106</v>
      </c>
    </row>
    <row r="44" spans="1:10" s="15" customFormat="1" ht="15.75" customHeight="1">
      <c r="A44" s="9" t="s">
        <v>35</v>
      </c>
      <c r="B44" s="10" t="s">
        <v>20</v>
      </c>
      <c r="C44" s="51">
        <v>0</v>
      </c>
      <c r="D44" s="31">
        <f>SUM(Sep!D44+C44*9)</f>
        <v>0</v>
      </c>
      <c r="E44" s="51">
        <v>0</v>
      </c>
      <c r="F44" s="31">
        <f>SUM(Sep!F44+E44*9)</f>
        <v>0</v>
      </c>
      <c r="G44" s="51">
        <v>0</v>
      </c>
      <c r="H44" s="31">
        <f>SUM(Sep!H44+G44)</f>
        <v>0</v>
      </c>
      <c r="I44" s="31">
        <f t="shared" si="0"/>
        <v>0</v>
      </c>
      <c r="J44" s="31">
        <f t="shared" si="1"/>
        <v>0</v>
      </c>
    </row>
    <row r="45" spans="1:10" s="17" customFormat="1" ht="15.75" customHeight="1">
      <c r="A45" s="5" t="s">
        <v>38</v>
      </c>
      <c r="B45" s="6" t="s">
        <v>20</v>
      </c>
      <c r="C45" s="51">
        <v>28867</v>
      </c>
      <c r="D45" s="31">
        <f>SUM(Sep!D45+C45*9)</f>
        <v>1277029</v>
      </c>
      <c r="E45" s="51">
        <v>82</v>
      </c>
      <c r="F45" s="31">
        <f>SUM(Sep!F45+E45*9)</f>
        <v>50065</v>
      </c>
      <c r="G45" s="51">
        <v>133328</v>
      </c>
      <c r="H45" s="31">
        <f>SUM(Sep!H45+G45)</f>
        <v>747271</v>
      </c>
      <c r="I45" s="31">
        <f t="shared" si="0"/>
        <v>162277</v>
      </c>
      <c r="J45" s="31">
        <f t="shared" si="1"/>
        <v>2074365</v>
      </c>
    </row>
    <row r="46" spans="1:10" s="15" customFormat="1" ht="15.75" customHeight="1">
      <c r="A46" s="9" t="s">
        <v>39</v>
      </c>
      <c r="B46" s="10" t="s">
        <v>20</v>
      </c>
      <c r="C46" s="51">
        <v>2123</v>
      </c>
      <c r="D46" s="31">
        <f>SUM(Sep!D46+C46*9)</f>
        <v>361417</v>
      </c>
      <c r="E46" s="51">
        <v>180</v>
      </c>
      <c r="F46" s="31">
        <f>SUM(Sep!F46+E46*9)</f>
        <v>53189</v>
      </c>
      <c r="G46" s="51">
        <v>6981</v>
      </c>
      <c r="H46" s="31">
        <f>SUM(Sep!H46+G46)</f>
        <v>295383</v>
      </c>
      <c r="I46" s="31">
        <f t="shared" si="0"/>
        <v>9284</v>
      </c>
      <c r="J46" s="31">
        <f t="shared" si="1"/>
        <v>709989</v>
      </c>
    </row>
    <row r="47" spans="1:10" s="17" customFormat="1" ht="15.75" customHeight="1">
      <c r="A47" s="5" t="s">
        <v>41</v>
      </c>
      <c r="B47" s="6" t="s">
        <v>20</v>
      </c>
      <c r="C47" s="51">
        <v>20787</v>
      </c>
      <c r="D47" s="31">
        <f>SUM(Sep!D47+C47*9)</f>
        <v>1387569</v>
      </c>
      <c r="E47" s="51">
        <v>6141</v>
      </c>
      <c r="F47" s="31">
        <f>SUM(Sep!F47+E47*9)</f>
        <v>314730</v>
      </c>
      <c r="G47" s="51">
        <v>75680</v>
      </c>
      <c r="H47" s="31">
        <f>SUM(Sep!H47+G47)</f>
        <v>1010522</v>
      </c>
      <c r="I47" s="31">
        <f t="shared" si="0"/>
        <v>102608</v>
      </c>
      <c r="J47" s="31">
        <f t="shared" si="1"/>
        <v>2712821</v>
      </c>
    </row>
    <row r="48" spans="1:10" s="17" customFormat="1" ht="15.75" customHeight="1">
      <c r="A48" s="5" t="s">
        <v>42</v>
      </c>
      <c r="B48" s="6" t="s">
        <v>20</v>
      </c>
      <c r="C48" s="51">
        <v>0</v>
      </c>
      <c r="D48" s="31">
        <f>SUM(Sep!D48+C48*9)</f>
        <v>194770</v>
      </c>
      <c r="E48" s="51">
        <v>0</v>
      </c>
      <c r="F48" s="31">
        <f>SUM(Sep!F48+E48*9)</f>
        <v>72387</v>
      </c>
      <c r="G48" s="51">
        <v>0</v>
      </c>
      <c r="H48" s="31">
        <f>SUM(Sep!H48+G48)</f>
        <v>188051</v>
      </c>
      <c r="I48" s="31">
        <f t="shared" si="0"/>
        <v>0</v>
      </c>
      <c r="J48" s="31">
        <f t="shared" si="1"/>
        <v>455208</v>
      </c>
    </row>
    <row r="49" spans="1:10" s="15" customFormat="1" ht="15.75" customHeight="1">
      <c r="A49" s="9" t="s">
        <v>43</v>
      </c>
      <c r="B49" s="10" t="s">
        <v>20</v>
      </c>
      <c r="C49" s="51">
        <v>1102</v>
      </c>
      <c r="D49" s="31">
        <f>SUM(Sep!D49+C49*9)</f>
        <v>145524</v>
      </c>
      <c r="E49" s="51">
        <v>1856</v>
      </c>
      <c r="F49" s="31">
        <f>SUM(Sep!F49+E49*9)</f>
        <v>43946</v>
      </c>
      <c r="G49" s="51">
        <v>22444</v>
      </c>
      <c r="H49" s="31">
        <f>SUM(Sep!H49+G49)</f>
        <v>110367</v>
      </c>
      <c r="I49" s="31">
        <f t="shared" si="0"/>
        <v>25402</v>
      </c>
      <c r="J49" s="31">
        <f t="shared" si="1"/>
        <v>299837</v>
      </c>
    </row>
    <row r="50" spans="1:10" s="15" customFormat="1" ht="15.75" customHeight="1">
      <c r="A50" s="9" t="s">
        <v>130</v>
      </c>
      <c r="B50" s="10" t="s">
        <v>20</v>
      </c>
      <c r="C50" s="51">
        <v>14568</v>
      </c>
      <c r="D50" s="31">
        <f>SUM(Sep!D50+C50*9)</f>
        <v>602468</v>
      </c>
      <c r="E50" s="51">
        <v>0</v>
      </c>
      <c r="F50" s="31">
        <f>SUM(Sep!F50+E50*9)</f>
        <v>0</v>
      </c>
      <c r="G50" s="51">
        <v>87268</v>
      </c>
      <c r="H50" s="31">
        <f>SUM(Sep!H50+G50)</f>
        <v>214603</v>
      </c>
      <c r="I50" s="31">
        <f t="shared" si="0"/>
        <v>101836</v>
      </c>
      <c r="J50" s="31">
        <f t="shared" si="1"/>
        <v>817071</v>
      </c>
    </row>
    <row r="51" spans="1:10" s="17" customFormat="1" ht="15.75" customHeight="1">
      <c r="A51" s="5" t="s">
        <v>48</v>
      </c>
      <c r="B51" s="6" t="s">
        <v>20</v>
      </c>
      <c r="C51" s="51">
        <v>9188</v>
      </c>
      <c r="D51" s="31">
        <f>SUM(Sep!D51+C51*9)</f>
        <v>827220</v>
      </c>
      <c r="E51" s="51">
        <v>0</v>
      </c>
      <c r="F51" s="31">
        <f>SUM(Sep!F51+E51*9)</f>
        <v>48296</v>
      </c>
      <c r="G51" s="51">
        <v>24402</v>
      </c>
      <c r="H51" s="31">
        <f>SUM(Sep!H51+G51)</f>
        <v>289519</v>
      </c>
      <c r="I51" s="31">
        <f t="shared" si="0"/>
        <v>33590</v>
      </c>
      <c r="J51" s="31">
        <f t="shared" si="1"/>
        <v>1165035</v>
      </c>
    </row>
    <row r="52" spans="1:10" s="15" customFormat="1" ht="15.75" customHeight="1">
      <c r="A52" s="9" t="s">
        <v>54</v>
      </c>
      <c r="B52" s="10" t="s">
        <v>20</v>
      </c>
      <c r="C52" s="51">
        <v>1380</v>
      </c>
      <c r="D52" s="31">
        <f>SUM(Sep!D52+C52*9)</f>
        <v>44584</v>
      </c>
      <c r="E52" s="51">
        <v>0</v>
      </c>
      <c r="F52" s="31">
        <f>SUM(Sep!F52+E52*9)</f>
        <v>0</v>
      </c>
      <c r="G52" s="51">
        <v>3036</v>
      </c>
      <c r="H52" s="31">
        <f>SUM(Sep!H52+G52)</f>
        <v>3036</v>
      </c>
      <c r="I52" s="31">
        <f t="shared" si="0"/>
        <v>4416</v>
      </c>
      <c r="J52" s="31">
        <f t="shared" si="1"/>
        <v>47620</v>
      </c>
    </row>
    <row r="53" spans="1:10" s="15" customFormat="1" ht="15.75" customHeight="1">
      <c r="A53" s="9" t="s">
        <v>55</v>
      </c>
      <c r="B53" s="10" t="s">
        <v>20</v>
      </c>
      <c r="C53" s="51">
        <v>9139</v>
      </c>
      <c r="D53" s="31">
        <f>SUM(Sep!D53+C53*9)</f>
        <v>675737</v>
      </c>
      <c r="E53" s="51">
        <v>5833</v>
      </c>
      <c r="F53" s="31">
        <f>SUM(Sep!F53+E53*9)</f>
        <v>496556</v>
      </c>
      <c r="G53" s="51">
        <v>68210</v>
      </c>
      <c r="H53" s="31">
        <f>SUM(Sep!H53+G53)</f>
        <v>601450</v>
      </c>
      <c r="I53" s="31">
        <f t="shared" si="0"/>
        <v>83182</v>
      </c>
      <c r="J53" s="31">
        <f t="shared" si="1"/>
        <v>1773743</v>
      </c>
    </row>
    <row r="54" spans="1:10" s="15" customFormat="1" ht="15.75" customHeight="1">
      <c r="A54" s="9" t="s">
        <v>56</v>
      </c>
      <c r="B54" s="10" t="s">
        <v>20</v>
      </c>
      <c r="C54" s="51">
        <v>10045</v>
      </c>
      <c r="D54" s="31">
        <f>SUM(Sep!D54+C54*9)</f>
        <v>1105950</v>
      </c>
      <c r="E54" s="51">
        <v>5231</v>
      </c>
      <c r="F54" s="31">
        <f>SUM(Sep!F54+E54*9)</f>
        <v>494395</v>
      </c>
      <c r="G54" s="51">
        <v>44434</v>
      </c>
      <c r="H54" s="31">
        <f>SUM(Sep!H54+G54)</f>
        <v>865949</v>
      </c>
      <c r="I54" s="31">
        <f t="shared" si="0"/>
        <v>59710</v>
      </c>
      <c r="J54" s="31">
        <f t="shared" si="1"/>
        <v>2466294</v>
      </c>
    </row>
    <row r="55" spans="1:10" s="17" customFormat="1" ht="15.75" customHeight="1">
      <c r="A55" s="5" t="s">
        <v>58</v>
      </c>
      <c r="B55" s="6" t="s">
        <v>20</v>
      </c>
      <c r="C55" s="51">
        <v>1478</v>
      </c>
      <c r="D55" s="31">
        <f>SUM(Sep!D55+C55*9)</f>
        <v>158644</v>
      </c>
      <c r="E55" s="51">
        <v>0</v>
      </c>
      <c r="F55" s="31">
        <f>SUM(Sep!F55+E55*9)</f>
        <v>1080</v>
      </c>
      <c r="G55" s="51">
        <v>796</v>
      </c>
      <c r="H55" s="31">
        <f>SUM(Sep!H55+G55)</f>
        <v>38325</v>
      </c>
      <c r="I55" s="31">
        <f t="shared" si="0"/>
        <v>2274</v>
      </c>
      <c r="J55" s="31">
        <f t="shared" si="1"/>
        <v>198049</v>
      </c>
    </row>
    <row r="56" spans="1:10" s="17" customFormat="1" ht="15.75" customHeight="1">
      <c r="A56" s="5" t="s">
        <v>59</v>
      </c>
      <c r="B56" s="6" t="s">
        <v>20</v>
      </c>
      <c r="C56" s="51">
        <v>18916</v>
      </c>
      <c r="D56" s="31">
        <f>SUM(Sep!D56+C56*9)</f>
        <v>1023879</v>
      </c>
      <c r="E56" s="51">
        <v>9460</v>
      </c>
      <c r="F56" s="31">
        <f>SUM(Sep!F56+E56*9)</f>
        <v>430674</v>
      </c>
      <c r="G56" s="51">
        <v>181088</v>
      </c>
      <c r="H56" s="31">
        <f>SUM(Sep!H56+G56)</f>
        <v>602281</v>
      </c>
      <c r="I56" s="31">
        <f t="shared" si="0"/>
        <v>209464</v>
      </c>
      <c r="J56" s="31">
        <f t="shared" si="1"/>
        <v>2056834</v>
      </c>
    </row>
    <row r="57" spans="1:10" s="17" customFormat="1" ht="15.75" customHeight="1">
      <c r="A57" s="5" t="s">
        <v>60</v>
      </c>
      <c r="B57" s="6" t="s">
        <v>20</v>
      </c>
      <c r="C57" s="51">
        <v>13037</v>
      </c>
      <c r="D57" s="31">
        <f>SUM(Sep!D57+C57*9)</f>
        <v>1104757</v>
      </c>
      <c r="E57" s="51">
        <v>9584</v>
      </c>
      <c r="F57" s="31">
        <f>SUM(Sep!F57+E57*9)</f>
        <v>510353</v>
      </c>
      <c r="G57" s="51">
        <v>87403</v>
      </c>
      <c r="H57" s="31">
        <f>SUM(Sep!H57+G57)</f>
        <v>1082777</v>
      </c>
      <c r="I57" s="31">
        <f t="shared" si="0"/>
        <v>110024</v>
      </c>
      <c r="J57" s="31">
        <f t="shared" si="1"/>
        <v>2697887</v>
      </c>
    </row>
    <row r="58" spans="1:10" s="17" customFormat="1" ht="15.75" customHeight="1">
      <c r="A58" s="5" t="s">
        <v>61</v>
      </c>
      <c r="B58" s="6" t="s">
        <v>20</v>
      </c>
      <c r="C58" s="51">
        <v>12728</v>
      </c>
      <c r="D58" s="31">
        <f>SUM(Sep!D58+C58*9)</f>
        <v>1558450</v>
      </c>
      <c r="E58" s="51">
        <v>8778</v>
      </c>
      <c r="F58" s="31">
        <f>SUM(Sep!F58+E58*9)</f>
        <v>310412</v>
      </c>
      <c r="G58" s="51">
        <v>133114</v>
      </c>
      <c r="H58" s="31">
        <f>SUM(Sep!H58+G58)</f>
        <v>1276232</v>
      </c>
      <c r="I58" s="31">
        <f t="shared" si="0"/>
        <v>154620</v>
      </c>
      <c r="J58" s="31">
        <f t="shared" si="1"/>
        <v>3145094</v>
      </c>
    </row>
    <row r="59" spans="1:10" s="17" customFormat="1" ht="15.75" customHeight="1">
      <c r="A59" s="5" t="s">
        <v>65</v>
      </c>
      <c r="B59" s="6" t="s">
        <v>20</v>
      </c>
      <c r="C59" s="51">
        <v>4795</v>
      </c>
      <c r="D59" s="31">
        <f>SUM(Sep!D59+C59*9)</f>
        <v>333730</v>
      </c>
      <c r="E59" s="51">
        <v>0</v>
      </c>
      <c r="F59" s="31">
        <f>SUM(Sep!F59+E59*9)</f>
        <v>0</v>
      </c>
      <c r="G59" s="51">
        <v>35140</v>
      </c>
      <c r="H59" s="31">
        <f>SUM(Sep!H59+G59)</f>
        <v>409937</v>
      </c>
      <c r="I59" s="31">
        <f t="shared" si="0"/>
        <v>39935</v>
      </c>
      <c r="J59" s="31">
        <f t="shared" si="1"/>
        <v>743667</v>
      </c>
    </row>
    <row r="60" spans="1:10" s="17" customFormat="1" ht="15.75" customHeight="1">
      <c r="A60" s="5" t="s">
        <v>66</v>
      </c>
      <c r="B60" s="6" t="s">
        <v>20</v>
      </c>
      <c r="C60" s="51">
        <v>17177</v>
      </c>
      <c r="D60" s="31">
        <f>SUM(Sep!D60+C60*9)</f>
        <v>590626</v>
      </c>
      <c r="E60" s="51">
        <v>4425</v>
      </c>
      <c r="F60" s="31">
        <f>SUM(Sep!F60+E60*9)</f>
        <v>53387</v>
      </c>
      <c r="G60" s="51">
        <v>82588</v>
      </c>
      <c r="H60" s="31">
        <f>SUM(Sep!H60+G60)</f>
        <v>309898</v>
      </c>
      <c r="I60" s="31">
        <f t="shared" si="0"/>
        <v>104190</v>
      </c>
      <c r="J60" s="31">
        <f t="shared" si="1"/>
        <v>953911</v>
      </c>
    </row>
    <row r="61" spans="1:10" s="17" customFormat="1" ht="15.75" customHeight="1">
      <c r="A61" s="5" t="s">
        <v>67</v>
      </c>
      <c r="B61" s="6" t="s">
        <v>20</v>
      </c>
      <c r="C61" s="51">
        <v>1442</v>
      </c>
      <c r="D61" s="31">
        <f>SUM(Sep!D61+C61*9)</f>
        <v>87356</v>
      </c>
      <c r="E61" s="51">
        <v>0</v>
      </c>
      <c r="F61" s="31">
        <f>SUM(Sep!F61+E61*9)</f>
        <v>0</v>
      </c>
      <c r="G61" s="51">
        <v>1937</v>
      </c>
      <c r="H61" s="31">
        <f>SUM(Sep!H61+G61)</f>
        <v>54973</v>
      </c>
      <c r="I61" s="31">
        <f t="shared" si="0"/>
        <v>3379</v>
      </c>
      <c r="J61" s="31">
        <f t="shared" si="1"/>
        <v>142329</v>
      </c>
    </row>
    <row r="62" spans="1:10" s="15" customFormat="1" ht="15.75" customHeight="1">
      <c r="A62" s="9" t="s">
        <v>68</v>
      </c>
      <c r="B62" s="10" t="s">
        <v>20</v>
      </c>
      <c r="C62" s="51">
        <v>3644</v>
      </c>
      <c r="D62" s="31">
        <f>SUM(Sep!D62+C62*9)</f>
        <v>393656</v>
      </c>
      <c r="E62" s="51">
        <v>1703</v>
      </c>
      <c r="F62" s="31">
        <f>SUM(Sep!F62+E62*9)</f>
        <v>43160</v>
      </c>
      <c r="G62" s="51">
        <v>19219</v>
      </c>
      <c r="H62" s="31">
        <f>SUM(Sep!H62+G62)</f>
        <v>703070</v>
      </c>
      <c r="I62" s="31">
        <f t="shared" si="0"/>
        <v>24566</v>
      </c>
      <c r="J62" s="31">
        <f t="shared" si="1"/>
        <v>1139886</v>
      </c>
    </row>
    <row r="63" spans="1:10" s="17" customFormat="1" ht="15.75" customHeight="1">
      <c r="A63" s="5" t="s">
        <v>69</v>
      </c>
      <c r="B63" s="6" t="s">
        <v>20</v>
      </c>
      <c r="C63" s="51">
        <v>1102</v>
      </c>
      <c r="D63" s="31">
        <f>SUM(Sep!D63+C63*9)</f>
        <v>418171</v>
      </c>
      <c r="E63" s="51">
        <v>0</v>
      </c>
      <c r="F63" s="31">
        <f>SUM(Sep!F63+E63*9)</f>
        <v>104270</v>
      </c>
      <c r="G63" s="51">
        <v>2550</v>
      </c>
      <c r="H63" s="31">
        <f>SUM(Sep!H63+G63)</f>
        <v>265008</v>
      </c>
      <c r="I63" s="31">
        <f t="shared" si="0"/>
        <v>3652</v>
      </c>
      <c r="J63" s="31">
        <f t="shared" si="1"/>
        <v>787449</v>
      </c>
    </row>
    <row r="64" spans="1:10" s="15" customFormat="1" ht="15.75" customHeight="1">
      <c r="A64" s="9" t="s">
        <v>70</v>
      </c>
      <c r="B64" s="10" t="s">
        <v>20</v>
      </c>
      <c r="C64" s="51">
        <v>10290</v>
      </c>
      <c r="D64" s="31">
        <f>SUM(Sep!D64+C64*9)</f>
        <v>340250</v>
      </c>
      <c r="E64" s="51">
        <v>3406</v>
      </c>
      <c r="F64" s="31">
        <f>SUM(Sep!F64+E64*9)</f>
        <v>115005</v>
      </c>
      <c r="G64" s="51">
        <v>130038</v>
      </c>
      <c r="H64" s="31">
        <f>SUM(Sep!H64+G64)</f>
        <v>267783</v>
      </c>
      <c r="I64" s="31">
        <f t="shared" si="0"/>
        <v>143734</v>
      </c>
      <c r="J64" s="31">
        <f t="shared" si="1"/>
        <v>723038</v>
      </c>
    </row>
    <row r="65" spans="1:10" s="17" customFormat="1" ht="15.75" customHeight="1">
      <c r="A65" s="5" t="s">
        <v>71</v>
      </c>
      <c r="B65" s="6" t="s">
        <v>20</v>
      </c>
      <c r="C65" s="51">
        <v>7223</v>
      </c>
      <c r="D65" s="31">
        <f>SUM(Sep!D65+C65*9)</f>
        <v>420036</v>
      </c>
      <c r="E65" s="51">
        <v>0</v>
      </c>
      <c r="F65" s="31">
        <f>SUM(Sep!F65+E65*9)</f>
        <v>2810</v>
      </c>
      <c r="G65" s="51">
        <v>17288</v>
      </c>
      <c r="H65" s="31">
        <f>SUM(Sep!H65+G65)</f>
        <v>239709</v>
      </c>
      <c r="I65" s="31">
        <f t="shared" si="0"/>
        <v>24511</v>
      </c>
      <c r="J65" s="31">
        <f t="shared" si="1"/>
        <v>662555</v>
      </c>
    </row>
    <row r="66" spans="1:10" s="15" customFormat="1" ht="15.75" customHeight="1">
      <c r="A66" s="9" t="s">
        <v>72</v>
      </c>
      <c r="B66" s="10" t="s">
        <v>20</v>
      </c>
      <c r="C66" s="51">
        <v>0</v>
      </c>
      <c r="D66" s="31">
        <f>SUM(Sep!D66+C66*9)</f>
        <v>0</v>
      </c>
      <c r="E66" s="51">
        <v>0</v>
      </c>
      <c r="F66" s="31">
        <f>SUM(Sep!F66+E66*9)</f>
        <v>0</v>
      </c>
      <c r="G66" s="51">
        <v>0</v>
      </c>
      <c r="H66" s="31">
        <f>SUM(Sep!H66+G66)</f>
        <v>0</v>
      </c>
      <c r="I66" s="31">
        <f t="shared" si="0"/>
        <v>0</v>
      </c>
      <c r="J66" s="31">
        <f t="shared" si="1"/>
        <v>0</v>
      </c>
    </row>
    <row r="67" spans="1:10" s="17" customFormat="1" ht="15.75" customHeight="1">
      <c r="A67" s="5" t="s">
        <v>73</v>
      </c>
      <c r="B67" s="6" t="s">
        <v>20</v>
      </c>
      <c r="C67" s="51">
        <v>4928</v>
      </c>
      <c r="D67" s="31">
        <f>SUM(Sep!D67+C67*9)</f>
        <v>282220</v>
      </c>
      <c r="E67" s="51">
        <v>0</v>
      </c>
      <c r="F67" s="31">
        <f>SUM(Sep!F67+E67*9)</f>
        <v>0</v>
      </c>
      <c r="G67" s="51">
        <v>41717</v>
      </c>
      <c r="H67" s="31">
        <f>SUM(Sep!H67+G67)</f>
        <v>263871</v>
      </c>
      <c r="I67" s="31">
        <f t="shared" si="0"/>
        <v>46645</v>
      </c>
      <c r="J67" s="31">
        <f t="shared" si="1"/>
        <v>546091</v>
      </c>
    </row>
    <row r="68" spans="1:10" s="15" customFormat="1" ht="15.75" customHeight="1">
      <c r="A68" s="9" t="s">
        <v>74</v>
      </c>
      <c r="B68" s="10" t="s">
        <v>20</v>
      </c>
      <c r="C68" s="51">
        <v>1009</v>
      </c>
      <c r="D68" s="31">
        <f>SUM(Sep!D68+C68*9)</f>
        <v>243245</v>
      </c>
      <c r="E68" s="51">
        <v>7</v>
      </c>
      <c r="F68" s="31">
        <f>SUM(Sep!F68+E68*9)</f>
        <v>63</v>
      </c>
      <c r="G68" s="51">
        <v>17070</v>
      </c>
      <c r="H68" s="31">
        <f>SUM(Sep!H68+G68)</f>
        <v>136492</v>
      </c>
      <c r="I68" s="31">
        <f t="shared" si="0"/>
        <v>18086</v>
      </c>
      <c r="J68" s="31">
        <f t="shared" si="1"/>
        <v>379800</v>
      </c>
    </row>
    <row r="69" spans="1:10" s="17" customFormat="1" ht="15.75" customHeight="1">
      <c r="A69" s="5" t="s">
        <v>75</v>
      </c>
      <c r="B69" s="6" t="s">
        <v>20</v>
      </c>
      <c r="C69" s="51">
        <v>6810</v>
      </c>
      <c r="D69" s="31">
        <f>SUM(Sep!D69+C69*9)</f>
        <v>257788</v>
      </c>
      <c r="E69" s="51">
        <v>1094</v>
      </c>
      <c r="F69" s="31">
        <f>SUM(Sep!F69+E69*9)</f>
        <v>164612</v>
      </c>
      <c r="G69" s="51">
        <v>40604</v>
      </c>
      <c r="H69" s="31">
        <f>SUM(Sep!H69+G69)</f>
        <v>237737</v>
      </c>
      <c r="I69" s="31">
        <f aca="true" t="shared" si="2" ref="I69:I80">SUM(C69,E69,G69)</f>
        <v>48508</v>
      </c>
      <c r="J69" s="31">
        <f t="shared" si="1"/>
        <v>660137</v>
      </c>
    </row>
    <row r="70" spans="1:10" s="17" customFormat="1" ht="15.75" customHeight="1">
      <c r="A70" s="5" t="s">
        <v>76</v>
      </c>
      <c r="B70" s="6" t="s">
        <v>20</v>
      </c>
      <c r="C70" s="51">
        <v>389</v>
      </c>
      <c r="D70" s="31">
        <f>SUM(Sep!D70+C70*9)</f>
        <v>62673</v>
      </c>
      <c r="E70" s="51">
        <v>0</v>
      </c>
      <c r="F70" s="31">
        <f>SUM(Sep!F70+E70*9)</f>
        <v>0</v>
      </c>
      <c r="G70" s="51">
        <v>5742</v>
      </c>
      <c r="H70" s="31">
        <f>SUM(Sep!H70+G70)</f>
        <v>26203</v>
      </c>
      <c r="I70" s="31">
        <f t="shared" si="2"/>
        <v>6131</v>
      </c>
      <c r="J70" s="31">
        <f t="shared" si="1"/>
        <v>88876</v>
      </c>
    </row>
    <row r="71" spans="1:10" s="15" customFormat="1" ht="15.75" customHeight="1">
      <c r="A71" s="9" t="s">
        <v>78</v>
      </c>
      <c r="B71" s="10" t="s">
        <v>20</v>
      </c>
      <c r="C71" s="51">
        <v>0</v>
      </c>
      <c r="D71" s="31">
        <f>SUM(Sep!D71+C71*9)</f>
        <v>1524</v>
      </c>
      <c r="E71" s="51">
        <v>0</v>
      </c>
      <c r="F71" s="31">
        <f>SUM(Sep!F71+E71*9)</f>
        <v>0</v>
      </c>
      <c r="G71" s="51">
        <v>0</v>
      </c>
      <c r="H71" s="31">
        <f>SUM(Sep!H71+G71)</f>
        <v>1627</v>
      </c>
      <c r="I71" s="31">
        <f t="shared" si="2"/>
        <v>0</v>
      </c>
      <c r="J71" s="31">
        <f t="shared" si="1"/>
        <v>3151</v>
      </c>
    </row>
    <row r="72" spans="1:10" s="15" customFormat="1" ht="15.75" customHeight="1">
      <c r="A72" s="9" t="s">
        <v>79</v>
      </c>
      <c r="B72" s="10" t="s">
        <v>20</v>
      </c>
      <c r="C72" s="51">
        <v>5463</v>
      </c>
      <c r="D72" s="31">
        <f>SUM(Sep!D72+C72*9)</f>
        <v>204388</v>
      </c>
      <c r="E72" s="51">
        <v>0</v>
      </c>
      <c r="F72" s="31">
        <f>SUM(Sep!F72+E72*9)</f>
        <v>17388</v>
      </c>
      <c r="G72" s="51">
        <v>13416</v>
      </c>
      <c r="H72" s="31">
        <f>SUM(Sep!H72+G72)</f>
        <v>98910</v>
      </c>
      <c r="I72" s="31">
        <f t="shared" si="2"/>
        <v>18879</v>
      </c>
      <c r="J72" s="31">
        <f t="shared" si="1"/>
        <v>320686</v>
      </c>
    </row>
    <row r="73" spans="1:10" s="15" customFormat="1" ht="15.75" customHeight="1">
      <c r="A73" s="9" t="s">
        <v>80</v>
      </c>
      <c r="B73" s="10" t="s">
        <v>20</v>
      </c>
      <c r="C73" s="51">
        <v>11031</v>
      </c>
      <c r="D73" s="31">
        <f>SUM(Sep!D73+C73*9)</f>
        <v>703682</v>
      </c>
      <c r="E73" s="51">
        <v>0</v>
      </c>
      <c r="F73" s="31">
        <f>SUM(Sep!F73+E73*9)</f>
        <v>26382</v>
      </c>
      <c r="G73" s="51">
        <v>207662</v>
      </c>
      <c r="H73" s="31">
        <f>SUM(Sep!H73+G73)</f>
        <v>572261</v>
      </c>
      <c r="I73" s="31">
        <f t="shared" si="2"/>
        <v>218693</v>
      </c>
      <c r="J73" s="31">
        <f t="shared" si="1"/>
        <v>1302325</v>
      </c>
    </row>
    <row r="74" spans="1:10" s="17" customFormat="1" ht="15.75" customHeight="1">
      <c r="A74" s="5" t="s">
        <v>81</v>
      </c>
      <c r="B74" s="6" t="s">
        <v>20</v>
      </c>
      <c r="C74" s="51">
        <v>6145</v>
      </c>
      <c r="D74" s="31">
        <f>SUM(Sep!D74+C74*9)</f>
        <v>177903</v>
      </c>
      <c r="E74" s="51">
        <v>1703</v>
      </c>
      <c r="F74" s="31">
        <f>SUM(Sep!F74+E74*9)</f>
        <v>31407</v>
      </c>
      <c r="G74" s="51">
        <v>11548</v>
      </c>
      <c r="H74" s="31">
        <f>SUM(Sep!H74+G74)</f>
        <v>67661</v>
      </c>
      <c r="I74" s="31">
        <f t="shared" si="2"/>
        <v>19396</v>
      </c>
      <c r="J74" s="31">
        <f t="shared" si="1"/>
        <v>276971</v>
      </c>
    </row>
    <row r="75" spans="1:10" s="15" customFormat="1" ht="15.75" customHeight="1">
      <c r="A75" s="9" t="s">
        <v>85</v>
      </c>
      <c r="B75" s="10" t="s">
        <v>20</v>
      </c>
      <c r="C75" s="51">
        <v>0</v>
      </c>
      <c r="D75" s="31">
        <f>SUM(Sep!D75+C75*9)</f>
        <v>0</v>
      </c>
      <c r="E75" s="51">
        <v>0</v>
      </c>
      <c r="F75" s="31">
        <f>SUM(Sep!F75+E75*9)</f>
        <v>0</v>
      </c>
      <c r="G75" s="51">
        <v>0</v>
      </c>
      <c r="H75" s="31">
        <f>SUM(Sep!H75+G75)</f>
        <v>0</v>
      </c>
      <c r="I75" s="31">
        <f t="shared" si="2"/>
        <v>0</v>
      </c>
      <c r="J75" s="31">
        <f t="shared" si="1"/>
        <v>0</v>
      </c>
    </row>
    <row r="76" spans="1:10" s="15" customFormat="1" ht="15.75" customHeight="1">
      <c r="A76" s="9" t="s">
        <v>87</v>
      </c>
      <c r="B76" s="10" t="s">
        <v>20</v>
      </c>
      <c r="C76" s="51">
        <v>0</v>
      </c>
      <c r="D76" s="31">
        <f>SUM(Sep!D76+C76*9)</f>
        <v>0</v>
      </c>
      <c r="E76" s="51">
        <v>0</v>
      </c>
      <c r="F76" s="31">
        <f>SUM(Sep!F76+E76*9)</f>
        <v>0</v>
      </c>
      <c r="G76" s="51">
        <v>0</v>
      </c>
      <c r="H76" s="31">
        <f>SUM(Sep!H76+G76)</f>
        <v>0</v>
      </c>
      <c r="I76" s="31">
        <f t="shared" si="2"/>
        <v>0</v>
      </c>
      <c r="J76" s="31">
        <f>SUM(D76+F76+H76)</f>
        <v>0</v>
      </c>
    </row>
    <row r="77" spans="1:10" s="17" customFormat="1" ht="15.75" customHeight="1">
      <c r="A77" s="5" t="s">
        <v>88</v>
      </c>
      <c r="B77" s="6" t="s">
        <v>20</v>
      </c>
      <c r="C77" s="51">
        <v>19441</v>
      </c>
      <c r="D77" s="31">
        <f>SUM(Sep!D77+C77*9)</f>
        <v>1356355</v>
      </c>
      <c r="E77" s="51">
        <v>8150</v>
      </c>
      <c r="F77" s="31">
        <f>SUM(Sep!F77+E77*9)</f>
        <v>349316</v>
      </c>
      <c r="G77" s="51">
        <v>117383</v>
      </c>
      <c r="H77" s="31">
        <f>SUM(Sep!H77+G77)</f>
        <v>1057644</v>
      </c>
      <c r="I77" s="31">
        <f t="shared" si="2"/>
        <v>144974</v>
      </c>
      <c r="J77" s="31">
        <f>SUM(D77+F77+H77)</f>
        <v>2763315</v>
      </c>
    </row>
    <row r="78" spans="1:10" s="17" customFormat="1" ht="15.75" customHeight="1">
      <c r="A78" s="5" t="s">
        <v>139</v>
      </c>
      <c r="B78" s="6" t="s">
        <v>20</v>
      </c>
      <c r="C78" s="51">
        <v>5426</v>
      </c>
      <c r="D78" s="31">
        <f>SUM(Sep!D78+C78*9)</f>
        <v>48834</v>
      </c>
      <c r="E78" s="51">
        <v>3953</v>
      </c>
      <c r="F78" s="31">
        <f>SUM(Sep!F78+E78*9)</f>
        <v>183549</v>
      </c>
      <c r="G78" s="51">
        <v>132103</v>
      </c>
      <c r="H78" s="31">
        <f>SUM(Sep!H78+G78)</f>
        <v>156939</v>
      </c>
      <c r="I78" s="31">
        <f t="shared" si="2"/>
        <v>141482</v>
      </c>
      <c r="J78" s="31">
        <f>SUM(D78+F78+H78)</f>
        <v>389322</v>
      </c>
    </row>
    <row r="79" spans="1:10" s="17" customFormat="1" ht="15.75" customHeight="1">
      <c r="A79" s="5" t="s">
        <v>137</v>
      </c>
      <c r="B79" s="6" t="s">
        <v>20</v>
      </c>
      <c r="C79" s="51">
        <v>0</v>
      </c>
      <c r="D79" s="31">
        <f>SUM(Sep!D79+C79*9)</f>
        <v>0</v>
      </c>
      <c r="E79" s="51">
        <v>4843</v>
      </c>
      <c r="F79" s="31">
        <f>SUM(Sep!F79+E79*9)</f>
        <v>297291</v>
      </c>
      <c r="G79" s="51">
        <v>19763</v>
      </c>
      <c r="H79" s="31">
        <f>SUM(Sep!H79+G79)</f>
        <v>70115</v>
      </c>
      <c r="I79" s="31">
        <f t="shared" si="2"/>
        <v>24606</v>
      </c>
      <c r="J79" s="31">
        <f>SUM(D79+F79+H79)</f>
        <v>367406</v>
      </c>
    </row>
    <row r="80" spans="1:10" s="17" customFormat="1" ht="15.75" customHeight="1">
      <c r="A80" s="5" t="s">
        <v>138</v>
      </c>
      <c r="B80" s="6" t="s">
        <v>20</v>
      </c>
      <c r="C80" s="51">
        <v>0</v>
      </c>
      <c r="D80" s="31">
        <f>SUM(Sep!D80+C80*9)</f>
        <v>103689</v>
      </c>
      <c r="E80" s="51">
        <v>4265</v>
      </c>
      <c r="F80" s="31">
        <f>SUM(Sep!F80+E80*9)</f>
        <v>110668</v>
      </c>
      <c r="G80" s="51">
        <v>11247</v>
      </c>
      <c r="H80" s="31">
        <f>SUM(Sep!H80+G80)</f>
        <v>102127</v>
      </c>
      <c r="I80" s="31">
        <f t="shared" si="2"/>
        <v>15512</v>
      </c>
      <c r="J80" s="31">
        <f>SUM(D80+F80+H80)</f>
        <v>316484</v>
      </c>
    </row>
    <row r="81" spans="1:10" s="5" customFormat="1" ht="21.75">
      <c r="A81" s="19" t="s">
        <v>125</v>
      </c>
      <c r="B81" s="25"/>
      <c r="C81" s="33">
        <f>SUM(C5:C35)</f>
        <v>109869</v>
      </c>
      <c r="D81" s="33">
        <f aca="true" t="shared" si="3" ref="D81:J81">SUM(D5:D35)</f>
        <v>4776475</v>
      </c>
      <c r="E81" s="33">
        <f t="shared" si="3"/>
        <v>107905</v>
      </c>
      <c r="F81" s="33">
        <f t="shared" si="3"/>
        <v>4601841</v>
      </c>
      <c r="G81" s="33">
        <f t="shared" si="3"/>
        <v>1397641</v>
      </c>
      <c r="H81" s="33">
        <f t="shared" si="3"/>
        <v>5285666</v>
      </c>
      <c r="I81" s="33">
        <f t="shared" si="3"/>
        <v>1615415</v>
      </c>
      <c r="J81" s="33">
        <f t="shared" si="3"/>
        <v>14663982</v>
      </c>
    </row>
    <row r="82" spans="1:10" s="5" customFormat="1" ht="21.75">
      <c r="A82" s="19" t="s">
        <v>126</v>
      </c>
      <c r="B82" s="25"/>
      <c r="C82" s="33">
        <f>SUM(C36:C80)</f>
        <v>308913</v>
      </c>
      <c r="D82" s="33">
        <f aca="true" t="shared" si="4" ref="D82:J82">SUM(D36:D80)</f>
        <v>20771721</v>
      </c>
      <c r="E82" s="33">
        <f t="shared" si="4"/>
        <v>101023</v>
      </c>
      <c r="F82" s="33">
        <f t="shared" si="4"/>
        <v>5238253</v>
      </c>
      <c r="G82" s="33">
        <f t="shared" si="4"/>
        <v>2128820</v>
      </c>
      <c r="H82" s="33">
        <f t="shared" si="4"/>
        <v>14919189</v>
      </c>
      <c r="I82" s="33">
        <f t="shared" si="4"/>
        <v>2538756</v>
      </c>
      <c r="J82" s="33">
        <f t="shared" si="4"/>
        <v>40929163</v>
      </c>
    </row>
    <row r="83" spans="1:10" s="5" customFormat="1" ht="15.75" customHeight="1">
      <c r="A83" s="17" t="s">
        <v>89</v>
      </c>
      <c r="B83" s="25"/>
      <c r="C83" s="33">
        <f>SUM(C81:C82)</f>
        <v>418782</v>
      </c>
      <c r="D83" s="33">
        <f aca="true" t="shared" si="5" ref="D83:J83">SUM(D81:D82)</f>
        <v>25548196</v>
      </c>
      <c r="E83" s="33">
        <f t="shared" si="5"/>
        <v>208928</v>
      </c>
      <c r="F83" s="33">
        <f t="shared" si="5"/>
        <v>9840094</v>
      </c>
      <c r="G83" s="33">
        <f t="shared" si="5"/>
        <v>3526461</v>
      </c>
      <c r="H83" s="33">
        <f t="shared" si="5"/>
        <v>20204855</v>
      </c>
      <c r="I83" s="33">
        <f t="shared" si="5"/>
        <v>4154171</v>
      </c>
      <c r="J83" s="33">
        <f t="shared" si="5"/>
        <v>55593145</v>
      </c>
    </row>
    <row r="84" spans="1:10" ht="12.75">
      <c r="A84" s="26"/>
      <c r="B84" s="25"/>
      <c r="C84" s="25"/>
      <c r="D84" s="43"/>
      <c r="E84" s="25"/>
      <c r="F84" s="43"/>
      <c r="G84" s="25"/>
      <c r="H84" s="43"/>
      <c r="I84" s="47" t="s">
        <v>155</v>
      </c>
      <c r="J84" s="33">
        <v>52588134</v>
      </c>
    </row>
    <row r="85" spans="1:10" ht="12.75">
      <c r="A85" s="26"/>
      <c r="B85" s="25"/>
      <c r="C85" s="25"/>
      <c r="D85" s="43"/>
      <c r="E85" s="25"/>
      <c r="F85" s="43"/>
      <c r="G85" s="25"/>
      <c r="H85" s="43"/>
      <c r="I85" s="47" t="s">
        <v>154</v>
      </c>
      <c r="J85" s="33">
        <v>35563702</v>
      </c>
    </row>
    <row r="86" spans="1:8" ht="10.5">
      <c r="A86" s="26"/>
      <c r="B86" s="25"/>
      <c r="C86" s="25"/>
      <c r="D86" s="43"/>
      <c r="E86" s="25"/>
      <c r="F86" s="43"/>
      <c r="G86" s="25"/>
      <c r="H86" s="43"/>
    </row>
  </sheetData>
  <sheetProtection sheet="1"/>
  <mergeCells count="1">
    <mergeCell ref="A1:J1"/>
  </mergeCells>
  <conditionalFormatting sqref="A2:A83 C2:IV2 A1:IV1 I3:IV83 B3:H86">
    <cfRule type="expression" priority="49" dxfId="0" stopIfTrue="1">
      <formula>CellHasFormula</formula>
    </cfRule>
  </conditionalFormatting>
  <conditionalFormatting sqref="A1:IV1">
    <cfRule type="expression" priority="48" dxfId="0" stopIfTrue="1">
      <formula>CellHasFormula</formula>
    </cfRule>
  </conditionalFormatting>
  <conditionalFormatting sqref="C36:C80">
    <cfRule type="expression" priority="47" dxfId="0" stopIfTrue="1">
      <formula>CellHasFormula</formula>
    </cfRule>
  </conditionalFormatting>
  <conditionalFormatting sqref="E36:E80">
    <cfRule type="expression" priority="46" dxfId="0" stopIfTrue="1">
      <formula>CellHasFormula</formula>
    </cfRule>
  </conditionalFormatting>
  <conditionalFormatting sqref="G36:G80">
    <cfRule type="expression" priority="45" dxfId="0" stopIfTrue="1">
      <formula>CellHasFormula</formula>
    </cfRule>
  </conditionalFormatting>
  <conditionalFormatting sqref="C5:C80">
    <cfRule type="expression" priority="44" dxfId="0" stopIfTrue="1">
      <formula>CellHasFormula</formula>
    </cfRule>
  </conditionalFormatting>
  <conditionalFormatting sqref="E5:E80">
    <cfRule type="expression" priority="43" dxfId="0" stopIfTrue="1">
      <formula>CellHasFormula</formula>
    </cfRule>
  </conditionalFormatting>
  <conditionalFormatting sqref="G5:G80">
    <cfRule type="expression" priority="42" dxfId="0" stopIfTrue="1">
      <formula>CellHasFormula</formula>
    </cfRule>
  </conditionalFormatting>
  <conditionalFormatting sqref="J84:J85">
    <cfRule type="expression" priority="41" dxfId="0" stopIfTrue="1">
      <formula>CellHasFormula</formula>
    </cfRule>
  </conditionalFormatting>
  <conditionalFormatting sqref="J85">
    <cfRule type="expression" priority="40" dxfId="0" stopIfTrue="1">
      <formula>CellHasFormula</formula>
    </cfRule>
  </conditionalFormatting>
  <conditionalFormatting sqref="C36:C80">
    <cfRule type="expression" priority="39" dxfId="0" stopIfTrue="1">
      <formula>CellHasFormula</formula>
    </cfRule>
  </conditionalFormatting>
  <conditionalFormatting sqref="C36:C80">
    <cfRule type="expression" priority="38" dxfId="0" stopIfTrue="1">
      <formula>CellHasFormula</formula>
    </cfRule>
  </conditionalFormatting>
  <conditionalFormatting sqref="C36:C80">
    <cfRule type="expression" priority="37" dxfId="0" stopIfTrue="1">
      <formula>CellHasFormula</formula>
    </cfRule>
  </conditionalFormatting>
  <conditionalFormatting sqref="E36:E80">
    <cfRule type="expression" priority="36" dxfId="0" stopIfTrue="1">
      <formula>CellHasFormula</formula>
    </cfRule>
  </conditionalFormatting>
  <conditionalFormatting sqref="E36:E80">
    <cfRule type="expression" priority="35" dxfId="0" stopIfTrue="1">
      <formula>CellHasFormula</formula>
    </cfRule>
  </conditionalFormatting>
  <conditionalFormatting sqref="E36:E80">
    <cfRule type="expression" priority="34" dxfId="0" stopIfTrue="1">
      <formula>CellHasFormula</formula>
    </cfRule>
  </conditionalFormatting>
  <conditionalFormatting sqref="G36:G80">
    <cfRule type="expression" priority="33" dxfId="0" stopIfTrue="1">
      <formula>CellHasFormula</formula>
    </cfRule>
  </conditionalFormatting>
  <conditionalFormatting sqref="G36:G80">
    <cfRule type="expression" priority="32" dxfId="0" stopIfTrue="1">
      <formula>CellHasFormula</formula>
    </cfRule>
  </conditionalFormatting>
  <conditionalFormatting sqref="G36:G80">
    <cfRule type="expression" priority="31" dxfId="0" stopIfTrue="1">
      <formula>CellHasFormula</formula>
    </cfRule>
  </conditionalFormatting>
  <conditionalFormatting sqref="C5:C80">
    <cfRule type="expression" priority="30" dxfId="0" stopIfTrue="1">
      <formula>CellHasFormula</formula>
    </cfRule>
  </conditionalFormatting>
  <conditionalFormatting sqref="C5:C80">
    <cfRule type="expression" priority="29" dxfId="0" stopIfTrue="1">
      <formula>CellHasFormula</formula>
    </cfRule>
  </conditionalFormatting>
  <conditionalFormatting sqref="E5:E80">
    <cfRule type="expression" priority="28" dxfId="0" stopIfTrue="1">
      <formula>CellHasFormula</formula>
    </cfRule>
  </conditionalFormatting>
  <conditionalFormatting sqref="E5:E80">
    <cfRule type="expression" priority="27" dxfId="0" stopIfTrue="1">
      <formula>CellHasFormula</formula>
    </cfRule>
  </conditionalFormatting>
  <conditionalFormatting sqref="G5:G80">
    <cfRule type="expression" priority="26" dxfId="0" stopIfTrue="1">
      <formula>CellHasFormula</formula>
    </cfRule>
  </conditionalFormatting>
  <conditionalFormatting sqref="G5:G80">
    <cfRule type="expression" priority="25" dxfId="0" stopIfTrue="1">
      <formula>CellHasFormula</formula>
    </cfRule>
  </conditionalFormatting>
  <conditionalFormatting sqref="E5:E35">
    <cfRule type="expression" priority="24" dxfId="0" stopIfTrue="1">
      <formula>CellHasFormula</formula>
    </cfRule>
  </conditionalFormatting>
  <conditionalFormatting sqref="E5:E35">
    <cfRule type="expression" priority="23" dxfId="0" stopIfTrue="1">
      <formula>CellHasFormula</formula>
    </cfRule>
  </conditionalFormatting>
  <conditionalFormatting sqref="E5:E35">
    <cfRule type="expression" priority="22" dxfId="0" stopIfTrue="1">
      <formula>CellHasFormula</formula>
    </cfRule>
  </conditionalFormatting>
  <conditionalFormatting sqref="E5:E35">
    <cfRule type="expression" priority="21" dxfId="0" stopIfTrue="1">
      <formula>CellHasFormula</formula>
    </cfRule>
  </conditionalFormatting>
  <conditionalFormatting sqref="G5:G35">
    <cfRule type="expression" priority="20" dxfId="0" stopIfTrue="1">
      <formula>CellHasFormula</formula>
    </cfRule>
  </conditionalFormatting>
  <conditionalFormatting sqref="G5:G35">
    <cfRule type="expression" priority="19" dxfId="0" stopIfTrue="1">
      <formula>CellHasFormula</formula>
    </cfRule>
  </conditionalFormatting>
  <conditionalFormatting sqref="G5:G35">
    <cfRule type="expression" priority="18" dxfId="0" stopIfTrue="1">
      <formula>CellHasFormula</formula>
    </cfRule>
  </conditionalFormatting>
  <conditionalFormatting sqref="G5:G35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36" sqref="G36:G80"/>
    </sheetView>
  </sheetViews>
  <sheetFormatPr defaultColWidth="9.140625" defaultRowHeight="12.75"/>
  <cols>
    <col min="1" max="1" width="21.57421875" style="0" bestFit="1" customWidth="1"/>
    <col min="3" max="3" width="15.7109375" style="0" customWidth="1"/>
    <col min="4" max="4" width="15.7109375" style="40" customWidth="1"/>
    <col min="5" max="5" width="15.7109375" style="0" customWidth="1"/>
    <col min="6" max="6" width="15.7109375" style="40" customWidth="1"/>
    <col min="7" max="7" width="15.7109375" style="0" customWidth="1"/>
    <col min="8" max="10" width="15.7109375" style="40" customWidth="1"/>
  </cols>
  <sheetData>
    <row r="1" spans="1:10" s="1" customFormat="1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2.75">
      <c r="A2" s="1" t="s">
        <v>146</v>
      </c>
      <c r="D2" s="28"/>
      <c r="F2" s="28"/>
      <c r="H2" s="28"/>
      <c r="I2" s="28"/>
      <c r="J2" s="28"/>
    </row>
    <row r="3" spans="1:10" s="3" customFormat="1" ht="12.75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0" s="4" customFormat="1" ht="20.25" customHeight="1">
      <c r="A4" s="4" t="s">
        <v>0</v>
      </c>
      <c r="B4" s="4" t="s">
        <v>1</v>
      </c>
      <c r="C4" s="4" t="s">
        <v>4</v>
      </c>
      <c r="D4" s="36" t="s">
        <v>11</v>
      </c>
      <c r="E4" s="4" t="s">
        <v>13</v>
      </c>
      <c r="F4" s="36" t="s">
        <v>14</v>
      </c>
      <c r="G4" s="4" t="s">
        <v>93</v>
      </c>
      <c r="H4" s="36" t="s">
        <v>90</v>
      </c>
      <c r="I4" s="36" t="s">
        <v>94</v>
      </c>
      <c r="J4" s="36" t="s">
        <v>18</v>
      </c>
    </row>
    <row r="5" spans="1:10" s="4" customFormat="1" ht="20.25" customHeight="1">
      <c r="A5" s="21" t="s">
        <v>128</v>
      </c>
      <c r="B5" s="4" t="s">
        <v>22</v>
      </c>
      <c r="C5" s="7">
        <v>0</v>
      </c>
      <c r="D5" s="32">
        <f>SUM(Oct!D5+C5*8)</f>
        <v>391582</v>
      </c>
      <c r="E5" s="50">
        <v>3796</v>
      </c>
      <c r="F5" s="32">
        <f>SUM(Oct!F5+E5*8)</f>
        <v>150752</v>
      </c>
      <c r="G5" s="50">
        <v>36672</v>
      </c>
      <c r="H5" s="32">
        <f>SUM(Oct!H5+G5)</f>
        <v>191209</v>
      </c>
      <c r="I5" s="32">
        <f aca="true" t="shared" si="0" ref="I5:I68">SUM(C5,E5,G5)</f>
        <v>40468</v>
      </c>
      <c r="J5" s="32">
        <f>SUM(D5+F5+H5)</f>
        <v>733543</v>
      </c>
    </row>
    <row r="6" spans="1:10" s="11" customFormat="1" ht="15.75" customHeight="1">
      <c r="A6" s="9" t="s">
        <v>21</v>
      </c>
      <c r="B6" s="10" t="s">
        <v>22</v>
      </c>
      <c r="C6" s="7">
        <v>0</v>
      </c>
      <c r="D6" s="32">
        <f>SUM(Oct!D6+C6*8)</f>
        <v>0</v>
      </c>
      <c r="E6" s="50">
        <v>0</v>
      </c>
      <c r="F6" s="32">
        <f>SUM(Oct!F6+E6*8)</f>
        <v>0</v>
      </c>
      <c r="G6" s="50">
        <v>0</v>
      </c>
      <c r="H6" s="32">
        <f>SUM(Oct!H6+G6)</f>
        <v>0</v>
      </c>
      <c r="I6" s="32">
        <f t="shared" si="0"/>
        <v>0</v>
      </c>
      <c r="J6" s="32">
        <f aca="true" t="shared" si="1" ref="J6:J69">SUM(D6+F6+H6)</f>
        <v>0</v>
      </c>
    </row>
    <row r="7" spans="1:10" s="11" customFormat="1" ht="15.75" customHeight="1">
      <c r="A7" s="9" t="s">
        <v>23</v>
      </c>
      <c r="B7" s="10" t="s">
        <v>22</v>
      </c>
      <c r="C7" s="7">
        <v>5585</v>
      </c>
      <c r="D7" s="32">
        <f>SUM(Oct!D7+C7*8)</f>
        <v>236268</v>
      </c>
      <c r="E7" s="50">
        <v>1094</v>
      </c>
      <c r="F7" s="32">
        <f>SUM(Oct!F7+E7*8)</f>
        <v>131701</v>
      </c>
      <c r="G7" s="50">
        <v>255870</v>
      </c>
      <c r="H7" s="32">
        <f>SUM(Oct!H7+G7)</f>
        <v>493134</v>
      </c>
      <c r="I7" s="32">
        <f t="shared" si="0"/>
        <v>262549</v>
      </c>
      <c r="J7" s="32">
        <f t="shared" si="1"/>
        <v>861103</v>
      </c>
    </row>
    <row r="8" spans="1:10" s="1" customFormat="1" ht="15.75" customHeight="1">
      <c r="A8" s="5" t="s">
        <v>24</v>
      </c>
      <c r="B8" s="6" t="s">
        <v>22</v>
      </c>
      <c r="C8" s="7">
        <v>9777</v>
      </c>
      <c r="D8" s="32">
        <f>SUM(Oct!D8+C8*8)</f>
        <v>558669</v>
      </c>
      <c r="E8" s="50">
        <v>8291</v>
      </c>
      <c r="F8" s="32">
        <f>SUM(Oct!F8+E8*8)</f>
        <v>732684</v>
      </c>
      <c r="G8" s="50">
        <v>223051</v>
      </c>
      <c r="H8" s="32">
        <f>SUM(Oct!H8+G8)</f>
        <v>971134</v>
      </c>
      <c r="I8" s="32">
        <f t="shared" si="0"/>
        <v>241119</v>
      </c>
      <c r="J8" s="32">
        <f t="shared" si="1"/>
        <v>2262487</v>
      </c>
    </row>
    <row r="9" spans="1:10" s="11" customFormat="1" ht="15.75" customHeight="1">
      <c r="A9" s="9" t="s">
        <v>25</v>
      </c>
      <c r="B9" s="10" t="s">
        <v>22</v>
      </c>
      <c r="C9" s="7">
        <v>0</v>
      </c>
      <c r="D9" s="32">
        <f>SUM(Oct!D9+C9*8)</f>
        <v>39616</v>
      </c>
      <c r="E9" s="50">
        <v>0</v>
      </c>
      <c r="F9" s="32">
        <f>SUM(Oct!F9+E9*8)</f>
        <v>46492</v>
      </c>
      <c r="G9" s="50">
        <v>0</v>
      </c>
      <c r="H9" s="32">
        <f>SUM(Oct!H9+G9)</f>
        <v>72418</v>
      </c>
      <c r="I9" s="32">
        <f t="shared" si="0"/>
        <v>0</v>
      </c>
      <c r="J9" s="32">
        <f t="shared" si="1"/>
        <v>158526</v>
      </c>
    </row>
    <row r="10" spans="1:10" s="1" customFormat="1" ht="15.75" customHeight="1">
      <c r="A10" s="5" t="s">
        <v>27</v>
      </c>
      <c r="B10" s="6" t="s">
        <v>22</v>
      </c>
      <c r="C10" s="7">
        <v>0</v>
      </c>
      <c r="D10" s="32">
        <f>SUM(Oct!D10+C10*8)</f>
        <v>100232</v>
      </c>
      <c r="E10" s="50">
        <v>0</v>
      </c>
      <c r="F10" s="32">
        <f>SUM(Oct!F10+E10*8)</f>
        <v>164066</v>
      </c>
      <c r="G10" s="50">
        <v>0</v>
      </c>
      <c r="H10" s="32">
        <f>SUM(Oct!H10+G10)</f>
        <v>173933</v>
      </c>
      <c r="I10" s="32">
        <f t="shared" si="0"/>
        <v>0</v>
      </c>
      <c r="J10" s="32">
        <f t="shared" si="1"/>
        <v>438231</v>
      </c>
    </row>
    <row r="11" spans="1:10" s="1" customFormat="1" ht="15.75" customHeight="1">
      <c r="A11" s="5" t="s">
        <v>30</v>
      </c>
      <c r="B11" s="6" t="s">
        <v>22</v>
      </c>
      <c r="C11" s="7">
        <v>1452</v>
      </c>
      <c r="D11" s="32">
        <f>SUM(Oct!D11+C11*8)</f>
        <v>98559</v>
      </c>
      <c r="E11" s="50">
        <v>0</v>
      </c>
      <c r="F11" s="32">
        <f>SUM(Oct!F11+E11*8)</f>
        <v>261115</v>
      </c>
      <c r="G11" s="50">
        <v>11584</v>
      </c>
      <c r="H11" s="32">
        <f>SUM(Oct!H11+G11)</f>
        <v>173299</v>
      </c>
      <c r="I11" s="32">
        <f t="shared" si="0"/>
        <v>13036</v>
      </c>
      <c r="J11" s="32">
        <f t="shared" si="1"/>
        <v>532973</v>
      </c>
    </row>
    <row r="12" spans="1:10" s="1" customFormat="1" ht="15.75" customHeight="1">
      <c r="A12" s="5" t="s">
        <v>31</v>
      </c>
      <c r="B12" s="6" t="s">
        <v>22</v>
      </c>
      <c r="C12" s="7">
        <v>0</v>
      </c>
      <c r="D12" s="32">
        <f>SUM(Oct!D12+C12*8)</f>
        <v>36018</v>
      </c>
      <c r="E12" s="50">
        <v>0</v>
      </c>
      <c r="F12" s="32">
        <f>SUM(Oct!F12+E12*8)</f>
        <v>275313</v>
      </c>
      <c r="G12" s="50">
        <v>0</v>
      </c>
      <c r="H12" s="32">
        <f>SUM(Oct!H12+G12)</f>
        <v>229230</v>
      </c>
      <c r="I12" s="32">
        <f t="shared" si="0"/>
        <v>0</v>
      </c>
      <c r="J12" s="32">
        <f t="shared" si="1"/>
        <v>540561</v>
      </c>
    </row>
    <row r="13" spans="1:10" s="11" customFormat="1" ht="15.75" customHeight="1">
      <c r="A13" s="9" t="s">
        <v>36</v>
      </c>
      <c r="B13" s="10" t="s">
        <v>22</v>
      </c>
      <c r="C13" s="7">
        <v>0</v>
      </c>
      <c r="D13" s="32">
        <f>SUM(Oct!D13+C13*8)</f>
        <v>22713</v>
      </c>
      <c r="E13" s="50">
        <v>0</v>
      </c>
      <c r="F13" s="32">
        <f>SUM(Oct!F13+E13*8)</f>
        <v>0</v>
      </c>
      <c r="G13" s="50">
        <v>0</v>
      </c>
      <c r="H13" s="32">
        <f>SUM(Oct!H13+G13)</f>
        <v>8468</v>
      </c>
      <c r="I13" s="32">
        <f t="shared" si="0"/>
        <v>0</v>
      </c>
      <c r="J13" s="32">
        <f t="shared" si="1"/>
        <v>31181</v>
      </c>
    </row>
    <row r="14" spans="1:10" s="1" customFormat="1" ht="15.75" customHeight="1">
      <c r="A14" s="5" t="s">
        <v>37</v>
      </c>
      <c r="B14" s="6" t="s">
        <v>22</v>
      </c>
      <c r="C14" s="7">
        <v>0</v>
      </c>
      <c r="D14" s="32">
        <f>SUM(Oct!D14+C14*8)</f>
        <v>113504</v>
      </c>
      <c r="E14" s="50">
        <v>2410</v>
      </c>
      <c r="F14" s="32">
        <f>SUM(Oct!F14+E14*8)</f>
        <v>69658</v>
      </c>
      <c r="G14" s="50">
        <v>1195</v>
      </c>
      <c r="H14" s="32">
        <f>SUM(Oct!H14+G14)</f>
        <v>137870</v>
      </c>
      <c r="I14" s="32">
        <f t="shared" si="0"/>
        <v>3605</v>
      </c>
      <c r="J14" s="32">
        <f t="shared" si="1"/>
        <v>321032</v>
      </c>
    </row>
    <row r="15" spans="1:10" s="1" customFormat="1" ht="15.75" customHeight="1">
      <c r="A15" s="5" t="s">
        <v>40</v>
      </c>
      <c r="B15" s="6" t="s">
        <v>22</v>
      </c>
      <c r="C15" s="7">
        <v>12322</v>
      </c>
      <c r="D15" s="32">
        <f>SUM(Oct!D15+C15*8)</f>
        <v>567113</v>
      </c>
      <c r="E15" s="50">
        <v>3301</v>
      </c>
      <c r="F15" s="32">
        <f>SUM(Oct!F15+E15*8)</f>
        <v>305651</v>
      </c>
      <c r="G15" s="50">
        <v>64233</v>
      </c>
      <c r="H15" s="32">
        <f>SUM(Oct!H15+G15)</f>
        <v>524032</v>
      </c>
      <c r="I15" s="32">
        <f t="shared" si="0"/>
        <v>79856</v>
      </c>
      <c r="J15" s="32">
        <f t="shared" si="1"/>
        <v>1396796</v>
      </c>
    </row>
    <row r="16" spans="1:10" s="1" customFormat="1" ht="15.75" customHeight="1">
      <c r="A16" s="5" t="s">
        <v>44</v>
      </c>
      <c r="B16" s="6" t="s">
        <v>22</v>
      </c>
      <c r="C16" s="7">
        <v>127</v>
      </c>
      <c r="D16" s="32">
        <f>SUM(Oct!D16+C16*8)</f>
        <v>213875</v>
      </c>
      <c r="E16" s="50">
        <v>0</v>
      </c>
      <c r="F16" s="32">
        <f>SUM(Oct!F16+E16*8)</f>
        <v>46146</v>
      </c>
      <c r="G16" s="50">
        <v>7812</v>
      </c>
      <c r="H16" s="32">
        <f>SUM(Oct!H16+G16)</f>
        <v>186737</v>
      </c>
      <c r="I16" s="32">
        <f t="shared" si="0"/>
        <v>7939</v>
      </c>
      <c r="J16" s="32">
        <f t="shared" si="1"/>
        <v>446758</v>
      </c>
    </row>
    <row r="17" spans="1:10" s="1" customFormat="1" ht="15.75" customHeight="1">
      <c r="A17" s="5" t="s">
        <v>45</v>
      </c>
      <c r="B17" s="6" t="s">
        <v>22</v>
      </c>
      <c r="C17" s="7">
        <v>0</v>
      </c>
      <c r="D17" s="32">
        <f>SUM(Oct!D17+C17*8)</f>
        <v>85587</v>
      </c>
      <c r="E17" s="50">
        <v>0</v>
      </c>
      <c r="F17" s="32">
        <f>SUM(Oct!F17+E17*8)</f>
        <v>223620</v>
      </c>
      <c r="G17" s="50">
        <v>0</v>
      </c>
      <c r="H17" s="32">
        <f>SUM(Oct!H17+G17)</f>
        <v>82564</v>
      </c>
      <c r="I17" s="32">
        <f t="shared" si="0"/>
        <v>0</v>
      </c>
      <c r="J17" s="32">
        <f t="shared" si="1"/>
        <v>391771</v>
      </c>
    </row>
    <row r="18" spans="1:10" s="1" customFormat="1" ht="15.75" customHeight="1">
      <c r="A18" s="5" t="s">
        <v>46</v>
      </c>
      <c r="B18" s="6" t="s">
        <v>22</v>
      </c>
      <c r="C18" s="7">
        <v>5897</v>
      </c>
      <c r="D18" s="32">
        <f>SUM(Oct!D18+C18*8)</f>
        <v>227974</v>
      </c>
      <c r="E18" s="50">
        <v>0</v>
      </c>
      <c r="F18" s="32">
        <f>SUM(Oct!F18+E18*8)</f>
        <v>387907</v>
      </c>
      <c r="G18" s="50">
        <v>32164</v>
      </c>
      <c r="H18" s="32">
        <f>SUM(Oct!H18+G18)</f>
        <v>257095</v>
      </c>
      <c r="I18" s="32">
        <f t="shared" si="0"/>
        <v>38061</v>
      </c>
      <c r="J18" s="32">
        <f t="shared" si="1"/>
        <v>872976</v>
      </c>
    </row>
    <row r="19" spans="1:10" s="11" customFormat="1" ht="15.75" customHeight="1">
      <c r="A19" s="9" t="s">
        <v>47</v>
      </c>
      <c r="B19" s="10" t="s">
        <v>22</v>
      </c>
      <c r="C19" s="7">
        <v>0</v>
      </c>
      <c r="D19" s="32">
        <f>SUM(Oct!D19+C19*8)</f>
        <v>65039</v>
      </c>
      <c r="E19" s="50">
        <v>0</v>
      </c>
      <c r="F19" s="32">
        <f>SUM(Oct!F19+E19*8)</f>
        <v>36018</v>
      </c>
      <c r="G19" s="50">
        <v>0</v>
      </c>
      <c r="H19" s="32">
        <f>SUM(Oct!H19+G19)</f>
        <v>66769</v>
      </c>
      <c r="I19" s="32">
        <f t="shared" si="0"/>
        <v>0</v>
      </c>
      <c r="J19" s="32">
        <f t="shared" si="1"/>
        <v>167826</v>
      </c>
    </row>
    <row r="20" spans="1:10" s="11" customFormat="1" ht="15.75" customHeight="1">
      <c r="A20" s="9" t="s">
        <v>49</v>
      </c>
      <c r="B20" s="10" t="s">
        <v>22</v>
      </c>
      <c r="C20" s="7">
        <v>0</v>
      </c>
      <c r="D20" s="32">
        <f>SUM(Oct!D20+C20*8)</f>
        <v>0</v>
      </c>
      <c r="E20" s="50">
        <v>0</v>
      </c>
      <c r="F20" s="32">
        <f>SUM(Oct!F20+E20*8)</f>
        <v>0</v>
      </c>
      <c r="G20" s="50">
        <v>0</v>
      </c>
      <c r="H20" s="32">
        <f>SUM(Oct!H20+G20)</f>
        <v>0</v>
      </c>
      <c r="I20" s="32">
        <f t="shared" si="0"/>
        <v>0</v>
      </c>
      <c r="J20" s="32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7">
        <v>1402</v>
      </c>
      <c r="D21" s="32">
        <f>SUM(Oct!D21+C21*8)</f>
        <v>75079</v>
      </c>
      <c r="E21" s="50">
        <v>0</v>
      </c>
      <c r="F21" s="32">
        <f>SUM(Oct!F21+E21*8)</f>
        <v>9918</v>
      </c>
      <c r="G21" s="50">
        <v>0</v>
      </c>
      <c r="H21" s="32">
        <f>SUM(Oct!H21+G21)</f>
        <v>131534</v>
      </c>
      <c r="I21" s="32">
        <f t="shared" si="0"/>
        <v>1402</v>
      </c>
      <c r="J21" s="32">
        <f t="shared" si="1"/>
        <v>216531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2">
        <f>SUM(Oct!D22+C22*8)</f>
        <v>4279</v>
      </c>
      <c r="E22" s="50">
        <v>0</v>
      </c>
      <c r="F22" s="32">
        <f>SUM(Oct!F22+E22*8)</f>
        <v>0</v>
      </c>
      <c r="G22" s="50">
        <v>0</v>
      </c>
      <c r="H22" s="32">
        <f>SUM(Oct!H22+G22)</f>
        <v>4616</v>
      </c>
      <c r="I22" s="32">
        <f t="shared" si="0"/>
        <v>0</v>
      </c>
      <c r="J22" s="32">
        <f t="shared" si="1"/>
        <v>8895</v>
      </c>
    </row>
    <row r="23" spans="1:10" s="1" customFormat="1" ht="15.75" customHeight="1">
      <c r="A23" s="5" t="s">
        <v>52</v>
      </c>
      <c r="B23" s="6" t="s">
        <v>22</v>
      </c>
      <c r="C23" s="7">
        <v>0</v>
      </c>
      <c r="D23" s="32">
        <f>SUM(Oct!D23+C23*8)</f>
        <v>153024</v>
      </c>
      <c r="E23" s="50">
        <v>1703</v>
      </c>
      <c r="F23" s="32">
        <f>SUM(Oct!F23+E23*8)</f>
        <v>373859</v>
      </c>
      <c r="G23" s="50">
        <v>1703</v>
      </c>
      <c r="H23" s="32">
        <f>SUM(Oct!H23+G23)</f>
        <v>250214</v>
      </c>
      <c r="I23" s="32">
        <f t="shared" si="0"/>
        <v>3406</v>
      </c>
      <c r="J23" s="32">
        <f t="shared" si="1"/>
        <v>777097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2">
        <f>SUM(Oct!D24+C24*8)</f>
        <v>0</v>
      </c>
      <c r="E24" s="50">
        <v>0</v>
      </c>
      <c r="F24" s="32">
        <f>SUM(Oct!F24+E24*8)</f>
        <v>900</v>
      </c>
      <c r="G24" s="50">
        <v>0</v>
      </c>
      <c r="H24" s="32">
        <f>SUM(Oct!H24+G24)</f>
        <v>720</v>
      </c>
      <c r="I24" s="32">
        <f t="shared" si="0"/>
        <v>0</v>
      </c>
      <c r="J24" s="32">
        <f t="shared" si="1"/>
        <v>1620</v>
      </c>
    </row>
    <row r="25" spans="1:10" s="11" customFormat="1" ht="15.75" customHeight="1">
      <c r="A25" s="9" t="s">
        <v>57</v>
      </c>
      <c r="B25" s="10" t="s">
        <v>22</v>
      </c>
      <c r="C25" s="7">
        <v>2868</v>
      </c>
      <c r="D25" s="32">
        <f>SUM(Oct!D25+C25*8)</f>
        <v>207767</v>
      </c>
      <c r="E25" s="50">
        <v>251</v>
      </c>
      <c r="F25" s="32">
        <f>SUM(Oct!F25+E25*8)</f>
        <v>242496</v>
      </c>
      <c r="G25" s="50">
        <v>10199</v>
      </c>
      <c r="H25" s="32">
        <f>SUM(Oct!H25+G25)</f>
        <v>219951</v>
      </c>
      <c r="I25" s="32">
        <f t="shared" si="0"/>
        <v>13318</v>
      </c>
      <c r="J25" s="32">
        <f t="shared" si="1"/>
        <v>670214</v>
      </c>
    </row>
    <row r="26" spans="1:10" s="1" customFormat="1" ht="15.75" customHeight="1">
      <c r="A26" s="5" t="s">
        <v>63</v>
      </c>
      <c r="B26" s="6" t="s">
        <v>22</v>
      </c>
      <c r="C26" s="7">
        <v>10084</v>
      </c>
      <c r="D26" s="32">
        <f>SUM(Oct!D26+C26*8)</f>
        <v>338075</v>
      </c>
      <c r="E26" s="50">
        <v>3053</v>
      </c>
      <c r="F26" s="32">
        <f>SUM(Oct!F26+E26*8)</f>
        <v>81055</v>
      </c>
      <c r="G26" s="50">
        <v>53005</v>
      </c>
      <c r="H26" s="32">
        <f>SUM(Oct!H26+G26)</f>
        <v>223410</v>
      </c>
      <c r="I26" s="32">
        <f t="shared" si="0"/>
        <v>66142</v>
      </c>
      <c r="J26" s="32">
        <f t="shared" si="1"/>
        <v>642540</v>
      </c>
    </row>
    <row r="27" spans="1:10" s="1" customFormat="1" ht="15.75" customHeight="1">
      <c r="A27" s="5" t="s">
        <v>64</v>
      </c>
      <c r="B27" s="6" t="s">
        <v>22</v>
      </c>
      <c r="C27" s="7">
        <v>127</v>
      </c>
      <c r="D27" s="32">
        <f>SUM(Oct!D27+C27*8)</f>
        <v>478665</v>
      </c>
      <c r="E27" s="50">
        <v>2123</v>
      </c>
      <c r="F27" s="32">
        <f>SUM(Oct!F27+E27*8)</f>
        <v>279979</v>
      </c>
      <c r="G27" s="50">
        <v>6639</v>
      </c>
      <c r="H27" s="32">
        <f>SUM(Oct!H27+G27)</f>
        <v>389595</v>
      </c>
      <c r="I27" s="32">
        <f t="shared" si="0"/>
        <v>8889</v>
      </c>
      <c r="J27" s="32">
        <f t="shared" si="1"/>
        <v>1148239</v>
      </c>
    </row>
    <row r="28" spans="1:10" s="1" customFormat="1" ht="15.75" customHeight="1">
      <c r="A28" s="5" t="s">
        <v>77</v>
      </c>
      <c r="B28" s="6" t="s">
        <v>22</v>
      </c>
      <c r="C28" s="7">
        <v>5947</v>
      </c>
      <c r="D28" s="32">
        <f>SUM(Oct!D28+C28*8)</f>
        <v>136965</v>
      </c>
      <c r="E28" s="50">
        <v>0</v>
      </c>
      <c r="F28" s="32">
        <f>SUM(Oct!F28+E28*8)</f>
        <v>107249</v>
      </c>
      <c r="G28" s="50">
        <v>32331</v>
      </c>
      <c r="H28" s="32">
        <f>SUM(Oct!H28+G28)</f>
        <v>173020</v>
      </c>
      <c r="I28" s="32">
        <f t="shared" si="0"/>
        <v>38278</v>
      </c>
      <c r="J28" s="32">
        <f t="shared" si="1"/>
        <v>417234</v>
      </c>
    </row>
    <row r="29" spans="1:10" s="1" customFormat="1" ht="15.75" customHeight="1">
      <c r="A29" s="5" t="s">
        <v>82</v>
      </c>
      <c r="B29" s="6" t="s">
        <v>22</v>
      </c>
      <c r="C29" s="7">
        <v>8873</v>
      </c>
      <c r="D29" s="32">
        <f>SUM(Oct!D29+C29*8)</f>
        <v>301067</v>
      </c>
      <c r="E29" s="50">
        <v>0</v>
      </c>
      <c r="F29" s="32">
        <f>SUM(Oct!F29+E29*8)</f>
        <v>16932</v>
      </c>
      <c r="G29" s="50">
        <v>9015</v>
      </c>
      <c r="H29" s="32">
        <f>SUM(Oct!H29+G29)</f>
        <v>221629</v>
      </c>
      <c r="I29" s="32">
        <f t="shared" si="0"/>
        <v>17888</v>
      </c>
      <c r="J29" s="32">
        <f t="shared" si="1"/>
        <v>539628</v>
      </c>
    </row>
    <row r="30" spans="1:10" s="1" customFormat="1" ht="15.75" customHeight="1">
      <c r="A30" s="5" t="s">
        <v>83</v>
      </c>
      <c r="B30" s="6" t="s">
        <v>22</v>
      </c>
      <c r="C30" s="7">
        <v>9632</v>
      </c>
      <c r="D30" s="32">
        <f>SUM(Oct!D30+C30*8)</f>
        <v>376331</v>
      </c>
      <c r="E30" s="50">
        <v>3773</v>
      </c>
      <c r="F30" s="32">
        <f>SUM(Oct!F30+E30*8)</f>
        <v>139708</v>
      </c>
      <c r="G30" s="50">
        <v>50269</v>
      </c>
      <c r="H30" s="32">
        <f>SUM(Oct!H30+G30)</f>
        <v>214425</v>
      </c>
      <c r="I30" s="32">
        <f t="shared" si="0"/>
        <v>63674</v>
      </c>
      <c r="J30" s="32">
        <f t="shared" si="1"/>
        <v>730464</v>
      </c>
    </row>
    <row r="31" spans="1:10" s="1" customFormat="1" ht="15.75" customHeight="1">
      <c r="A31" s="5" t="s">
        <v>84</v>
      </c>
      <c r="B31" s="6" t="s">
        <v>22</v>
      </c>
      <c r="C31" s="7">
        <v>435</v>
      </c>
      <c r="D31" s="32">
        <f>SUM(Oct!D31+C31*8)</f>
        <v>335962</v>
      </c>
      <c r="E31" s="50">
        <v>4207</v>
      </c>
      <c r="F31" s="32">
        <f>SUM(Oct!F31+E31*8)</f>
        <v>299998</v>
      </c>
      <c r="G31" s="50">
        <v>40178</v>
      </c>
      <c r="H31" s="32">
        <f>SUM(Oct!H31+G31)</f>
        <v>374376</v>
      </c>
      <c r="I31" s="32">
        <f t="shared" si="0"/>
        <v>44820</v>
      </c>
      <c r="J31" s="32">
        <f t="shared" si="1"/>
        <v>1010336</v>
      </c>
    </row>
    <row r="32" spans="1:10" s="11" customFormat="1" ht="15.75" customHeight="1">
      <c r="A32" s="9" t="s">
        <v>86</v>
      </c>
      <c r="B32" s="10" t="s">
        <v>22</v>
      </c>
      <c r="C32" s="7">
        <v>0</v>
      </c>
      <c r="D32" s="32">
        <f>SUM(Oct!D32+C32*8)</f>
        <v>42311</v>
      </c>
      <c r="E32" s="50">
        <v>0</v>
      </c>
      <c r="F32" s="32">
        <f>SUM(Oct!F32+E32*8)</f>
        <v>104617</v>
      </c>
      <c r="G32" s="50">
        <v>0</v>
      </c>
      <c r="H32" s="32">
        <f>SUM(Oct!H32+G32)</f>
        <v>121006</v>
      </c>
      <c r="I32" s="32">
        <f t="shared" si="0"/>
        <v>0</v>
      </c>
      <c r="J32" s="32">
        <f t="shared" si="1"/>
        <v>267934</v>
      </c>
    </row>
    <row r="33" spans="1:10" s="11" customFormat="1" ht="15.75" customHeight="1">
      <c r="A33" s="9" t="s">
        <v>134</v>
      </c>
      <c r="B33" s="10" t="s">
        <v>22</v>
      </c>
      <c r="C33" s="7">
        <v>0</v>
      </c>
      <c r="D33" s="32">
        <f>SUM(Oct!D33+C33*8)</f>
        <v>0</v>
      </c>
      <c r="E33" s="50">
        <v>0</v>
      </c>
      <c r="F33" s="32">
        <f>SUM(Oct!F33+E33*8)</f>
        <v>79738</v>
      </c>
      <c r="G33" s="50">
        <v>0</v>
      </c>
      <c r="H33" s="32">
        <f>SUM(Oct!H33+G33)</f>
        <v>59985</v>
      </c>
      <c r="I33" s="32">
        <f t="shared" si="0"/>
        <v>0</v>
      </c>
      <c r="J33" s="32">
        <f t="shared" si="1"/>
        <v>139723</v>
      </c>
    </row>
    <row r="34" spans="1:10" s="11" customFormat="1" ht="15.75" customHeight="1">
      <c r="A34" s="9" t="s">
        <v>135</v>
      </c>
      <c r="B34" s="10" t="s">
        <v>22</v>
      </c>
      <c r="C34" s="7">
        <v>3100</v>
      </c>
      <c r="D34" s="32">
        <f>SUM(Oct!D34+C34*8)</f>
        <v>191225</v>
      </c>
      <c r="E34" s="50">
        <v>0</v>
      </c>
      <c r="F34" s="32">
        <f>SUM(Oct!F34+E34*8)</f>
        <v>215450</v>
      </c>
      <c r="G34" s="50">
        <v>27900</v>
      </c>
      <c r="H34" s="32">
        <f>SUM(Oct!H34+G34)</f>
        <v>186190</v>
      </c>
      <c r="I34" s="32">
        <f t="shared" si="0"/>
        <v>31000</v>
      </c>
      <c r="J34" s="32">
        <f t="shared" si="1"/>
        <v>592865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2">
        <f>SUM(Oct!D35+C35*8)</f>
        <v>0</v>
      </c>
      <c r="E35" s="50">
        <v>0</v>
      </c>
      <c r="F35" s="32">
        <f>SUM(Oct!F35+E35*8)</f>
        <v>90835</v>
      </c>
      <c r="G35" s="50">
        <v>0</v>
      </c>
      <c r="H35" s="32">
        <f>SUM(Oct!H35+G35)</f>
        <v>10923</v>
      </c>
      <c r="I35" s="32">
        <f t="shared" si="0"/>
        <v>0</v>
      </c>
      <c r="J35" s="32">
        <f t="shared" si="1"/>
        <v>101758</v>
      </c>
    </row>
    <row r="36" spans="1:10" s="11" customFormat="1" ht="15.75" customHeight="1">
      <c r="A36" s="9" t="s">
        <v>129</v>
      </c>
      <c r="B36" s="10" t="s">
        <v>20</v>
      </c>
      <c r="C36" s="7">
        <v>14327</v>
      </c>
      <c r="D36" s="32">
        <f>SUM(Oct!D36+C36*8)</f>
        <v>482238</v>
      </c>
      <c r="E36" s="50">
        <v>0</v>
      </c>
      <c r="F36" s="32">
        <f>SUM(Oct!F36+E36*8)</f>
        <v>58872</v>
      </c>
      <c r="G36" s="50">
        <v>112360</v>
      </c>
      <c r="H36" s="32">
        <f>SUM(Oct!H36+G36)</f>
        <v>281087</v>
      </c>
      <c r="I36" s="32">
        <f t="shared" si="0"/>
        <v>126687</v>
      </c>
      <c r="J36" s="32">
        <f t="shared" si="1"/>
        <v>822197</v>
      </c>
    </row>
    <row r="37" spans="1:10" s="1" customFormat="1" ht="15.75" customHeight="1">
      <c r="A37" s="5" t="s">
        <v>19</v>
      </c>
      <c r="B37" s="6" t="s">
        <v>20</v>
      </c>
      <c r="C37" s="7">
        <v>4607</v>
      </c>
      <c r="D37" s="32">
        <f>SUM(Oct!D37+C37*8)</f>
        <v>345411</v>
      </c>
      <c r="E37" s="50">
        <v>0</v>
      </c>
      <c r="F37" s="32">
        <f>SUM(Oct!F37+E37*8)</f>
        <v>990</v>
      </c>
      <c r="G37" s="50">
        <v>13434</v>
      </c>
      <c r="H37" s="32">
        <f>SUM(Oct!H37+G37)</f>
        <v>144307</v>
      </c>
      <c r="I37" s="32">
        <f t="shared" si="0"/>
        <v>18041</v>
      </c>
      <c r="J37" s="32">
        <f t="shared" si="1"/>
        <v>490708</v>
      </c>
    </row>
    <row r="38" spans="1:10" s="1" customFormat="1" ht="15.75" customHeight="1">
      <c r="A38" s="5" t="s">
        <v>26</v>
      </c>
      <c r="B38" s="6" t="s">
        <v>20</v>
      </c>
      <c r="C38" s="7">
        <v>26070</v>
      </c>
      <c r="D38" s="32">
        <f>SUM(Oct!D38+C38*8)</f>
        <v>1196237</v>
      </c>
      <c r="E38" s="50">
        <v>8747</v>
      </c>
      <c r="F38" s="32">
        <f>SUM(Oct!F38+E38*8)</f>
        <v>500955</v>
      </c>
      <c r="G38" s="50">
        <v>216665</v>
      </c>
      <c r="H38" s="32">
        <f>SUM(Oct!H38+G38)</f>
        <v>929713</v>
      </c>
      <c r="I38" s="32">
        <f t="shared" si="0"/>
        <v>251482</v>
      </c>
      <c r="J38" s="32">
        <f t="shared" si="1"/>
        <v>2626905</v>
      </c>
    </row>
    <row r="39" spans="1:10" s="1" customFormat="1" ht="15.75" customHeight="1">
      <c r="A39" s="5" t="s">
        <v>28</v>
      </c>
      <c r="B39" s="6" t="s">
        <v>20</v>
      </c>
      <c r="C39" s="7">
        <v>7737</v>
      </c>
      <c r="D39" s="32">
        <f>SUM(Oct!D39+C39*8)</f>
        <v>869666</v>
      </c>
      <c r="E39" s="50">
        <v>0</v>
      </c>
      <c r="F39" s="32">
        <f>SUM(Oct!F39+E39*8)</f>
        <v>79242</v>
      </c>
      <c r="G39" s="50">
        <v>32515</v>
      </c>
      <c r="H39" s="32">
        <f>SUM(Oct!H39+G39)</f>
        <v>659028</v>
      </c>
      <c r="I39" s="32">
        <f t="shared" si="0"/>
        <v>40252</v>
      </c>
      <c r="J39" s="32">
        <f t="shared" si="1"/>
        <v>1607936</v>
      </c>
    </row>
    <row r="40" spans="1:10" s="1" customFormat="1" ht="15.75" customHeight="1">
      <c r="A40" s="5" t="s">
        <v>29</v>
      </c>
      <c r="B40" s="6" t="s">
        <v>20</v>
      </c>
      <c r="C40" s="7">
        <v>7178</v>
      </c>
      <c r="D40" s="32">
        <f>SUM(Oct!D40+C40*8)</f>
        <v>514095</v>
      </c>
      <c r="E40" s="50">
        <v>0</v>
      </c>
      <c r="F40" s="32">
        <f>SUM(Oct!F40+E40*8)</f>
        <v>57223</v>
      </c>
      <c r="G40" s="50">
        <v>19502</v>
      </c>
      <c r="H40" s="32">
        <f>SUM(Oct!H40+G40)</f>
        <v>230063</v>
      </c>
      <c r="I40" s="32">
        <f t="shared" si="0"/>
        <v>26680</v>
      </c>
      <c r="J40" s="32">
        <f t="shared" si="1"/>
        <v>801381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2">
        <f>SUM(Oct!D41+C41*8)</f>
        <v>0</v>
      </c>
      <c r="E41" s="50">
        <v>0</v>
      </c>
      <c r="F41" s="32">
        <f>SUM(Oct!F41+E41*8)</f>
        <v>0</v>
      </c>
      <c r="G41" s="50">
        <v>0</v>
      </c>
      <c r="H41" s="32">
        <f>SUM(Oct!H41+G41)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5283</v>
      </c>
      <c r="D42" s="32">
        <f>SUM(Oct!D42+C42*8)</f>
        <v>598541</v>
      </c>
      <c r="E42" s="50">
        <v>2207</v>
      </c>
      <c r="F42" s="32">
        <f>SUM(Oct!F42+E42*8)</f>
        <v>140069</v>
      </c>
      <c r="G42" s="50">
        <v>88121</v>
      </c>
      <c r="H42" s="32">
        <f>SUM(Oct!H42+G42)</f>
        <v>465919</v>
      </c>
      <c r="I42" s="32">
        <f t="shared" si="0"/>
        <v>95611</v>
      </c>
      <c r="J42" s="32">
        <f t="shared" si="1"/>
        <v>1204529</v>
      </c>
    </row>
    <row r="43" spans="1:10" s="1" customFormat="1" ht="15.75" customHeight="1">
      <c r="A43" s="5" t="s">
        <v>34</v>
      </c>
      <c r="B43" s="6" t="s">
        <v>20</v>
      </c>
      <c r="C43" s="7">
        <v>11134</v>
      </c>
      <c r="D43" s="32">
        <f>SUM(Oct!D43+C43*8)</f>
        <v>882097</v>
      </c>
      <c r="E43" s="50">
        <v>2797</v>
      </c>
      <c r="F43" s="32">
        <f>SUM(Oct!F43+E43*8)</f>
        <v>185519</v>
      </c>
      <c r="G43" s="50">
        <v>113105</v>
      </c>
      <c r="H43" s="32">
        <f>SUM(Oct!H43+G43)</f>
        <v>437043</v>
      </c>
      <c r="I43" s="32">
        <f t="shared" si="0"/>
        <v>127036</v>
      </c>
      <c r="J43" s="32">
        <f t="shared" si="1"/>
        <v>1504659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2">
        <f>SUM(Oct!D44+C44*8)</f>
        <v>0</v>
      </c>
      <c r="E44" s="50">
        <v>0</v>
      </c>
      <c r="F44" s="32">
        <f>SUM(Oct!F44+E44*8)</f>
        <v>0</v>
      </c>
      <c r="G44" s="50">
        <v>0</v>
      </c>
      <c r="H44" s="32">
        <f>SUM(Oct!H44+G44)</f>
        <v>0</v>
      </c>
      <c r="I44" s="32">
        <f t="shared" si="0"/>
        <v>0</v>
      </c>
      <c r="J44" s="32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16824</v>
      </c>
      <c r="D45" s="32">
        <f>SUM(Oct!D45+C45*8)</f>
        <v>1411621</v>
      </c>
      <c r="E45" s="50">
        <v>157</v>
      </c>
      <c r="F45" s="32">
        <f>SUM(Oct!F45+E45*8)</f>
        <v>51321</v>
      </c>
      <c r="G45" s="50">
        <v>40566</v>
      </c>
      <c r="H45" s="32">
        <f>SUM(Oct!H45+G45)</f>
        <v>787837</v>
      </c>
      <c r="I45" s="32">
        <f t="shared" si="0"/>
        <v>57547</v>
      </c>
      <c r="J45" s="32">
        <f t="shared" si="1"/>
        <v>2250779</v>
      </c>
    </row>
    <row r="46" spans="1:10" s="11" customFormat="1" ht="15.75" customHeight="1">
      <c r="A46" s="9" t="s">
        <v>39</v>
      </c>
      <c r="B46" s="10" t="s">
        <v>20</v>
      </c>
      <c r="C46" s="7">
        <v>9241</v>
      </c>
      <c r="D46" s="32">
        <f>SUM(Oct!D46+C46*8)</f>
        <v>435345</v>
      </c>
      <c r="E46" s="50">
        <v>1436</v>
      </c>
      <c r="F46" s="32">
        <f>SUM(Oct!F46+E46*8)</f>
        <v>64677</v>
      </c>
      <c r="G46" s="50">
        <v>112486</v>
      </c>
      <c r="H46" s="32">
        <f>SUM(Oct!H46+G46)</f>
        <v>407869</v>
      </c>
      <c r="I46" s="32">
        <f t="shared" si="0"/>
        <v>123163</v>
      </c>
      <c r="J46" s="32">
        <f t="shared" si="1"/>
        <v>907891</v>
      </c>
    </row>
    <row r="47" spans="1:10" s="1" customFormat="1" ht="15.75" customHeight="1">
      <c r="A47" s="5" t="s">
        <v>41</v>
      </c>
      <c r="B47" s="6" t="s">
        <v>20</v>
      </c>
      <c r="C47" s="7">
        <v>9300</v>
      </c>
      <c r="D47" s="32">
        <f>SUM(Oct!D47+C47*8)</f>
        <v>1461969</v>
      </c>
      <c r="E47" s="50">
        <v>4000</v>
      </c>
      <c r="F47" s="32">
        <f>SUM(Oct!F47+E47*8)</f>
        <v>346730</v>
      </c>
      <c r="G47" s="50">
        <v>92717</v>
      </c>
      <c r="H47" s="32">
        <f>SUM(Oct!H47+G47)</f>
        <v>1103239</v>
      </c>
      <c r="I47" s="32">
        <f t="shared" si="0"/>
        <v>106017</v>
      </c>
      <c r="J47" s="32">
        <f t="shared" si="1"/>
        <v>2911938</v>
      </c>
    </row>
    <row r="48" spans="1:10" s="1" customFormat="1" ht="15.75" customHeight="1">
      <c r="A48" s="5" t="s">
        <v>42</v>
      </c>
      <c r="B48" s="6" t="s">
        <v>20</v>
      </c>
      <c r="C48" s="7">
        <v>0</v>
      </c>
      <c r="D48" s="32">
        <f>SUM(Oct!D48+C48*8)</f>
        <v>194770</v>
      </c>
      <c r="E48" s="50">
        <v>3523</v>
      </c>
      <c r="F48" s="32">
        <f>SUM(Oct!F48+E48*8)</f>
        <v>100571</v>
      </c>
      <c r="G48" s="50">
        <v>3282</v>
      </c>
      <c r="H48" s="32">
        <f>SUM(Oct!H48+G48)</f>
        <v>191333</v>
      </c>
      <c r="I48" s="32">
        <f t="shared" si="0"/>
        <v>6805</v>
      </c>
      <c r="J48" s="32">
        <f t="shared" si="1"/>
        <v>486674</v>
      </c>
    </row>
    <row r="49" spans="1:10" s="11" customFormat="1" ht="15.75" customHeight="1">
      <c r="A49" s="9" t="s">
        <v>43</v>
      </c>
      <c r="B49" s="10" t="s">
        <v>20</v>
      </c>
      <c r="C49" s="7">
        <v>0</v>
      </c>
      <c r="D49" s="32">
        <f>SUM(Oct!D49+C49*8)</f>
        <v>145524</v>
      </c>
      <c r="E49" s="50">
        <v>541</v>
      </c>
      <c r="F49" s="32">
        <f>SUM(Oct!F49+E49*8)</f>
        <v>48274</v>
      </c>
      <c r="G49" s="50">
        <v>5360</v>
      </c>
      <c r="H49" s="32">
        <f>SUM(Oct!H49+G49)</f>
        <v>115727</v>
      </c>
      <c r="I49" s="32">
        <f t="shared" si="0"/>
        <v>5901</v>
      </c>
      <c r="J49" s="32">
        <f t="shared" si="1"/>
        <v>309525</v>
      </c>
    </row>
    <row r="50" spans="1:10" s="11" customFormat="1" ht="15.75" customHeight="1">
      <c r="A50" s="9" t="s">
        <v>131</v>
      </c>
      <c r="B50" s="10" t="s">
        <v>20</v>
      </c>
      <c r="C50" s="7">
        <v>24141</v>
      </c>
      <c r="D50" s="32">
        <f>SUM(Oct!D50+C50*8)</f>
        <v>795596</v>
      </c>
      <c r="E50" s="50">
        <v>141</v>
      </c>
      <c r="F50" s="32">
        <f>SUM(Oct!F50+E50*8)</f>
        <v>1128</v>
      </c>
      <c r="G50" s="50">
        <v>145509</v>
      </c>
      <c r="H50" s="32">
        <f>SUM(Oct!H50+G50)</f>
        <v>360112</v>
      </c>
      <c r="I50" s="32">
        <f t="shared" si="0"/>
        <v>169791</v>
      </c>
      <c r="J50" s="32">
        <f t="shared" si="1"/>
        <v>1156836</v>
      </c>
    </row>
    <row r="51" spans="1:10" s="1" customFormat="1" ht="15.75" customHeight="1">
      <c r="A51" s="5" t="s">
        <v>48</v>
      </c>
      <c r="B51" s="6" t="s">
        <v>20</v>
      </c>
      <c r="C51" s="7">
        <v>2839</v>
      </c>
      <c r="D51" s="32">
        <f>SUM(Oct!D51+C51*8)</f>
        <v>849932</v>
      </c>
      <c r="E51" s="50">
        <v>0</v>
      </c>
      <c r="F51" s="32">
        <f>SUM(Oct!F51+E51*8)</f>
        <v>48296</v>
      </c>
      <c r="G51" s="50">
        <v>3227</v>
      </c>
      <c r="H51" s="32">
        <f>SUM(Oct!H51+G51)</f>
        <v>292746</v>
      </c>
      <c r="I51" s="32">
        <f t="shared" si="0"/>
        <v>6066</v>
      </c>
      <c r="J51" s="32">
        <f t="shared" si="1"/>
        <v>1190974</v>
      </c>
    </row>
    <row r="52" spans="1:10" s="11" customFormat="1" ht="15.75" customHeight="1">
      <c r="A52" s="9" t="s">
        <v>54</v>
      </c>
      <c r="B52" s="10" t="s">
        <v>20</v>
      </c>
      <c r="C52" s="7">
        <v>0</v>
      </c>
      <c r="D52" s="32">
        <f>SUM(Oct!D52+C52*8)</f>
        <v>44584</v>
      </c>
      <c r="E52" s="50">
        <v>0</v>
      </c>
      <c r="F52" s="32">
        <f>SUM(Oct!F52+E52*8)</f>
        <v>0</v>
      </c>
      <c r="G52" s="50">
        <v>0</v>
      </c>
      <c r="H52" s="32">
        <f>SUM(Oct!H52+G52)</f>
        <v>3036</v>
      </c>
      <c r="I52" s="32">
        <f t="shared" si="0"/>
        <v>0</v>
      </c>
      <c r="J52" s="32">
        <f t="shared" si="1"/>
        <v>47620</v>
      </c>
    </row>
    <row r="53" spans="1:10" s="11" customFormat="1" ht="15.75" customHeight="1">
      <c r="A53" s="9" t="s">
        <v>55</v>
      </c>
      <c r="B53" s="10" t="s">
        <v>20</v>
      </c>
      <c r="C53" s="7">
        <v>12568</v>
      </c>
      <c r="D53" s="32">
        <f>SUM(Oct!D53+C53*8)</f>
        <v>776281</v>
      </c>
      <c r="E53" s="50">
        <v>8832</v>
      </c>
      <c r="F53" s="32">
        <f>SUM(Oct!F53+E53*8)</f>
        <v>567212</v>
      </c>
      <c r="G53" s="50">
        <v>110277</v>
      </c>
      <c r="H53" s="32">
        <f>SUM(Oct!H53+G53)</f>
        <v>711727</v>
      </c>
      <c r="I53" s="32">
        <f t="shared" si="0"/>
        <v>131677</v>
      </c>
      <c r="J53" s="32">
        <f t="shared" si="1"/>
        <v>2055220</v>
      </c>
    </row>
    <row r="54" spans="1:10" s="11" customFormat="1" ht="15.75" customHeight="1">
      <c r="A54" s="9" t="s">
        <v>56</v>
      </c>
      <c r="B54" s="10" t="s">
        <v>20</v>
      </c>
      <c r="C54" s="7">
        <v>16257</v>
      </c>
      <c r="D54" s="32">
        <f>SUM(Oct!D54+C54*8)</f>
        <v>1236006</v>
      </c>
      <c r="E54" s="50">
        <v>5069</v>
      </c>
      <c r="F54" s="32">
        <f>SUM(Oct!F54+E54*8)</f>
        <v>534947</v>
      </c>
      <c r="G54" s="50">
        <v>96536</v>
      </c>
      <c r="H54" s="32">
        <f>SUM(Oct!H54+G54)</f>
        <v>962485</v>
      </c>
      <c r="I54" s="32">
        <f t="shared" si="0"/>
        <v>117862</v>
      </c>
      <c r="J54" s="32">
        <f t="shared" si="1"/>
        <v>2733438</v>
      </c>
    </row>
    <row r="55" spans="1:10" s="1" customFormat="1" ht="15.75" customHeight="1">
      <c r="A55" s="5" t="s">
        <v>58</v>
      </c>
      <c r="B55" s="6" t="s">
        <v>20</v>
      </c>
      <c r="C55" s="7">
        <v>2924</v>
      </c>
      <c r="D55" s="32">
        <f>SUM(Oct!D55+C55*8)</f>
        <v>182036</v>
      </c>
      <c r="E55" s="50"/>
      <c r="F55" s="32">
        <f>SUM(Oct!F55+E55*8)</f>
        <v>1080</v>
      </c>
      <c r="G55" s="50">
        <v>215</v>
      </c>
      <c r="H55" s="32">
        <f>SUM(Oct!H55+G55)</f>
        <v>38540</v>
      </c>
      <c r="I55" s="32">
        <f t="shared" si="0"/>
        <v>3139</v>
      </c>
      <c r="J55" s="32">
        <f t="shared" si="1"/>
        <v>221656</v>
      </c>
    </row>
    <row r="56" spans="1:10" s="1" customFormat="1" ht="15.75" customHeight="1">
      <c r="A56" s="5" t="s">
        <v>59</v>
      </c>
      <c r="B56" s="6" t="s">
        <v>20</v>
      </c>
      <c r="C56" s="7">
        <v>19598</v>
      </c>
      <c r="D56" s="32">
        <f>SUM(Oct!D56+C56*8)</f>
        <v>1180663</v>
      </c>
      <c r="E56" s="50">
        <v>22932</v>
      </c>
      <c r="F56" s="32">
        <f>SUM(Oct!F56+E56*8)</f>
        <v>614130</v>
      </c>
      <c r="G56" s="50">
        <v>212261</v>
      </c>
      <c r="H56" s="32">
        <f>SUM(Oct!H56+G56)</f>
        <v>814542</v>
      </c>
      <c r="I56" s="32">
        <f t="shared" si="0"/>
        <v>254791</v>
      </c>
      <c r="J56" s="32">
        <f t="shared" si="1"/>
        <v>2609335</v>
      </c>
    </row>
    <row r="57" spans="1:10" s="1" customFormat="1" ht="15.75" customHeight="1">
      <c r="A57" s="5" t="s">
        <v>60</v>
      </c>
      <c r="B57" s="6" t="s">
        <v>20</v>
      </c>
      <c r="C57" s="7">
        <v>10776</v>
      </c>
      <c r="D57" s="32">
        <f>SUM(Oct!D57+C57*8)</f>
        <v>1190965</v>
      </c>
      <c r="E57" s="50">
        <v>14194</v>
      </c>
      <c r="F57" s="32">
        <f>SUM(Oct!F57+E57*8)</f>
        <v>623905</v>
      </c>
      <c r="G57" s="50">
        <v>63331</v>
      </c>
      <c r="H57" s="32">
        <f>SUM(Oct!H57+G57)</f>
        <v>1146108</v>
      </c>
      <c r="I57" s="32">
        <f t="shared" si="0"/>
        <v>88301</v>
      </c>
      <c r="J57" s="32">
        <f t="shared" si="1"/>
        <v>2960978</v>
      </c>
    </row>
    <row r="58" spans="1:10" s="1" customFormat="1" ht="15.75" customHeight="1">
      <c r="A58" s="5" t="s">
        <v>61</v>
      </c>
      <c r="B58" s="6" t="s">
        <v>20</v>
      </c>
      <c r="C58" s="7">
        <v>29574</v>
      </c>
      <c r="D58" s="32">
        <f>SUM(Oct!D58+C58*8)</f>
        <v>1795042</v>
      </c>
      <c r="E58" s="50">
        <v>2278</v>
      </c>
      <c r="F58" s="32">
        <f>SUM(Oct!F58+E58*8)</f>
        <v>328636</v>
      </c>
      <c r="G58" s="50">
        <v>232537</v>
      </c>
      <c r="H58" s="32">
        <f>SUM(Oct!H58+G58)</f>
        <v>1508769</v>
      </c>
      <c r="I58" s="32">
        <f t="shared" si="0"/>
        <v>264389</v>
      </c>
      <c r="J58" s="32">
        <f t="shared" si="1"/>
        <v>3632447</v>
      </c>
    </row>
    <row r="59" spans="1:10" s="1" customFormat="1" ht="15.75" customHeight="1">
      <c r="A59" s="5" t="s">
        <v>65</v>
      </c>
      <c r="B59" s="6" t="s">
        <v>20</v>
      </c>
      <c r="C59" s="7">
        <v>8743</v>
      </c>
      <c r="D59" s="32">
        <f>SUM(Oct!D59+C59*8)</f>
        <v>403674</v>
      </c>
      <c r="E59" s="50">
        <v>0</v>
      </c>
      <c r="F59" s="32">
        <f>SUM(Oct!F59+E59*8)</f>
        <v>0</v>
      </c>
      <c r="G59" s="50">
        <v>79238</v>
      </c>
      <c r="H59" s="32">
        <f>SUM(Oct!H59+G59)</f>
        <v>489175</v>
      </c>
      <c r="I59" s="32">
        <f t="shared" si="0"/>
        <v>87981</v>
      </c>
      <c r="J59" s="32">
        <f t="shared" si="1"/>
        <v>892849</v>
      </c>
    </row>
    <row r="60" spans="1:10" s="1" customFormat="1" ht="15.75" customHeight="1">
      <c r="A60" s="5" t="s">
        <v>66</v>
      </c>
      <c r="B60" s="6" t="s">
        <v>20</v>
      </c>
      <c r="C60" s="7">
        <v>3255</v>
      </c>
      <c r="D60" s="32">
        <f>SUM(Oct!D60+C60*8)</f>
        <v>616666</v>
      </c>
      <c r="E60" s="50">
        <v>3435</v>
      </c>
      <c r="F60" s="32">
        <f>SUM(Oct!F60+E60*8)</f>
        <v>80867</v>
      </c>
      <c r="G60" s="50">
        <v>76025</v>
      </c>
      <c r="H60" s="32">
        <f>SUM(Oct!H60+G60)</f>
        <v>385923</v>
      </c>
      <c r="I60" s="32">
        <f t="shared" si="0"/>
        <v>82715</v>
      </c>
      <c r="J60" s="32">
        <f t="shared" si="1"/>
        <v>1083456</v>
      </c>
    </row>
    <row r="61" spans="1:10" s="1" customFormat="1" ht="15.75" customHeight="1">
      <c r="A61" s="5" t="s">
        <v>67</v>
      </c>
      <c r="B61" s="6" t="s">
        <v>20</v>
      </c>
      <c r="C61" s="7">
        <v>0</v>
      </c>
      <c r="D61" s="32">
        <f>SUM(Oct!D61+C61*8)</f>
        <v>87356</v>
      </c>
      <c r="E61" s="50">
        <v>0</v>
      </c>
      <c r="F61" s="32">
        <f>SUM(Oct!F61+E61*8)</f>
        <v>0</v>
      </c>
      <c r="G61" s="50">
        <v>0</v>
      </c>
      <c r="H61" s="32">
        <f>SUM(Oct!H61+G61)</f>
        <v>54973</v>
      </c>
      <c r="I61" s="32">
        <f t="shared" si="0"/>
        <v>0</v>
      </c>
      <c r="J61" s="32">
        <f t="shared" si="1"/>
        <v>142329</v>
      </c>
    </row>
    <row r="62" spans="1:10" s="11" customFormat="1" ht="15.75" customHeight="1">
      <c r="A62" s="9" t="s">
        <v>68</v>
      </c>
      <c r="B62" s="10" t="s">
        <v>20</v>
      </c>
      <c r="C62" s="7">
        <v>7546</v>
      </c>
      <c r="D62" s="32">
        <f>SUM(Oct!D62+C62*8)</f>
        <v>454024</v>
      </c>
      <c r="E62" s="50">
        <v>0</v>
      </c>
      <c r="F62" s="32">
        <f>SUM(Oct!F62+E62*8)</f>
        <v>43160</v>
      </c>
      <c r="G62" s="50">
        <v>84510</v>
      </c>
      <c r="H62" s="32">
        <f>SUM(Oct!H62+G62)</f>
        <v>787580</v>
      </c>
      <c r="I62" s="32">
        <f t="shared" si="0"/>
        <v>92056</v>
      </c>
      <c r="J62" s="32">
        <f t="shared" si="1"/>
        <v>1284764</v>
      </c>
    </row>
    <row r="63" spans="1:10" s="1" customFormat="1" ht="15.75" customHeight="1">
      <c r="A63" s="5" t="s">
        <v>69</v>
      </c>
      <c r="B63" s="6" t="s">
        <v>20</v>
      </c>
      <c r="C63" s="7">
        <v>4327</v>
      </c>
      <c r="D63" s="32">
        <f>SUM(Oct!D63+C63*8)</f>
        <v>452787</v>
      </c>
      <c r="E63" s="50">
        <v>2307</v>
      </c>
      <c r="F63" s="32">
        <f>SUM(Oct!F63+E63*8)</f>
        <v>122726</v>
      </c>
      <c r="G63" s="50">
        <v>32155</v>
      </c>
      <c r="H63" s="32">
        <f>SUM(Oct!H63+G63)</f>
        <v>297163</v>
      </c>
      <c r="I63" s="32">
        <f t="shared" si="0"/>
        <v>38789</v>
      </c>
      <c r="J63" s="32">
        <f t="shared" si="1"/>
        <v>872676</v>
      </c>
    </row>
    <row r="64" spans="1:10" s="11" customFormat="1" ht="15.75" customHeight="1">
      <c r="A64" s="9" t="s">
        <v>70</v>
      </c>
      <c r="B64" s="10" t="s">
        <v>20</v>
      </c>
      <c r="C64" s="7">
        <v>11421</v>
      </c>
      <c r="D64" s="32">
        <f>SUM(Oct!D64+C64*8)</f>
        <v>431618</v>
      </c>
      <c r="E64" s="50">
        <v>5472</v>
      </c>
      <c r="F64" s="32">
        <f>SUM(Oct!F64+E64*8)</f>
        <v>158781</v>
      </c>
      <c r="G64" s="50">
        <v>55692</v>
      </c>
      <c r="H64" s="32">
        <f>SUM(Oct!H64+G64)</f>
        <v>323475</v>
      </c>
      <c r="I64" s="32">
        <f t="shared" si="0"/>
        <v>72585</v>
      </c>
      <c r="J64" s="32">
        <f t="shared" si="1"/>
        <v>913874</v>
      </c>
    </row>
    <row r="65" spans="1:10" s="1" customFormat="1" ht="15.75" customHeight="1">
      <c r="A65" s="5" t="s">
        <v>71</v>
      </c>
      <c r="B65" s="6" t="s">
        <v>20</v>
      </c>
      <c r="C65" s="7">
        <v>5247</v>
      </c>
      <c r="D65" s="32">
        <f>SUM(Oct!D65+C65*8)</f>
        <v>462012</v>
      </c>
      <c r="E65" s="50">
        <v>0</v>
      </c>
      <c r="F65" s="32">
        <f>SUM(Oct!F65+E65*8)</f>
        <v>2810</v>
      </c>
      <c r="G65" s="50">
        <v>65018</v>
      </c>
      <c r="H65" s="32">
        <f>SUM(Oct!H65+G65)</f>
        <v>304727</v>
      </c>
      <c r="I65" s="32">
        <f t="shared" si="0"/>
        <v>70265</v>
      </c>
      <c r="J65" s="32">
        <f t="shared" si="1"/>
        <v>769549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2">
        <f>SUM(Oct!D66+C66*8)</f>
        <v>0</v>
      </c>
      <c r="E66" s="50">
        <v>0</v>
      </c>
      <c r="F66" s="32">
        <f>SUM(Oct!F66+E66*8)</f>
        <v>0</v>
      </c>
      <c r="G66" s="50">
        <v>0</v>
      </c>
      <c r="H66" s="32">
        <f>SUM(Oct!H66+G66)</f>
        <v>0</v>
      </c>
      <c r="I66" s="32">
        <f t="shared" si="0"/>
        <v>0</v>
      </c>
      <c r="J66" s="32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12758</v>
      </c>
      <c r="D67" s="32">
        <f>SUM(Oct!D67+C67*8)</f>
        <v>384284</v>
      </c>
      <c r="E67" s="50">
        <v>0</v>
      </c>
      <c r="F67" s="32">
        <f>SUM(Oct!F67+E67*8)</f>
        <v>0</v>
      </c>
      <c r="G67" s="50">
        <v>64976</v>
      </c>
      <c r="H67" s="32">
        <f>SUM(Oct!H67+G67)</f>
        <v>328847</v>
      </c>
      <c r="I67" s="32">
        <f t="shared" si="0"/>
        <v>77734</v>
      </c>
      <c r="J67" s="32">
        <f t="shared" si="1"/>
        <v>713131</v>
      </c>
    </row>
    <row r="68" spans="1:10" s="11" customFormat="1" ht="15.75" customHeight="1">
      <c r="A68" s="9" t="s">
        <v>74</v>
      </c>
      <c r="B68" s="10" t="s">
        <v>20</v>
      </c>
      <c r="C68" s="7">
        <v>8449</v>
      </c>
      <c r="D68" s="32">
        <f>SUM(Oct!D68+C68*8)</f>
        <v>310837</v>
      </c>
      <c r="E68" s="50">
        <v>0</v>
      </c>
      <c r="F68" s="32">
        <f>SUM(Oct!F68+E68*8)</f>
        <v>63</v>
      </c>
      <c r="G68" s="50">
        <v>38909</v>
      </c>
      <c r="H68" s="32">
        <f>SUM(Oct!H68+G68)</f>
        <v>175401</v>
      </c>
      <c r="I68" s="32">
        <f t="shared" si="0"/>
        <v>47358</v>
      </c>
      <c r="J68" s="32">
        <f t="shared" si="1"/>
        <v>486301</v>
      </c>
    </row>
    <row r="69" spans="1:10" s="1" customFormat="1" ht="15.75" customHeight="1">
      <c r="A69" s="5" t="s">
        <v>75</v>
      </c>
      <c r="B69" s="6" t="s">
        <v>20</v>
      </c>
      <c r="C69" s="7">
        <v>3189</v>
      </c>
      <c r="D69" s="32">
        <f>SUM(Oct!D69+C69*8)</f>
        <v>283300</v>
      </c>
      <c r="E69" s="50">
        <v>2368</v>
      </c>
      <c r="F69" s="32">
        <f>SUM(Oct!F69+E69*8)</f>
        <v>183556</v>
      </c>
      <c r="G69" s="50">
        <v>34619</v>
      </c>
      <c r="H69" s="32">
        <f>SUM(Oct!H69+G69)</f>
        <v>272356</v>
      </c>
      <c r="I69" s="32">
        <f aca="true" t="shared" si="2" ref="I69:I80">SUM(C69,E69,G69)</f>
        <v>40176</v>
      </c>
      <c r="J69" s="32">
        <f t="shared" si="1"/>
        <v>739212</v>
      </c>
    </row>
    <row r="70" spans="1:10" s="1" customFormat="1" ht="15.75" customHeight="1">
      <c r="A70" s="5" t="s">
        <v>76</v>
      </c>
      <c r="B70" s="6" t="s">
        <v>20</v>
      </c>
      <c r="C70" s="7">
        <v>6975</v>
      </c>
      <c r="D70" s="32">
        <f>SUM(Oct!D70+C70*8)</f>
        <v>118473</v>
      </c>
      <c r="E70" s="50">
        <v>1335</v>
      </c>
      <c r="F70" s="32">
        <f>SUM(Oct!F70+E70*8)</f>
        <v>10680</v>
      </c>
      <c r="G70" s="50">
        <v>22783</v>
      </c>
      <c r="H70" s="32">
        <f>SUM(Oct!H70+G70)</f>
        <v>48986</v>
      </c>
      <c r="I70" s="32">
        <f t="shared" si="2"/>
        <v>31093</v>
      </c>
      <c r="J70" s="32">
        <f aca="true" t="shared" si="3" ref="J70:J80">SUM(D70+F70+H70)</f>
        <v>178139</v>
      </c>
    </row>
    <row r="71" spans="1:10" s="11" customFormat="1" ht="15.75" customHeight="1">
      <c r="A71" s="9" t="s">
        <v>78</v>
      </c>
      <c r="B71" s="10" t="s">
        <v>20</v>
      </c>
      <c r="C71" s="7">
        <v>0</v>
      </c>
      <c r="D71" s="32">
        <f>SUM(Oct!D71+C71*8)</f>
        <v>1524</v>
      </c>
      <c r="E71" s="50">
        <v>0</v>
      </c>
      <c r="F71" s="32">
        <f>SUM(Oct!F71+E71*8)</f>
        <v>0</v>
      </c>
      <c r="G71" s="50">
        <v>0</v>
      </c>
      <c r="H71" s="32">
        <f>SUM(Oct!H71+G71)</f>
        <v>1627</v>
      </c>
      <c r="I71" s="32">
        <f t="shared" si="2"/>
        <v>0</v>
      </c>
      <c r="J71" s="32">
        <f t="shared" si="3"/>
        <v>3151</v>
      </c>
    </row>
    <row r="72" spans="1:10" s="11" customFormat="1" ht="15.75" customHeight="1">
      <c r="A72" s="9" t="s">
        <v>79</v>
      </c>
      <c r="B72" s="10" t="s">
        <v>20</v>
      </c>
      <c r="C72" s="7">
        <v>5897</v>
      </c>
      <c r="D72" s="32">
        <f>SUM(Oct!D72+C72*8)</f>
        <v>251564</v>
      </c>
      <c r="E72" s="50">
        <v>0</v>
      </c>
      <c r="F72" s="32">
        <f>SUM(Oct!F72+E72*8)</f>
        <v>17388</v>
      </c>
      <c r="G72" s="50">
        <v>23474</v>
      </c>
      <c r="H72" s="32">
        <f>SUM(Oct!H72+G72)</f>
        <v>122384</v>
      </c>
      <c r="I72" s="32">
        <f t="shared" si="2"/>
        <v>29371</v>
      </c>
      <c r="J72" s="32">
        <f t="shared" si="3"/>
        <v>391336</v>
      </c>
    </row>
    <row r="73" spans="1:10" s="11" customFormat="1" ht="15.75" customHeight="1">
      <c r="A73" s="9" t="s">
        <v>80</v>
      </c>
      <c r="B73" s="10" t="s">
        <v>20</v>
      </c>
      <c r="C73" s="7">
        <v>4567</v>
      </c>
      <c r="D73" s="32">
        <f>SUM(Oct!D73+C73*8)</f>
        <v>740218</v>
      </c>
      <c r="E73" s="50">
        <v>0</v>
      </c>
      <c r="F73" s="32">
        <f>SUM(Oct!F73+E73*8)</f>
        <v>26382</v>
      </c>
      <c r="G73" s="50">
        <v>1719</v>
      </c>
      <c r="H73" s="32">
        <f>SUM(Oct!H73+G73)</f>
        <v>573980</v>
      </c>
      <c r="I73" s="32">
        <f t="shared" si="2"/>
        <v>6286</v>
      </c>
      <c r="J73" s="32">
        <f t="shared" si="3"/>
        <v>1340580</v>
      </c>
    </row>
    <row r="74" spans="1:10" s="1" customFormat="1" ht="15.75" customHeight="1">
      <c r="A74" s="5" t="s">
        <v>81</v>
      </c>
      <c r="B74" s="6" t="s">
        <v>20</v>
      </c>
      <c r="C74" s="7">
        <v>0</v>
      </c>
      <c r="D74" s="32">
        <f>SUM(Oct!D74+C74*8)</f>
        <v>177903</v>
      </c>
      <c r="E74" s="50">
        <v>2118</v>
      </c>
      <c r="F74" s="32">
        <f>SUM(Oct!F74+E74*8)</f>
        <v>48351</v>
      </c>
      <c r="G74" s="50">
        <v>0</v>
      </c>
      <c r="H74" s="32">
        <f>SUM(Oct!H74+G74)</f>
        <v>67661</v>
      </c>
      <c r="I74" s="32">
        <f t="shared" si="2"/>
        <v>2118</v>
      </c>
      <c r="J74" s="32">
        <f t="shared" si="3"/>
        <v>293915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2">
        <f>SUM(Oct!D75+C75*8)</f>
        <v>0</v>
      </c>
      <c r="E75" s="50">
        <v>0</v>
      </c>
      <c r="F75" s="32">
        <f>SUM(Oct!F75+E75*8)</f>
        <v>0</v>
      </c>
      <c r="G75" s="50">
        <v>0</v>
      </c>
      <c r="H75" s="32">
        <f>SUM(Oct!H75+G75)</f>
        <v>0</v>
      </c>
      <c r="I75" s="32">
        <f t="shared" si="2"/>
        <v>0</v>
      </c>
      <c r="J75" s="32">
        <f t="shared" si="3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2">
        <f>SUM(Oct!D76+C76*8)</f>
        <v>0</v>
      </c>
      <c r="E76" s="50">
        <v>0</v>
      </c>
      <c r="F76" s="32">
        <f>SUM(Oct!F76+E76*8)</f>
        <v>0</v>
      </c>
      <c r="G76" s="50">
        <v>0</v>
      </c>
      <c r="H76" s="32">
        <f>SUM(Oct!H76+G76)</f>
        <v>0</v>
      </c>
      <c r="I76" s="32">
        <f t="shared" si="2"/>
        <v>0</v>
      </c>
      <c r="J76" s="32">
        <f t="shared" si="3"/>
        <v>0</v>
      </c>
    </row>
    <row r="77" spans="1:10" s="1" customFormat="1" ht="15.75" customHeight="1">
      <c r="A77" s="5" t="s">
        <v>88</v>
      </c>
      <c r="B77" s="6" t="s">
        <v>20</v>
      </c>
      <c r="C77" s="7">
        <v>24602</v>
      </c>
      <c r="D77" s="32">
        <f>SUM(Oct!D77+C77*8)</f>
        <v>1553171</v>
      </c>
      <c r="E77" s="50">
        <v>7512</v>
      </c>
      <c r="F77" s="32">
        <f>SUM(Oct!F77+E77*8)</f>
        <v>409412</v>
      </c>
      <c r="G77" s="50">
        <v>109590</v>
      </c>
      <c r="H77" s="32">
        <f>SUM(Oct!H77+G77)</f>
        <v>1167234</v>
      </c>
      <c r="I77" s="32">
        <f t="shared" si="2"/>
        <v>141704</v>
      </c>
      <c r="J77" s="32">
        <f t="shared" si="3"/>
        <v>3129817</v>
      </c>
    </row>
    <row r="78" spans="1:10" s="1" customFormat="1" ht="15.75" customHeight="1">
      <c r="A78" s="5" t="s">
        <v>139</v>
      </c>
      <c r="B78" s="6" t="s">
        <v>20</v>
      </c>
      <c r="C78" s="7">
        <v>0</v>
      </c>
      <c r="D78" s="32">
        <f>SUM(Oct!D78+C78*8)</f>
        <v>48834</v>
      </c>
      <c r="E78" s="50">
        <v>0</v>
      </c>
      <c r="F78" s="32">
        <f>SUM(Oct!F78+E78*8)</f>
        <v>183549</v>
      </c>
      <c r="G78" s="50">
        <v>0</v>
      </c>
      <c r="H78" s="32">
        <f>SUM(Oct!H78+G78)</f>
        <v>156939</v>
      </c>
      <c r="I78" s="32">
        <f t="shared" si="2"/>
        <v>0</v>
      </c>
      <c r="J78" s="32">
        <f t="shared" si="3"/>
        <v>389322</v>
      </c>
    </row>
    <row r="79" spans="1:10" s="1" customFormat="1" ht="15.75" customHeight="1">
      <c r="A79" s="5" t="s">
        <v>137</v>
      </c>
      <c r="B79" s="6" t="s">
        <v>20</v>
      </c>
      <c r="C79" s="7">
        <v>0</v>
      </c>
      <c r="D79" s="32">
        <f>SUM(Oct!D79+C79*8)</f>
        <v>0</v>
      </c>
      <c r="E79" s="50">
        <v>1556</v>
      </c>
      <c r="F79" s="32">
        <f>SUM(Oct!F79+E79*8)</f>
        <v>309739</v>
      </c>
      <c r="G79" s="50">
        <v>0</v>
      </c>
      <c r="H79" s="32">
        <f>SUM(Oct!H79+G79)</f>
        <v>70115</v>
      </c>
      <c r="I79" s="32">
        <f t="shared" si="2"/>
        <v>1556</v>
      </c>
      <c r="J79" s="32">
        <f t="shared" si="3"/>
        <v>379854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2">
        <f>SUM(Oct!D80+C80*8)</f>
        <v>103689</v>
      </c>
      <c r="E80" s="50">
        <v>1703</v>
      </c>
      <c r="F80" s="32">
        <f>SUM(Oct!F80+E80*8)</f>
        <v>124292</v>
      </c>
      <c r="G80" s="50">
        <v>649</v>
      </c>
      <c r="H80" s="32">
        <f>SUM(Oct!H80+G80)</f>
        <v>102776</v>
      </c>
      <c r="I80" s="32">
        <f t="shared" si="2"/>
        <v>2352</v>
      </c>
      <c r="J80" s="32">
        <f t="shared" si="3"/>
        <v>330757</v>
      </c>
    </row>
    <row r="81" spans="1:10" s="3" customFormat="1" ht="21.75">
      <c r="A81" s="19" t="s">
        <v>125</v>
      </c>
      <c r="B81" s="2"/>
      <c r="C81" s="33">
        <f>SUM(C35:C79)</f>
        <v>337354</v>
      </c>
      <c r="D81" s="33">
        <f aca="true" t="shared" si="4" ref="D81:J82">SUM(D35:D79)</f>
        <v>23366864</v>
      </c>
      <c r="E81" s="33">
        <f aca="true" t="shared" si="5" ref="E81:J81">SUM(E5:E35)</f>
        <v>34002</v>
      </c>
      <c r="F81" s="33">
        <f t="shared" si="5"/>
        <v>4873857</v>
      </c>
      <c r="G81" s="33">
        <f t="shared" si="5"/>
        <v>863820</v>
      </c>
      <c r="H81" s="33">
        <f t="shared" si="5"/>
        <v>6149486</v>
      </c>
      <c r="I81" s="33">
        <f t="shared" si="5"/>
        <v>975450</v>
      </c>
      <c r="J81" s="33">
        <f t="shared" si="5"/>
        <v>16420842</v>
      </c>
    </row>
    <row r="82" spans="1:10" s="3" customFormat="1" ht="21.75">
      <c r="A82" s="19" t="s">
        <v>126</v>
      </c>
      <c r="B82" s="2"/>
      <c r="C82" s="33">
        <f>SUM(C36:C80)</f>
        <v>337354</v>
      </c>
      <c r="D82" s="33">
        <f t="shared" si="4"/>
        <v>23470553</v>
      </c>
      <c r="E82" s="33">
        <f t="shared" si="4"/>
        <v>104660</v>
      </c>
      <c r="F82" s="33">
        <f t="shared" si="4"/>
        <v>6075533</v>
      </c>
      <c r="G82" s="33">
        <f t="shared" si="4"/>
        <v>2403363</v>
      </c>
      <c r="H82" s="33">
        <f t="shared" si="4"/>
        <v>17322552</v>
      </c>
      <c r="I82" s="33">
        <f t="shared" si="4"/>
        <v>2845377</v>
      </c>
      <c r="J82" s="33">
        <f t="shared" si="4"/>
        <v>46868638</v>
      </c>
    </row>
    <row r="83" spans="1:10" s="3" customFormat="1" ht="15.75" customHeight="1">
      <c r="A83" s="17" t="s">
        <v>89</v>
      </c>
      <c r="B83" s="2"/>
      <c r="C83" s="33">
        <f>SUM(C81:C82)</f>
        <v>674708</v>
      </c>
      <c r="D83" s="33">
        <f aca="true" t="shared" si="6" ref="D83:J83">SUM(D81:D82)</f>
        <v>46837417</v>
      </c>
      <c r="E83" s="33">
        <f t="shared" si="6"/>
        <v>138662</v>
      </c>
      <c r="F83" s="33">
        <f t="shared" si="6"/>
        <v>10949390</v>
      </c>
      <c r="G83" s="33">
        <f t="shared" si="6"/>
        <v>3267183</v>
      </c>
      <c r="H83" s="33">
        <f t="shared" si="6"/>
        <v>23472038</v>
      </c>
      <c r="I83" s="33">
        <f t="shared" si="6"/>
        <v>3820827</v>
      </c>
      <c r="J83" s="33">
        <f t="shared" si="6"/>
        <v>63289480</v>
      </c>
    </row>
    <row r="84" spans="1:10" ht="12.75">
      <c r="A84" s="12"/>
      <c r="B84" s="2"/>
      <c r="C84" s="2"/>
      <c r="D84" s="35"/>
      <c r="E84" s="2"/>
      <c r="F84" s="35"/>
      <c r="G84" s="2"/>
      <c r="H84" s="35"/>
      <c r="I84" s="41" t="s">
        <v>155</v>
      </c>
      <c r="J84" s="46">
        <v>60085045</v>
      </c>
    </row>
    <row r="85" spans="1:10" ht="12.75">
      <c r="A85" s="12"/>
      <c r="B85" s="2"/>
      <c r="C85" s="2"/>
      <c r="D85" s="35"/>
      <c r="E85" s="2"/>
      <c r="F85" s="35"/>
      <c r="G85" s="2"/>
      <c r="H85" s="35"/>
      <c r="I85" s="41" t="s">
        <v>154</v>
      </c>
      <c r="J85" s="46">
        <v>45302113</v>
      </c>
    </row>
    <row r="86" spans="1:8" ht="12.75">
      <c r="A86" s="12"/>
      <c r="B86" s="2"/>
      <c r="C86" s="2"/>
      <c r="D86" s="35"/>
      <c r="E86" s="2"/>
      <c r="F86" s="35"/>
      <c r="G86" s="2"/>
      <c r="H86" s="35"/>
    </row>
  </sheetData>
  <sheetProtection sheet="1"/>
  <mergeCells count="1">
    <mergeCell ref="A1:J1"/>
  </mergeCells>
  <conditionalFormatting sqref="A2:A83 C2:IV2 A1:IV1 I3:IV83 B3:H86">
    <cfRule type="expression" priority="51" dxfId="0" stopIfTrue="1">
      <formula>CellHasFormula</formula>
    </cfRule>
  </conditionalFormatting>
  <conditionalFormatting sqref="A1:IV1">
    <cfRule type="expression" priority="50" dxfId="0" stopIfTrue="1">
      <formula>CellHasFormula</formula>
    </cfRule>
  </conditionalFormatting>
  <conditionalFormatting sqref="C36:C80">
    <cfRule type="expression" priority="49" dxfId="0" stopIfTrue="1">
      <formula>CellHasFormula</formula>
    </cfRule>
  </conditionalFormatting>
  <conditionalFormatting sqref="E36:E80">
    <cfRule type="expression" priority="48" dxfId="0" stopIfTrue="1">
      <formula>CellHasFormula</formula>
    </cfRule>
  </conditionalFormatting>
  <conditionalFormatting sqref="G36:G80">
    <cfRule type="expression" priority="47" dxfId="0" stopIfTrue="1">
      <formula>CellHasFormula</formula>
    </cfRule>
  </conditionalFormatting>
  <conditionalFormatting sqref="C5:C80">
    <cfRule type="expression" priority="46" dxfId="0" stopIfTrue="1">
      <formula>CellHasFormula</formula>
    </cfRule>
  </conditionalFormatting>
  <conditionalFormatting sqref="E5:E80">
    <cfRule type="expression" priority="45" dxfId="0" stopIfTrue="1">
      <formula>CellHasFormula</formula>
    </cfRule>
  </conditionalFormatting>
  <conditionalFormatting sqref="G5:G80">
    <cfRule type="expression" priority="44" dxfId="0" stopIfTrue="1">
      <formula>CellHasFormula</formula>
    </cfRule>
  </conditionalFormatting>
  <conditionalFormatting sqref="C5:C80">
    <cfRule type="expression" priority="43" dxfId="0" stopIfTrue="1">
      <formula>CellHasFormula</formula>
    </cfRule>
  </conditionalFormatting>
  <conditionalFormatting sqref="C5:C80">
    <cfRule type="expression" priority="42" dxfId="0" stopIfTrue="1">
      <formula>CellHasFormula</formula>
    </cfRule>
  </conditionalFormatting>
  <conditionalFormatting sqref="E5:E80">
    <cfRule type="expression" priority="41" dxfId="0" stopIfTrue="1">
      <formula>CellHasFormula</formula>
    </cfRule>
  </conditionalFormatting>
  <conditionalFormatting sqref="E5:E80">
    <cfRule type="expression" priority="40" dxfId="0" stopIfTrue="1">
      <formula>CellHasFormula</formula>
    </cfRule>
  </conditionalFormatting>
  <conditionalFormatting sqref="G5:G80">
    <cfRule type="expression" priority="39" dxfId="0" stopIfTrue="1">
      <formula>CellHasFormula</formula>
    </cfRule>
  </conditionalFormatting>
  <conditionalFormatting sqref="G5:G80">
    <cfRule type="expression" priority="38" dxfId="0" stopIfTrue="1">
      <formula>CellHasFormula</formula>
    </cfRule>
  </conditionalFormatting>
  <conditionalFormatting sqref="C36:C80">
    <cfRule type="expression" priority="37" dxfId="0" stopIfTrue="1">
      <formula>CellHasFormula</formula>
    </cfRule>
  </conditionalFormatting>
  <conditionalFormatting sqref="C36:C80">
    <cfRule type="expression" priority="36" dxfId="0" stopIfTrue="1">
      <formula>CellHasFormula</formula>
    </cfRule>
  </conditionalFormatting>
  <conditionalFormatting sqref="C36:C80">
    <cfRule type="expression" priority="35" dxfId="0" stopIfTrue="1">
      <formula>CellHasFormula</formula>
    </cfRule>
  </conditionalFormatting>
  <conditionalFormatting sqref="E36:E80">
    <cfRule type="expression" priority="34" dxfId="0" stopIfTrue="1">
      <formula>CellHasFormula</formula>
    </cfRule>
  </conditionalFormatting>
  <conditionalFormatting sqref="E36:E80">
    <cfRule type="expression" priority="33" dxfId="0" stopIfTrue="1">
      <formula>CellHasFormula</formula>
    </cfRule>
  </conditionalFormatting>
  <conditionalFormatting sqref="E36:E80">
    <cfRule type="expression" priority="32" dxfId="0" stopIfTrue="1">
      <formula>CellHasFormula</formula>
    </cfRule>
  </conditionalFormatting>
  <conditionalFormatting sqref="G36:G80">
    <cfRule type="expression" priority="31" dxfId="0" stopIfTrue="1">
      <formula>CellHasFormula</formula>
    </cfRule>
  </conditionalFormatting>
  <conditionalFormatting sqref="G36:G80">
    <cfRule type="expression" priority="30" dxfId="0" stopIfTrue="1">
      <formula>CellHasFormula</formula>
    </cfRule>
  </conditionalFormatting>
  <conditionalFormatting sqref="G36:G80">
    <cfRule type="expression" priority="29" dxfId="0" stopIfTrue="1">
      <formula>CellHasFormula</formula>
    </cfRule>
  </conditionalFormatting>
  <conditionalFormatting sqref="C5:C35">
    <cfRule type="expression" priority="28" dxfId="0" stopIfTrue="1">
      <formula>CellHasFormula</formula>
    </cfRule>
  </conditionalFormatting>
  <conditionalFormatting sqref="C5:C35">
    <cfRule type="expression" priority="27" dxfId="0" stopIfTrue="1">
      <formula>CellHasFormula</formula>
    </cfRule>
  </conditionalFormatting>
  <conditionalFormatting sqref="C5:C35">
    <cfRule type="expression" priority="26" dxfId="0" stopIfTrue="1">
      <formula>CellHasFormula</formula>
    </cfRule>
  </conditionalFormatting>
  <conditionalFormatting sqref="C5:C35">
    <cfRule type="expression" priority="25" dxfId="0" stopIfTrue="1">
      <formula>CellHasFormula</formula>
    </cfRule>
  </conditionalFormatting>
  <conditionalFormatting sqref="E5:E35">
    <cfRule type="expression" priority="24" dxfId="0" stopIfTrue="1">
      <formula>CellHasFormula</formula>
    </cfRule>
  </conditionalFormatting>
  <conditionalFormatting sqref="E5:E35">
    <cfRule type="expression" priority="23" dxfId="0" stopIfTrue="1">
      <formula>CellHasFormula</formula>
    </cfRule>
  </conditionalFormatting>
  <conditionalFormatting sqref="E5:E35">
    <cfRule type="expression" priority="22" dxfId="0" stopIfTrue="1">
      <formula>CellHasFormula</formula>
    </cfRule>
  </conditionalFormatting>
  <conditionalFormatting sqref="E5:E35">
    <cfRule type="expression" priority="21" dxfId="0" stopIfTrue="1">
      <formula>CellHasFormula</formula>
    </cfRule>
  </conditionalFormatting>
  <conditionalFormatting sqref="G5:G35">
    <cfRule type="expression" priority="20" dxfId="0" stopIfTrue="1">
      <formula>CellHasFormula</formula>
    </cfRule>
  </conditionalFormatting>
  <conditionalFormatting sqref="G5:G35">
    <cfRule type="expression" priority="19" dxfId="0" stopIfTrue="1">
      <formula>CellHasFormula</formula>
    </cfRule>
  </conditionalFormatting>
  <conditionalFormatting sqref="G5:G35">
    <cfRule type="expression" priority="18" dxfId="0" stopIfTrue="1">
      <formula>CellHasFormula</formula>
    </cfRule>
  </conditionalFormatting>
  <conditionalFormatting sqref="G5:G35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:G35"/>
    </sheetView>
  </sheetViews>
  <sheetFormatPr defaultColWidth="9.140625" defaultRowHeight="12.75"/>
  <cols>
    <col min="1" max="1" width="17.7109375" style="0" customWidth="1"/>
    <col min="3" max="3" width="15.7109375" style="0" customWidth="1"/>
    <col min="4" max="4" width="15.7109375" style="40" customWidth="1"/>
    <col min="5" max="5" width="15.7109375" style="0" customWidth="1"/>
    <col min="6" max="6" width="15.7109375" style="40" customWidth="1"/>
    <col min="7" max="7" width="15.7109375" style="0" customWidth="1"/>
    <col min="8" max="10" width="15.7109375" style="40" customWidth="1"/>
  </cols>
  <sheetData>
    <row r="1" spans="1:10" s="1" customFormat="1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2.75">
      <c r="A2" s="1" t="s">
        <v>147</v>
      </c>
      <c r="D2" s="28"/>
      <c r="F2" s="28"/>
      <c r="H2" s="28"/>
      <c r="I2" s="28"/>
      <c r="J2" s="28"/>
    </row>
    <row r="3" spans="1:10" s="3" customFormat="1" ht="12.75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0" s="4" customFormat="1" ht="20.25" customHeight="1">
      <c r="A4" s="4" t="s">
        <v>0</v>
      </c>
      <c r="B4" s="4" t="s">
        <v>1</v>
      </c>
      <c r="C4" s="4" t="s">
        <v>5</v>
      </c>
      <c r="D4" s="36" t="s">
        <v>11</v>
      </c>
      <c r="E4" s="4" t="s">
        <v>95</v>
      </c>
      <c r="F4" s="36" t="s">
        <v>14</v>
      </c>
      <c r="G4" s="4" t="s">
        <v>96</v>
      </c>
      <c r="H4" s="36" t="s">
        <v>90</v>
      </c>
      <c r="I4" s="36" t="s">
        <v>97</v>
      </c>
      <c r="J4" s="36" t="s">
        <v>18</v>
      </c>
    </row>
    <row r="5" spans="1:10" s="4" customFormat="1" ht="15.75" customHeight="1">
      <c r="A5" s="21" t="s">
        <v>132</v>
      </c>
      <c r="B5" s="10" t="s">
        <v>22</v>
      </c>
      <c r="C5" s="7">
        <v>4755</v>
      </c>
      <c r="D5" s="32">
        <f>SUM(Nov!D5+C5*7)</f>
        <v>424867</v>
      </c>
      <c r="E5" s="50">
        <v>2825</v>
      </c>
      <c r="F5" s="32">
        <f>SUM(Nov!F5+E5*7)</f>
        <v>170527</v>
      </c>
      <c r="G5" s="50">
        <v>54257</v>
      </c>
      <c r="H5" s="32">
        <f>SUM(Nov!H5+G5)</f>
        <v>245466</v>
      </c>
      <c r="I5" s="32">
        <f aca="true" t="shared" si="0" ref="I5:I68">SUM(C5,E5,G5)</f>
        <v>61837</v>
      </c>
      <c r="J5" s="32">
        <f>SUM(D5+F5+H5)</f>
        <v>840860</v>
      </c>
    </row>
    <row r="6" spans="1:10" s="11" customFormat="1" ht="15.75" customHeight="1">
      <c r="A6" s="9" t="s">
        <v>21</v>
      </c>
      <c r="B6" s="10" t="s">
        <v>22</v>
      </c>
      <c r="C6" s="7">
        <v>0</v>
      </c>
      <c r="D6" s="32">
        <f>SUM(Nov!D6+C6*7)</f>
        <v>0</v>
      </c>
      <c r="E6" s="50">
        <v>0</v>
      </c>
      <c r="F6" s="32">
        <f>SUM(Nov!F6+E6*7)</f>
        <v>0</v>
      </c>
      <c r="G6" s="50">
        <v>0</v>
      </c>
      <c r="H6" s="32">
        <f>SUM(Nov!H6+G6)</f>
        <v>0</v>
      </c>
      <c r="I6" s="32">
        <f t="shared" si="0"/>
        <v>0</v>
      </c>
      <c r="J6" s="32">
        <f aca="true" t="shared" si="1" ref="J6:J69">SUM(D6+F6+H6)</f>
        <v>0</v>
      </c>
    </row>
    <row r="7" spans="1:10" s="11" customFormat="1" ht="15.75" customHeight="1">
      <c r="A7" s="9" t="s">
        <v>23</v>
      </c>
      <c r="B7" s="10" t="s">
        <v>22</v>
      </c>
      <c r="C7" s="7">
        <v>255</v>
      </c>
      <c r="D7" s="32">
        <f>SUM(Nov!D7+C7*7)</f>
        <v>238053</v>
      </c>
      <c r="E7" s="50">
        <v>3384</v>
      </c>
      <c r="F7" s="32">
        <f>SUM(Nov!F7+E7*7)</f>
        <v>155389</v>
      </c>
      <c r="G7" s="50">
        <v>19122</v>
      </c>
      <c r="H7" s="32">
        <f>SUM(Nov!H7+G7)</f>
        <v>512256</v>
      </c>
      <c r="I7" s="32">
        <f t="shared" si="0"/>
        <v>22761</v>
      </c>
      <c r="J7" s="32">
        <f t="shared" si="1"/>
        <v>905698</v>
      </c>
    </row>
    <row r="8" spans="1:10" s="1" customFormat="1" ht="15.75" customHeight="1">
      <c r="A8" s="5" t="s">
        <v>24</v>
      </c>
      <c r="B8" s="6" t="s">
        <v>22</v>
      </c>
      <c r="C8" s="7">
        <v>11246</v>
      </c>
      <c r="D8" s="32">
        <f>SUM(Nov!D8+C8*7)</f>
        <v>637391</v>
      </c>
      <c r="E8" s="50">
        <v>12227</v>
      </c>
      <c r="F8" s="32">
        <f>SUM(Nov!F8+E8*7)</f>
        <v>818273</v>
      </c>
      <c r="G8" s="50">
        <v>392010</v>
      </c>
      <c r="H8" s="32">
        <f>SUM(Nov!H8+G8)</f>
        <v>1363144</v>
      </c>
      <c r="I8" s="32">
        <f t="shared" si="0"/>
        <v>415483</v>
      </c>
      <c r="J8" s="32">
        <f t="shared" si="1"/>
        <v>2818808</v>
      </c>
    </row>
    <row r="9" spans="1:10" s="11" customFormat="1" ht="15.75" customHeight="1">
      <c r="A9" s="9" t="s">
        <v>25</v>
      </c>
      <c r="B9" s="10" t="s">
        <v>22</v>
      </c>
      <c r="C9" s="7">
        <v>0</v>
      </c>
      <c r="D9" s="32">
        <f>SUM(Nov!D9+C9*7)</f>
        <v>39616</v>
      </c>
      <c r="E9" s="50">
        <v>0</v>
      </c>
      <c r="F9" s="32">
        <f>SUM(Nov!F9+E9*7)</f>
        <v>46492</v>
      </c>
      <c r="G9" s="50">
        <v>0</v>
      </c>
      <c r="H9" s="32">
        <f>SUM(Nov!H9+G9)</f>
        <v>72418</v>
      </c>
      <c r="I9" s="32">
        <f t="shared" si="0"/>
        <v>0</v>
      </c>
      <c r="J9" s="32">
        <f t="shared" si="1"/>
        <v>158526</v>
      </c>
    </row>
    <row r="10" spans="1:10" s="1" customFormat="1" ht="15.75" customHeight="1">
      <c r="A10" s="5" t="s">
        <v>27</v>
      </c>
      <c r="B10" s="6" t="s">
        <v>22</v>
      </c>
      <c r="C10" s="7">
        <v>1891</v>
      </c>
      <c r="D10" s="32">
        <f>SUM(Nov!D10+C10*7)</f>
        <v>113469</v>
      </c>
      <c r="E10" s="50">
        <v>170</v>
      </c>
      <c r="F10" s="32">
        <f>SUM(Nov!F10+E10*7)</f>
        <v>165256</v>
      </c>
      <c r="G10" s="50">
        <v>7386</v>
      </c>
      <c r="H10" s="32">
        <f>SUM(Nov!H10+G10)</f>
        <v>181319</v>
      </c>
      <c r="I10" s="32">
        <f t="shared" si="0"/>
        <v>9447</v>
      </c>
      <c r="J10" s="32">
        <f t="shared" si="1"/>
        <v>460044</v>
      </c>
    </row>
    <row r="11" spans="1:10" s="1" customFormat="1" ht="15.75" customHeight="1">
      <c r="A11" s="5" t="s">
        <v>30</v>
      </c>
      <c r="B11" s="6" t="s">
        <v>22</v>
      </c>
      <c r="C11" s="7">
        <v>731</v>
      </c>
      <c r="D11" s="32">
        <f>SUM(Nov!D11+C11*7)</f>
        <v>103676</v>
      </c>
      <c r="E11" s="50">
        <v>8324</v>
      </c>
      <c r="F11" s="32">
        <f>SUM(Nov!F11+E11*7)</f>
        <v>319383</v>
      </c>
      <c r="G11" s="50">
        <v>82466</v>
      </c>
      <c r="H11" s="32">
        <f>SUM(Nov!H11+G11)</f>
        <v>255765</v>
      </c>
      <c r="I11" s="32">
        <f t="shared" si="0"/>
        <v>91521</v>
      </c>
      <c r="J11" s="32">
        <f t="shared" si="1"/>
        <v>678824</v>
      </c>
    </row>
    <row r="12" spans="1:10" s="1" customFormat="1" ht="15.75" customHeight="1">
      <c r="A12" s="5" t="s">
        <v>31</v>
      </c>
      <c r="B12" s="6" t="s">
        <v>22</v>
      </c>
      <c r="C12" s="7">
        <v>3504</v>
      </c>
      <c r="D12" s="32">
        <f>SUM(Nov!D12+C12*7)</f>
        <v>60546</v>
      </c>
      <c r="E12" s="50">
        <v>8149</v>
      </c>
      <c r="F12" s="32">
        <f>SUM(Nov!F12+E12*7)</f>
        <v>332356</v>
      </c>
      <c r="G12" s="50">
        <v>84069</v>
      </c>
      <c r="H12" s="32">
        <f>SUM(Nov!H12+G12)</f>
        <v>313299</v>
      </c>
      <c r="I12" s="32">
        <f t="shared" si="0"/>
        <v>95722</v>
      </c>
      <c r="J12" s="32">
        <f t="shared" si="1"/>
        <v>706201</v>
      </c>
    </row>
    <row r="13" spans="1:10" s="11" customFormat="1" ht="15.75" customHeight="1">
      <c r="A13" s="9" t="s">
        <v>36</v>
      </c>
      <c r="B13" s="10" t="s">
        <v>22</v>
      </c>
      <c r="C13" s="7">
        <v>3404</v>
      </c>
      <c r="D13" s="32">
        <f>SUM(Nov!D13+C13*7)</f>
        <v>46541</v>
      </c>
      <c r="E13" s="50">
        <v>0</v>
      </c>
      <c r="F13" s="32">
        <f>SUM(Nov!F13+E13*7)</f>
        <v>0</v>
      </c>
      <c r="G13" s="50">
        <v>7666</v>
      </c>
      <c r="H13" s="32">
        <f>SUM(Nov!H13+G13)</f>
        <v>16134</v>
      </c>
      <c r="I13" s="32">
        <f t="shared" si="0"/>
        <v>11070</v>
      </c>
      <c r="J13" s="32">
        <f t="shared" si="1"/>
        <v>62675</v>
      </c>
    </row>
    <row r="14" spans="1:10" s="1" customFormat="1" ht="15.75" customHeight="1">
      <c r="A14" s="5" t="s">
        <v>37</v>
      </c>
      <c r="B14" s="6" t="s">
        <v>22</v>
      </c>
      <c r="C14" s="7">
        <v>571</v>
      </c>
      <c r="D14" s="32">
        <f>SUM(Nov!D14+C14*7)</f>
        <v>117501</v>
      </c>
      <c r="E14" s="50">
        <v>2207</v>
      </c>
      <c r="F14" s="32">
        <f>SUM(Nov!F14+E14*7)</f>
        <v>85107</v>
      </c>
      <c r="G14" s="50">
        <v>33624</v>
      </c>
      <c r="H14" s="32">
        <f>SUM(Nov!H14+G14)</f>
        <v>171494</v>
      </c>
      <c r="I14" s="32">
        <f t="shared" si="0"/>
        <v>36402</v>
      </c>
      <c r="J14" s="32">
        <f t="shared" si="1"/>
        <v>374102</v>
      </c>
    </row>
    <row r="15" spans="1:10" s="1" customFormat="1" ht="15.75" customHeight="1">
      <c r="A15" s="5" t="s">
        <v>40</v>
      </c>
      <c r="B15" s="6" t="s">
        <v>22</v>
      </c>
      <c r="C15" s="7">
        <v>706</v>
      </c>
      <c r="D15" s="32">
        <f>SUM(Nov!D15+C15*7)</f>
        <v>572055</v>
      </c>
      <c r="E15" s="50">
        <v>4696</v>
      </c>
      <c r="F15" s="32">
        <f>SUM(Nov!F15+E15*7)</f>
        <v>338523</v>
      </c>
      <c r="G15" s="50">
        <v>50860</v>
      </c>
      <c r="H15" s="32">
        <f>SUM(Nov!H15+G15)</f>
        <v>574892</v>
      </c>
      <c r="I15" s="32">
        <f t="shared" si="0"/>
        <v>56262</v>
      </c>
      <c r="J15" s="32">
        <f t="shared" si="1"/>
        <v>1485470</v>
      </c>
    </row>
    <row r="16" spans="1:10" s="1" customFormat="1" ht="15.75" customHeight="1">
      <c r="A16" s="5" t="s">
        <v>44</v>
      </c>
      <c r="B16" s="6" t="s">
        <v>22</v>
      </c>
      <c r="C16" s="7">
        <v>0</v>
      </c>
      <c r="D16" s="32">
        <f>SUM(Nov!D16+C16*7)</f>
        <v>213875</v>
      </c>
      <c r="E16" s="50">
        <v>0</v>
      </c>
      <c r="F16" s="32">
        <f>SUM(Nov!F16+E16*7)</f>
        <v>46146</v>
      </c>
      <c r="G16" s="50">
        <v>0</v>
      </c>
      <c r="H16" s="32">
        <f>SUM(Nov!H16+G16)</f>
        <v>186737</v>
      </c>
      <c r="I16" s="32">
        <f t="shared" si="0"/>
        <v>0</v>
      </c>
      <c r="J16" s="32">
        <f t="shared" si="1"/>
        <v>446758</v>
      </c>
    </row>
    <row r="17" spans="1:10" s="1" customFormat="1" ht="15.75" customHeight="1">
      <c r="A17" s="5" t="s">
        <v>45</v>
      </c>
      <c r="B17" s="6" t="s">
        <v>22</v>
      </c>
      <c r="C17" s="7">
        <v>2957</v>
      </c>
      <c r="D17" s="32">
        <f>SUM(Nov!D17+C17*7)</f>
        <v>106286</v>
      </c>
      <c r="E17" s="50">
        <v>6052</v>
      </c>
      <c r="F17" s="32">
        <f>SUM(Nov!F17+E17*7)</f>
        <v>265984</v>
      </c>
      <c r="G17" s="50">
        <v>111582</v>
      </c>
      <c r="H17" s="32">
        <f>SUM(Nov!H17+G17)</f>
        <v>194146</v>
      </c>
      <c r="I17" s="32">
        <f t="shared" si="0"/>
        <v>120591</v>
      </c>
      <c r="J17" s="32">
        <f t="shared" si="1"/>
        <v>566416</v>
      </c>
    </row>
    <row r="18" spans="1:10" s="1" customFormat="1" ht="15.75" customHeight="1">
      <c r="A18" s="5" t="s">
        <v>46</v>
      </c>
      <c r="B18" s="6" t="s">
        <v>22</v>
      </c>
      <c r="C18" s="7">
        <v>1324</v>
      </c>
      <c r="D18" s="32">
        <f>SUM(Nov!D18+C18*7)</f>
        <v>237242</v>
      </c>
      <c r="E18" s="50">
        <v>17936</v>
      </c>
      <c r="F18" s="32">
        <f>SUM(Nov!F18+E18*7)</f>
        <v>513459</v>
      </c>
      <c r="G18" s="50">
        <v>103017</v>
      </c>
      <c r="H18" s="32">
        <f>SUM(Nov!H18+G18)</f>
        <v>360112</v>
      </c>
      <c r="I18" s="32">
        <f t="shared" si="0"/>
        <v>122277</v>
      </c>
      <c r="J18" s="32">
        <f t="shared" si="1"/>
        <v>1110813</v>
      </c>
    </row>
    <row r="19" spans="1:10" s="11" customFormat="1" ht="15.75" customHeight="1">
      <c r="A19" s="9" t="s">
        <v>47</v>
      </c>
      <c r="B19" s="10" t="s">
        <v>22</v>
      </c>
      <c r="C19" s="7">
        <v>0</v>
      </c>
      <c r="D19" s="32">
        <f>SUM(Nov!D19+C19*7)</f>
        <v>65039</v>
      </c>
      <c r="E19" s="50">
        <v>0</v>
      </c>
      <c r="F19" s="32">
        <f>SUM(Nov!F19+E19*7)</f>
        <v>36018</v>
      </c>
      <c r="G19" s="50">
        <v>0</v>
      </c>
      <c r="H19" s="32">
        <f>SUM(Nov!H19+G19)</f>
        <v>66769</v>
      </c>
      <c r="I19" s="32">
        <f t="shared" si="0"/>
        <v>0</v>
      </c>
      <c r="J19" s="32">
        <f t="shared" si="1"/>
        <v>167826</v>
      </c>
    </row>
    <row r="20" spans="1:10" s="11" customFormat="1" ht="15.75" customHeight="1">
      <c r="A20" s="9" t="s">
        <v>49</v>
      </c>
      <c r="B20" s="10" t="s">
        <v>22</v>
      </c>
      <c r="C20" s="7">
        <v>0</v>
      </c>
      <c r="D20" s="32">
        <f>SUM(Nov!D20+C20*7)</f>
        <v>0</v>
      </c>
      <c r="E20" s="50">
        <v>0</v>
      </c>
      <c r="F20" s="32">
        <f>SUM(Nov!F20+E20*7)</f>
        <v>0</v>
      </c>
      <c r="G20" s="50">
        <v>0</v>
      </c>
      <c r="H20" s="32">
        <f>SUM(Nov!H20+G20)</f>
        <v>0</v>
      </c>
      <c r="I20" s="32">
        <f t="shared" si="0"/>
        <v>0</v>
      </c>
      <c r="J20" s="32">
        <f t="shared" si="1"/>
        <v>0</v>
      </c>
    </row>
    <row r="21" spans="1:10" s="1" customFormat="1" ht="15.75" customHeight="1">
      <c r="A21" s="5" t="s">
        <v>50</v>
      </c>
      <c r="B21" s="6" t="s">
        <v>22</v>
      </c>
      <c r="C21" s="7">
        <v>3309</v>
      </c>
      <c r="D21" s="32">
        <f>SUM(Nov!D21+C21*7)</f>
        <v>98242</v>
      </c>
      <c r="E21" s="50">
        <v>9679</v>
      </c>
      <c r="F21" s="32">
        <f>SUM(Nov!F21+E21*7)</f>
        <v>77671</v>
      </c>
      <c r="G21" s="50">
        <v>1176</v>
      </c>
      <c r="H21" s="32">
        <f>SUM(Nov!H21+G21)</f>
        <v>132710</v>
      </c>
      <c r="I21" s="32">
        <f t="shared" si="0"/>
        <v>14164</v>
      </c>
      <c r="J21" s="32">
        <f t="shared" si="1"/>
        <v>308623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2">
        <f>SUM(Nov!D22+C22*7)</f>
        <v>4279</v>
      </c>
      <c r="E22" s="50">
        <v>0</v>
      </c>
      <c r="F22" s="32">
        <f>SUM(Nov!F22+E22*7)</f>
        <v>0</v>
      </c>
      <c r="G22" s="50">
        <v>0</v>
      </c>
      <c r="H22" s="32">
        <f>SUM(Nov!H22+G22)</f>
        <v>4616</v>
      </c>
      <c r="I22" s="32">
        <f t="shared" si="0"/>
        <v>0</v>
      </c>
      <c r="J22" s="32">
        <f t="shared" si="1"/>
        <v>8895</v>
      </c>
    </row>
    <row r="23" spans="1:10" s="1" customFormat="1" ht="15.75" customHeight="1">
      <c r="A23" s="5" t="s">
        <v>52</v>
      </c>
      <c r="B23" s="6" t="s">
        <v>22</v>
      </c>
      <c r="C23" s="7">
        <v>2929</v>
      </c>
      <c r="D23" s="32">
        <f>SUM(Nov!D23+C23*7)</f>
        <v>173527</v>
      </c>
      <c r="E23" s="50">
        <v>10382</v>
      </c>
      <c r="F23" s="32">
        <f>SUM(Nov!F23+E23*7)</f>
        <v>446533</v>
      </c>
      <c r="G23" s="50">
        <v>39068</v>
      </c>
      <c r="H23" s="32">
        <f>SUM(Nov!H23+G23)</f>
        <v>289282</v>
      </c>
      <c r="I23" s="32">
        <f t="shared" si="0"/>
        <v>52379</v>
      </c>
      <c r="J23" s="32">
        <f t="shared" si="1"/>
        <v>909342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2">
        <f>SUM(Nov!D24+C24*7)</f>
        <v>0</v>
      </c>
      <c r="E24" s="50">
        <v>0</v>
      </c>
      <c r="F24" s="32">
        <f>SUM(Nov!F24+E24*7)</f>
        <v>900</v>
      </c>
      <c r="G24" s="50">
        <v>0</v>
      </c>
      <c r="H24" s="32">
        <f>SUM(Nov!H24+G24)</f>
        <v>720</v>
      </c>
      <c r="I24" s="32">
        <f t="shared" si="0"/>
        <v>0</v>
      </c>
      <c r="J24" s="32">
        <f t="shared" si="1"/>
        <v>1620</v>
      </c>
    </row>
    <row r="25" spans="1:10" s="11" customFormat="1" ht="15.75" customHeight="1">
      <c r="A25" s="9" t="s">
        <v>57</v>
      </c>
      <c r="B25" s="10" t="s">
        <v>22</v>
      </c>
      <c r="C25" s="7">
        <v>3408</v>
      </c>
      <c r="D25" s="32">
        <f>SUM(Nov!D25+C25*7)</f>
        <v>231623</v>
      </c>
      <c r="E25" s="50">
        <v>3466</v>
      </c>
      <c r="F25" s="32">
        <f>SUM(Nov!F25+E25*7)</f>
        <v>266758</v>
      </c>
      <c r="G25" s="50">
        <v>88987</v>
      </c>
      <c r="H25" s="32">
        <f>SUM(Nov!H25+G25)</f>
        <v>308938</v>
      </c>
      <c r="I25" s="32">
        <f t="shared" si="0"/>
        <v>95861</v>
      </c>
      <c r="J25" s="32">
        <f t="shared" si="1"/>
        <v>807319</v>
      </c>
    </row>
    <row r="26" spans="1:10" s="1" customFormat="1" ht="15.75" customHeight="1">
      <c r="A26" s="5" t="s">
        <v>63</v>
      </c>
      <c r="B26" s="6" t="s">
        <v>22</v>
      </c>
      <c r="C26" s="7">
        <v>1503</v>
      </c>
      <c r="D26" s="32">
        <f>SUM(Nov!D26+C26*7)</f>
        <v>348596</v>
      </c>
      <c r="E26" s="50">
        <v>2207</v>
      </c>
      <c r="F26" s="32">
        <f>SUM(Nov!F26+E26*7)</f>
        <v>96504</v>
      </c>
      <c r="G26" s="50">
        <v>48218</v>
      </c>
      <c r="H26" s="32">
        <f>SUM(Nov!H26+G26)</f>
        <v>271628</v>
      </c>
      <c r="I26" s="32">
        <f t="shared" si="0"/>
        <v>51928</v>
      </c>
      <c r="J26" s="32">
        <f t="shared" si="1"/>
        <v>716728</v>
      </c>
    </row>
    <row r="27" spans="1:10" s="1" customFormat="1" ht="15.75" customHeight="1">
      <c r="A27" s="5" t="s">
        <v>64</v>
      </c>
      <c r="B27" s="6" t="s">
        <v>22</v>
      </c>
      <c r="C27" s="7">
        <v>9963</v>
      </c>
      <c r="D27" s="32">
        <f>SUM(Nov!D27+C27*7)</f>
        <v>548406</v>
      </c>
      <c r="E27" s="50">
        <v>3410</v>
      </c>
      <c r="F27" s="32">
        <f>SUM(Nov!F27+E27*7)</f>
        <v>303849</v>
      </c>
      <c r="G27" s="50">
        <v>141856</v>
      </c>
      <c r="H27" s="32">
        <f>SUM(Nov!H27+G27)</f>
        <v>531451</v>
      </c>
      <c r="I27" s="32">
        <f t="shared" si="0"/>
        <v>155229</v>
      </c>
      <c r="J27" s="32">
        <f t="shared" si="1"/>
        <v>1383706</v>
      </c>
    </row>
    <row r="28" spans="1:10" s="1" customFormat="1" ht="15.75" customHeight="1">
      <c r="A28" s="5" t="s">
        <v>77</v>
      </c>
      <c r="B28" s="6" t="s">
        <v>22</v>
      </c>
      <c r="C28" s="7">
        <v>1696</v>
      </c>
      <c r="D28" s="32">
        <f>SUM(Nov!D28+C28*7)</f>
        <v>148837</v>
      </c>
      <c r="E28" s="50">
        <v>6583</v>
      </c>
      <c r="F28" s="32">
        <f>SUM(Nov!F28+E28*7)</f>
        <v>153330</v>
      </c>
      <c r="G28" s="50">
        <v>74821</v>
      </c>
      <c r="H28" s="32">
        <f>SUM(Nov!H28+G28)</f>
        <v>247841</v>
      </c>
      <c r="I28" s="32">
        <f t="shared" si="0"/>
        <v>83100</v>
      </c>
      <c r="J28" s="32">
        <f t="shared" si="1"/>
        <v>550008</v>
      </c>
    </row>
    <row r="29" spans="1:10" s="1" customFormat="1" ht="15.75" customHeight="1">
      <c r="A29" s="5" t="s">
        <v>82</v>
      </c>
      <c r="B29" s="6" t="s">
        <v>22</v>
      </c>
      <c r="C29" s="7">
        <v>1102</v>
      </c>
      <c r="D29" s="32">
        <f>SUM(Nov!D29+C29*7)</f>
        <v>308781</v>
      </c>
      <c r="E29" s="50">
        <v>0</v>
      </c>
      <c r="F29" s="32">
        <f>SUM(Nov!F29+E29*7)</f>
        <v>16932</v>
      </c>
      <c r="G29" s="50">
        <v>11129</v>
      </c>
      <c r="H29" s="32">
        <f>SUM(Nov!H29+G29)</f>
        <v>232758</v>
      </c>
      <c r="I29" s="32">
        <f t="shared" si="0"/>
        <v>12231</v>
      </c>
      <c r="J29" s="32">
        <f t="shared" si="1"/>
        <v>558471</v>
      </c>
    </row>
    <row r="30" spans="1:10" s="1" customFormat="1" ht="15.75" customHeight="1">
      <c r="A30" s="5" t="s">
        <v>83</v>
      </c>
      <c r="B30" s="6" t="s">
        <v>22</v>
      </c>
      <c r="C30" s="7">
        <v>7851</v>
      </c>
      <c r="D30" s="32">
        <f>SUM(Nov!D30+C30*7)</f>
        <v>431288</v>
      </c>
      <c r="E30" s="50">
        <v>7020</v>
      </c>
      <c r="F30" s="32">
        <f>SUM(Nov!F30+E30*7)</f>
        <v>188848</v>
      </c>
      <c r="G30" s="50">
        <v>97774</v>
      </c>
      <c r="H30" s="32">
        <f>SUM(Nov!H30+G30)</f>
        <v>312199</v>
      </c>
      <c r="I30" s="32">
        <f t="shared" si="0"/>
        <v>112645</v>
      </c>
      <c r="J30" s="32">
        <f t="shared" si="1"/>
        <v>932335</v>
      </c>
    </row>
    <row r="31" spans="1:10" s="1" customFormat="1" ht="15.75" customHeight="1">
      <c r="A31" s="5" t="s">
        <v>84</v>
      </c>
      <c r="B31" s="6" t="s">
        <v>22</v>
      </c>
      <c r="C31" s="7">
        <v>5533</v>
      </c>
      <c r="D31" s="32">
        <f>SUM(Nov!D31+C31*7)</f>
        <v>374693</v>
      </c>
      <c r="E31" s="50">
        <v>6554</v>
      </c>
      <c r="F31" s="32">
        <f>SUM(Nov!F31+E31*7)</f>
        <v>345876</v>
      </c>
      <c r="G31" s="50">
        <v>63039</v>
      </c>
      <c r="H31" s="32">
        <f>SUM(Nov!H31+G31)</f>
        <v>437415</v>
      </c>
      <c r="I31" s="32">
        <f t="shared" si="0"/>
        <v>75126</v>
      </c>
      <c r="J31" s="32">
        <f t="shared" si="1"/>
        <v>1157984</v>
      </c>
    </row>
    <row r="32" spans="1:10" s="11" customFormat="1" ht="15.75" customHeight="1">
      <c r="A32" s="9" t="s">
        <v>86</v>
      </c>
      <c r="B32" s="10" t="s">
        <v>22</v>
      </c>
      <c r="C32" s="7">
        <v>0</v>
      </c>
      <c r="D32" s="32">
        <f>SUM(Nov!D32+C32*7)</f>
        <v>42311</v>
      </c>
      <c r="E32" s="50">
        <v>456</v>
      </c>
      <c r="F32" s="32">
        <f>SUM(Nov!F32+E32*7)</f>
        <v>107809</v>
      </c>
      <c r="G32" s="50">
        <v>2280</v>
      </c>
      <c r="H32" s="32">
        <f>SUM(Nov!H32+G32)</f>
        <v>123286</v>
      </c>
      <c r="I32" s="32">
        <f t="shared" si="0"/>
        <v>2736</v>
      </c>
      <c r="J32" s="32">
        <f t="shared" si="1"/>
        <v>273406</v>
      </c>
    </row>
    <row r="33" spans="1:10" s="11" customFormat="1" ht="15.75" customHeight="1">
      <c r="A33" s="9" t="s">
        <v>134</v>
      </c>
      <c r="B33" s="10" t="s">
        <v>22</v>
      </c>
      <c r="C33" s="7">
        <v>0</v>
      </c>
      <c r="D33" s="32">
        <f>SUM(Nov!D33+C33*7)</f>
        <v>0</v>
      </c>
      <c r="E33" s="50">
        <v>1519</v>
      </c>
      <c r="F33" s="32">
        <f>SUM(Nov!F33+E33*7)</f>
        <v>90371</v>
      </c>
      <c r="G33" s="50">
        <v>1502</v>
      </c>
      <c r="H33" s="32">
        <f>SUM(Nov!H33+G33)</f>
        <v>61487</v>
      </c>
      <c r="I33" s="32">
        <f t="shared" si="0"/>
        <v>3021</v>
      </c>
      <c r="J33" s="32">
        <f t="shared" si="1"/>
        <v>151858</v>
      </c>
    </row>
    <row r="34" spans="1:10" s="11" customFormat="1" ht="15.75" customHeight="1">
      <c r="A34" s="9" t="s">
        <v>135</v>
      </c>
      <c r="B34" s="10" t="s">
        <v>22</v>
      </c>
      <c r="C34" s="7">
        <v>0</v>
      </c>
      <c r="D34" s="32">
        <f>SUM(Nov!D34+C34*7)</f>
        <v>191225</v>
      </c>
      <c r="E34" s="50">
        <v>1319</v>
      </c>
      <c r="F34" s="32">
        <f>SUM(Nov!F34+E34*7)</f>
        <v>224683</v>
      </c>
      <c r="G34" s="50">
        <v>17300</v>
      </c>
      <c r="H34" s="32">
        <f>SUM(Nov!H34+G34)</f>
        <v>203490</v>
      </c>
      <c r="I34" s="32">
        <f t="shared" si="0"/>
        <v>18619</v>
      </c>
      <c r="J34" s="32">
        <f t="shared" si="1"/>
        <v>619398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2">
        <f>SUM(Nov!D35+C35*7)</f>
        <v>0</v>
      </c>
      <c r="E35" s="50">
        <v>2920</v>
      </c>
      <c r="F35" s="32">
        <f>SUM(Nov!F35+E35*7)</f>
        <v>111275</v>
      </c>
      <c r="G35" s="50">
        <v>3406</v>
      </c>
      <c r="H35" s="32">
        <f>SUM(Nov!H35+G35)</f>
        <v>14329</v>
      </c>
      <c r="I35" s="32">
        <f t="shared" si="0"/>
        <v>6326</v>
      </c>
      <c r="J35" s="32">
        <f t="shared" si="1"/>
        <v>125604</v>
      </c>
    </row>
    <row r="36" spans="1:10" s="11" customFormat="1" ht="15.75" customHeight="1">
      <c r="A36" s="9" t="s">
        <v>129</v>
      </c>
      <c r="B36" s="10" t="s">
        <v>20</v>
      </c>
      <c r="C36" s="7">
        <v>25656</v>
      </c>
      <c r="D36" s="32">
        <f>SUM(Nov!D36+C36*7)</f>
        <v>661830</v>
      </c>
      <c r="E36" s="50">
        <v>227</v>
      </c>
      <c r="F36" s="32">
        <f>SUM(Nov!F36+E36*7)</f>
        <v>60461</v>
      </c>
      <c r="G36" s="50">
        <v>36044</v>
      </c>
      <c r="H36" s="32">
        <f>SUM(Nov!H36+G36)</f>
        <v>317131</v>
      </c>
      <c r="I36" s="32">
        <f t="shared" si="0"/>
        <v>61927</v>
      </c>
      <c r="J36" s="32">
        <f t="shared" si="1"/>
        <v>1039422</v>
      </c>
    </row>
    <row r="37" spans="1:10" s="1" customFormat="1" ht="15.75" customHeight="1">
      <c r="A37" s="5" t="s">
        <v>19</v>
      </c>
      <c r="B37" s="6" t="s">
        <v>20</v>
      </c>
      <c r="C37" s="7">
        <v>1195</v>
      </c>
      <c r="D37" s="32">
        <f>SUM(Nov!D37+C37*7)</f>
        <v>353776</v>
      </c>
      <c r="E37" s="50">
        <v>1517</v>
      </c>
      <c r="F37" s="32">
        <f>SUM(Nov!F37+E37*7)</f>
        <v>11609</v>
      </c>
      <c r="G37" s="50">
        <v>25624</v>
      </c>
      <c r="H37" s="32">
        <f>SUM(Nov!H37+G37)</f>
        <v>169931</v>
      </c>
      <c r="I37" s="32">
        <f t="shared" si="0"/>
        <v>28336</v>
      </c>
      <c r="J37" s="32">
        <f t="shared" si="1"/>
        <v>535316</v>
      </c>
    </row>
    <row r="38" spans="1:10" s="1" customFormat="1" ht="15.75" customHeight="1">
      <c r="A38" s="5" t="s">
        <v>26</v>
      </c>
      <c r="B38" s="6" t="s">
        <v>20</v>
      </c>
      <c r="C38" s="7">
        <v>17759</v>
      </c>
      <c r="D38" s="32">
        <f>SUM(Nov!D38+C38*7)</f>
        <v>1320550</v>
      </c>
      <c r="E38" s="50">
        <v>6799</v>
      </c>
      <c r="F38" s="32">
        <f>SUM(Nov!F38+E38*7)</f>
        <v>548548</v>
      </c>
      <c r="G38" s="50">
        <v>217351</v>
      </c>
      <c r="H38" s="32">
        <f>SUM(Nov!H38+G38)</f>
        <v>1147064</v>
      </c>
      <c r="I38" s="32">
        <f t="shared" si="0"/>
        <v>241909</v>
      </c>
      <c r="J38" s="32">
        <f t="shared" si="1"/>
        <v>3016162</v>
      </c>
    </row>
    <row r="39" spans="1:10" s="1" customFormat="1" ht="15.75" customHeight="1">
      <c r="A39" s="5" t="s">
        <v>28</v>
      </c>
      <c r="B39" s="6" t="s">
        <v>20</v>
      </c>
      <c r="C39" s="7">
        <v>9528</v>
      </c>
      <c r="D39" s="32">
        <f>SUM(Nov!D39+C39*7)</f>
        <v>936362</v>
      </c>
      <c r="E39" s="50">
        <v>0</v>
      </c>
      <c r="F39" s="32">
        <f>SUM(Nov!F39+E39*7)</f>
        <v>79242</v>
      </c>
      <c r="G39" s="50">
        <v>109399</v>
      </c>
      <c r="H39" s="32">
        <f>SUM(Nov!H39+G39)</f>
        <v>768427</v>
      </c>
      <c r="I39" s="32">
        <f t="shared" si="0"/>
        <v>118927</v>
      </c>
      <c r="J39" s="32">
        <f t="shared" si="1"/>
        <v>1784031</v>
      </c>
    </row>
    <row r="40" spans="1:10" s="1" customFormat="1" ht="15.75" customHeight="1">
      <c r="A40" s="5" t="s">
        <v>29</v>
      </c>
      <c r="B40" s="6" t="s">
        <v>20</v>
      </c>
      <c r="C40" s="7">
        <v>6059</v>
      </c>
      <c r="D40" s="32">
        <f>SUM(Nov!D40+C40*7)</f>
        <v>556508</v>
      </c>
      <c r="E40" s="50">
        <v>3339</v>
      </c>
      <c r="F40" s="32">
        <f>SUM(Nov!F40+E40*7)</f>
        <v>80596</v>
      </c>
      <c r="G40" s="50">
        <v>51076</v>
      </c>
      <c r="H40" s="32">
        <f>SUM(Nov!H40+G40)</f>
        <v>281139</v>
      </c>
      <c r="I40" s="32">
        <f t="shared" si="0"/>
        <v>60474</v>
      </c>
      <c r="J40" s="32">
        <f t="shared" si="1"/>
        <v>918243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2">
        <f>SUM(Nov!D41+C41*7)</f>
        <v>0</v>
      </c>
      <c r="E41" s="50">
        <v>0</v>
      </c>
      <c r="F41" s="32">
        <f>SUM(Nov!F41+E41*7)</f>
        <v>0</v>
      </c>
      <c r="G41" s="50">
        <v>0</v>
      </c>
      <c r="H41" s="32">
        <f>SUM(Nov!H41+G41)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15087</v>
      </c>
      <c r="D42" s="32">
        <f>SUM(Nov!D42+C42*7)</f>
        <v>704150</v>
      </c>
      <c r="E42" s="50">
        <v>7440</v>
      </c>
      <c r="F42" s="32">
        <f>SUM(Nov!F42+E42*7)</f>
        <v>192149</v>
      </c>
      <c r="G42" s="50">
        <v>122919</v>
      </c>
      <c r="H42" s="32">
        <f>SUM(Nov!H42+G42)</f>
        <v>588838</v>
      </c>
      <c r="I42" s="32">
        <f t="shared" si="0"/>
        <v>145446</v>
      </c>
      <c r="J42" s="32">
        <f t="shared" si="1"/>
        <v>1485137</v>
      </c>
    </row>
    <row r="43" spans="1:10" s="1" customFormat="1" ht="15.75" customHeight="1">
      <c r="A43" s="5" t="s">
        <v>34</v>
      </c>
      <c r="B43" s="6" t="s">
        <v>20</v>
      </c>
      <c r="C43" s="7">
        <v>6215</v>
      </c>
      <c r="D43" s="32">
        <f>SUM(Nov!D43+C43*7)</f>
        <v>925602</v>
      </c>
      <c r="E43" s="50">
        <v>1113</v>
      </c>
      <c r="F43" s="32">
        <f>SUM(Nov!F43+E43*7)</f>
        <v>193310</v>
      </c>
      <c r="G43" s="50">
        <v>47188</v>
      </c>
      <c r="H43" s="32">
        <f>SUM(Nov!H43+G43)</f>
        <v>484231</v>
      </c>
      <c r="I43" s="32">
        <f t="shared" si="0"/>
        <v>54516</v>
      </c>
      <c r="J43" s="32">
        <f t="shared" si="1"/>
        <v>1603143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2">
        <f>SUM(Nov!D44+C44*7)</f>
        <v>0</v>
      </c>
      <c r="E44" s="50">
        <v>0</v>
      </c>
      <c r="F44" s="32">
        <f>SUM(Nov!F44+E44*7)</f>
        <v>0</v>
      </c>
      <c r="G44" s="50">
        <v>0</v>
      </c>
      <c r="H44" s="32">
        <f>SUM(Nov!H44+G44)</f>
        <v>0</v>
      </c>
      <c r="I44" s="32">
        <f t="shared" si="0"/>
        <v>0</v>
      </c>
      <c r="J44" s="32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10015</v>
      </c>
      <c r="D45" s="32">
        <f>SUM(Nov!D45+C45*7)</f>
        <v>1481726</v>
      </c>
      <c r="E45" s="50">
        <v>4380</v>
      </c>
      <c r="F45" s="32">
        <f>SUM(Nov!F45+E45*7)</f>
        <v>81981</v>
      </c>
      <c r="G45" s="50">
        <v>116948</v>
      </c>
      <c r="H45" s="32">
        <f>SUM(Nov!H45+G45)</f>
        <v>904785</v>
      </c>
      <c r="I45" s="32">
        <f t="shared" si="0"/>
        <v>131343</v>
      </c>
      <c r="J45" s="32">
        <f t="shared" si="1"/>
        <v>2468492</v>
      </c>
    </row>
    <row r="46" spans="1:10" s="11" customFormat="1" ht="15.75" customHeight="1">
      <c r="A46" s="9" t="s">
        <v>39</v>
      </c>
      <c r="B46" s="10" t="s">
        <v>20</v>
      </c>
      <c r="C46" s="7">
        <v>4502</v>
      </c>
      <c r="D46" s="32">
        <f>SUM(Nov!D46+C46*7)</f>
        <v>466859</v>
      </c>
      <c r="E46" s="50">
        <v>0</v>
      </c>
      <c r="F46" s="32">
        <f>SUM(Nov!F46+E46*7)</f>
        <v>64677</v>
      </c>
      <c r="G46" s="50">
        <v>74753</v>
      </c>
      <c r="H46" s="32">
        <f>SUM(Nov!H46+G46)</f>
        <v>482622</v>
      </c>
      <c r="I46" s="32">
        <f t="shared" si="0"/>
        <v>79255</v>
      </c>
      <c r="J46" s="32">
        <f t="shared" si="1"/>
        <v>1014158</v>
      </c>
    </row>
    <row r="47" spans="1:10" s="1" customFormat="1" ht="15.75" customHeight="1">
      <c r="A47" s="5" t="s">
        <v>41</v>
      </c>
      <c r="B47" s="6" t="s">
        <v>20</v>
      </c>
      <c r="C47" s="7">
        <v>14722</v>
      </c>
      <c r="D47" s="32">
        <f>SUM(Nov!D47+C47*7)</f>
        <v>1565023</v>
      </c>
      <c r="E47" s="50">
        <v>10381</v>
      </c>
      <c r="F47" s="32">
        <f>SUM(Nov!F47+E47*7)</f>
        <v>419397</v>
      </c>
      <c r="G47" s="50">
        <v>60098</v>
      </c>
      <c r="H47" s="32">
        <f>SUM(Nov!H47+G47)</f>
        <v>1163337</v>
      </c>
      <c r="I47" s="32">
        <f t="shared" si="0"/>
        <v>85201</v>
      </c>
      <c r="J47" s="32">
        <f t="shared" si="1"/>
        <v>3147757</v>
      </c>
    </row>
    <row r="48" spans="1:10" s="1" customFormat="1" ht="15.75" customHeight="1">
      <c r="A48" s="5" t="s">
        <v>42</v>
      </c>
      <c r="B48" s="6" t="s">
        <v>20</v>
      </c>
      <c r="C48" s="7">
        <v>0</v>
      </c>
      <c r="D48" s="32">
        <f>SUM(Nov!D48+C48*7)</f>
        <v>194770</v>
      </c>
      <c r="E48" s="50">
        <v>1293</v>
      </c>
      <c r="F48" s="32">
        <f>SUM(Nov!F48+E48*7)</f>
        <v>109622</v>
      </c>
      <c r="G48" s="50">
        <v>6993</v>
      </c>
      <c r="H48" s="32">
        <f>SUM(Nov!H48+G48)</f>
        <v>198326</v>
      </c>
      <c r="I48" s="32">
        <f t="shared" si="0"/>
        <v>8286</v>
      </c>
      <c r="J48" s="32">
        <f t="shared" si="1"/>
        <v>502718</v>
      </c>
    </row>
    <row r="49" spans="1:10" s="11" customFormat="1" ht="15.75" customHeight="1">
      <c r="A49" s="9" t="s">
        <v>43</v>
      </c>
      <c r="B49" s="10" t="s">
        <v>20</v>
      </c>
      <c r="C49" s="7">
        <v>0</v>
      </c>
      <c r="D49" s="32">
        <f>SUM(Nov!D49+C49*7)</f>
        <v>145524</v>
      </c>
      <c r="E49" s="50">
        <v>1703</v>
      </c>
      <c r="F49" s="32">
        <f>SUM(Nov!F49+E49*7)</f>
        <v>60195</v>
      </c>
      <c r="G49" s="50">
        <v>3365</v>
      </c>
      <c r="H49" s="32">
        <f>SUM(Nov!H49+G49)</f>
        <v>119092</v>
      </c>
      <c r="I49" s="32">
        <f t="shared" si="0"/>
        <v>5068</v>
      </c>
      <c r="J49" s="32">
        <f t="shared" si="1"/>
        <v>324811</v>
      </c>
    </row>
    <row r="50" spans="1:10" s="11" customFormat="1" ht="15.75" customHeight="1">
      <c r="A50" s="9" t="s">
        <v>130</v>
      </c>
      <c r="B50" s="10" t="s">
        <v>20</v>
      </c>
      <c r="C50" s="7">
        <v>2190</v>
      </c>
      <c r="D50" s="32">
        <f>SUM(Nov!D50+C50*7)</f>
        <v>810926</v>
      </c>
      <c r="E50" s="50">
        <v>0</v>
      </c>
      <c r="F50" s="32">
        <f>SUM(Nov!F50+E50*7)</f>
        <v>1128</v>
      </c>
      <c r="G50" s="50">
        <v>11566</v>
      </c>
      <c r="H50" s="32">
        <f>SUM(Nov!H50+G50)</f>
        <v>371678</v>
      </c>
      <c r="I50" s="32">
        <f t="shared" si="0"/>
        <v>13756</v>
      </c>
      <c r="J50" s="32">
        <f t="shared" si="1"/>
        <v>1183732</v>
      </c>
    </row>
    <row r="51" spans="1:10" s="1" customFormat="1" ht="15.75" customHeight="1">
      <c r="A51" s="5" t="s">
        <v>48</v>
      </c>
      <c r="B51" s="6" t="s">
        <v>20</v>
      </c>
      <c r="C51" s="7">
        <v>10069</v>
      </c>
      <c r="D51" s="32">
        <f>SUM(Nov!D51+C51*7)</f>
        <v>920415</v>
      </c>
      <c r="E51" s="50">
        <v>0</v>
      </c>
      <c r="F51" s="32">
        <f>SUM(Nov!F51+E51*7)</f>
        <v>48296</v>
      </c>
      <c r="G51" s="50">
        <v>76969</v>
      </c>
      <c r="H51" s="32">
        <f>SUM(Nov!H51+G51)</f>
        <v>369715</v>
      </c>
      <c r="I51" s="32">
        <f t="shared" si="0"/>
        <v>87038</v>
      </c>
      <c r="J51" s="32">
        <f t="shared" si="1"/>
        <v>1338426</v>
      </c>
    </row>
    <row r="52" spans="1:10" s="11" customFormat="1" ht="15.75" customHeight="1">
      <c r="A52" s="9" t="s">
        <v>54</v>
      </c>
      <c r="B52" s="10" t="s">
        <v>20</v>
      </c>
      <c r="C52" s="7">
        <v>1380</v>
      </c>
      <c r="D52" s="32">
        <f>SUM(Nov!D52+C52*7)</f>
        <v>54244</v>
      </c>
      <c r="E52" s="50">
        <v>0</v>
      </c>
      <c r="F52" s="32">
        <f>SUM(Nov!F52+E52*7)</f>
        <v>0</v>
      </c>
      <c r="G52" s="50">
        <v>29664</v>
      </c>
      <c r="H52" s="32">
        <f>SUM(Nov!H52+G52)</f>
        <v>32700</v>
      </c>
      <c r="I52" s="32">
        <f t="shared" si="0"/>
        <v>31044</v>
      </c>
      <c r="J52" s="32">
        <f t="shared" si="1"/>
        <v>86944</v>
      </c>
    </row>
    <row r="53" spans="1:10" s="11" customFormat="1" ht="15.75" customHeight="1">
      <c r="A53" s="9" t="s">
        <v>55</v>
      </c>
      <c r="B53" s="10" t="s">
        <v>20</v>
      </c>
      <c r="C53" s="7">
        <v>8420</v>
      </c>
      <c r="D53" s="32">
        <f>SUM(Nov!D53+C53*7)</f>
        <v>835221</v>
      </c>
      <c r="E53" s="50">
        <v>6133</v>
      </c>
      <c r="F53" s="32">
        <f>SUM(Nov!F53+E53*7)</f>
        <v>610143</v>
      </c>
      <c r="G53" s="50">
        <v>49597</v>
      </c>
      <c r="H53" s="32">
        <f>SUM(Nov!H53+G53)</f>
        <v>761324</v>
      </c>
      <c r="I53" s="32">
        <f t="shared" si="0"/>
        <v>64150</v>
      </c>
      <c r="J53" s="32">
        <f t="shared" si="1"/>
        <v>2206688</v>
      </c>
    </row>
    <row r="54" spans="1:10" s="11" customFormat="1" ht="15.75" customHeight="1">
      <c r="A54" s="9" t="s">
        <v>56</v>
      </c>
      <c r="B54" s="10" t="s">
        <v>20</v>
      </c>
      <c r="C54" s="7">
        <v>17412</v>
      </c>
      <c r="D54" s="32">
        <f>SUM(Nov!D54+C54*7)</f>
        <v>1357890</v>
      </c>
      <c r="E54" s="50">
        <v>9085</v>
      </c>
      <c r="F54" s="32">
        <f>SUM(Nov!F54+E54*7)</f>
        <v>598542</v>
      </c>
      <c r="G54" s="50">
        <v>147287</v>
      </c>
      <c r="H54" s="32">
        <f>SUM(Nov!H54+G54)</f>
        <v>1109772</v>
      </c>
      <c r="I54" s="32">
        <f t="shared" si="0"/>
        <v>173784</v>
      </c>
      <c r="J54" s="32">
        <f t="shared" si="1"/>
        <v>3066204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2">
        <f>SUM(Nov!D55+C55*7)</f>
        <v>182036</v>
      </c>
      <c r="E55" s="50">
        <v>0</v>
      </c>
      <c r="F55" s="32">
        <f>SUM(Nov!F55+E55*7)</f>
        <v>1080</v>
      </c>
      <c r="G55" s="50">
        <v>0</v>
      </c>
      <c r="H55" s="32">
        <f>SUM(Nov!H55+G55)</f>
        <v>38540</v>
      </c>
      <c r="I55" s="32">
        <f t="shared" si="0"/>
        <v>0</v>
      </c>
      <c r="J55" s="32">
        <f t="shared" si="1"/>
        <v>221656</v>
      </c>
    </row>
    <row r="56" spans="1:10" s="1" customFormat="1" ht="15.75" customHeight="1">
      <c r="A56" s="5" t="s">
        <v>59</v>
      </c>
      <c r="B56" s="6" t="s">
        <v>20</v>
      </c>
      <c r="C56" s="7">
        <v>8802</v>
      </c>
      <c r="D56" s="32">
        <f>SUM(Nov!D56+C56*7)</f>
        <v>1242277</v>
      </c>
      <c r="E56" s="50">
        <v>16579</v>
      </c>
      <c r="F56" s="32">
        <f>SUM(Nov!F56+E56*7)</f>
        <v>730183</v>
      </c>
      <c r="G56" s="50">
        <v>118039</v>
      </c>
      <c r="H56" s="32">
        <f>SUM(Nov!H56+G56)</f>
        <v>932581</v>
      </c>
      <c r="I56" s="32">
        <f t="shared" si="0"/>
        <v>143420</v>
      </c>
      <c r="J56" s="32">
        <f t="shared" si="1"/>
        <v>2905041</v>
      </c>
    </row>
    <row r="57" spans="1:10" s="1" customFormat="1" ht="15.75" customHeight="1">
      <c r="A57" s="5" t="s">
        <v>60</v>
      </c>
      <c r="B57" s="6" t="s">
        <v>20</v>
      </c>
      <c r="C57" s="7">
        <v>7405</v>
      </c>
      <c r="D57" s="32">
        <f>SUM(Nov!D57+C57*7)</f>
        <v>1242800</v>
      </c>
      <c r="E57" s="50">
        <v>14837</v>
      </c>
      <c r="F57" s="32">
        <f>SUM(Nov!F57+E57*7)</f>
        <v>727764</v>
      </c>
      <c r="G57" s="50">
        <v>71554</v>
      </c>
      <c r="H57" s="32">
        <f>SUM(Nov!H57+G57)</f>
        <v>1217662</v>
      </c>
      <c r="I57" s="32">
        <f t="shared" si="0"/>
        <v>93796</v>
      </c>
      <c r="J57" s="32">
        <f t="shared" si="1"/>
        <v>3188226</v>
      </c>
    </row>
    <row r="58" spans="1:10" s="1" customFormat="1" ht="15.75" customHeight="1">
      <c r="A58" s="5" t="s">
        <v>61</v>
      </c>
      <c r="B58" s="6" t="s">
        <v>20</v>
      </c>
      <c r="C58" s="7">
        <v>5181</v>
      </c>
      <c r="D58" s="32">
        <f>SUM(Nov!D58+C58*7)</f>
        <v>1831309</v>
      </c>
      <c r="E58" s="50">
        <v>5417</v>
      </c>
      <c r="F58" s="32">
        <f>SUM(Nov!F58+E58*7)</f>
        <v>366555</v>
      </c>
      <c r="G58" s="50">
        <v>61668</v>
      </c>
      <c r="H58" s="32">
        <f>SUM(Nov!H58+G58)</f>
        <v>1570437</v>
      </c>
      <c r="I58" s="32">
        <f t="shared" si="0"/>
        <v>72266</v>
      </c>
      <c r="J58" s="32">
        <f t="shared" si="1"/>
        <v>3768301</v>
      </c>
    </row>
    <row r="59" spans="1:10" s="1" customFormat="1" ht="15.75" customHeight="1">
      <c r="A59" s="5" t="s">
        <v>65</v>
      </c>
      <c r="B59" s="6" t="s">
        <v>20</v>
      </c>
      <c r="C59" s="7">
        <v>395</v>
      </c>
      <c r="D59" s="32">
        <f>SUM(Nov!D59+C59*7)</f>
        <v>406439</v>
      </c>
      <c r="E59" s="50">
        <v>0</v>
      </c>
      <c r="F59" s="32">
        <f>SUM(Nov!F59+E59*7)</f>
        <v>0</v>
      </c>
      <c r="G59" s="50">
        <v>6548</v>
      </c>
      <c r="H59" s="32">
        <f>SUM(Nov!H59+G59)</f>
        <v>495723</v>
      </c>
      <c r="I59" s="32">
        <f t="shared" si="0"/>
        <v>6943</v>
      </c>
      <c r="J59" s="32">
        <f t="shared" si="1"/>
        <v>902162</v>
      </c>
    </row>
    <row r="60" spans="1:10" s="1" customFormat="1" ht="15.75" customHeight="1">
      <c r="A60" s="5" t="s">
        <v>66</v>
      </c>
      <c r="B60" s="6" t="s">
        <v>20</v>
      </c>
      <c r="C60" s="7">
        <v>6421</v>
      </c>
      <c r="D60" s="32">
        <f>SUM(Nov!D60+C60*7)</f>
        <v>661613</v>
      </c>
      <c r="E60" s="50">
        <v>447</v>
      </c>
      <c r="F60" s="32">
        <f>SUM(Nov!F60+E60*7)</f>
        <v>83996</v>
      </c>
      <c r="G60" s="50">
        <v>30789</v>
      </c>
      <c r="H60" s="32">
        <f>SUM(Nov!H60+G60)</f>
        <v>416712</v>
      </c>
      <c r="I60" s="32">
        <f t="shared" si="0"/>
        <v>37657</v>
      </c>
      <c r="J60" s="32">
        <f t="shared" si="1"/>
        <v>1162321</v>
      </c>
    </row>
    <row r="61" spans="1:10" s="1" customFormat="1" ht="15.75" customHeight="1">
      <c r="A61" s="5" t="s">
        <v>67</v>
      </c>
      <c r="B61" s="6" t="s">
        <v>20</v>
      </c>
      <c r="C61" s="7">
        <v>0</v>
      </c>
      <c r="D61" s="32">
        <f>SUM(Nov!D61+C61*7)</f>
        <v>87356</v>
      </c>
      <c r="E61" s="50">
        <v>0</v>
      </c>
      <c r="F61" s="32">
        <f>SUM(Nov!F61+E61*7)</f>
        <v>0</v>
      </c>
      <c r="G61" s="50">
        <v>0</v>
      </c>
      <c r="H61" s="32">
        <f>SUM(Nov!H61+G61)</f>
        <v>54973</v>
      </c>
      <c r="I61" s="32">
        <f t="shared" si="0"/>
        <v>0</v>
      </c>
      <c r="J61" s="32">
        <f t="shared" si="1"/>
        <v>142329</v>
      </c>
    </row>
    <row r="62" spans="1:10" s="11" customFormat="1" ht="15.75" customHeight="1">
      <c r="A62" s="9" t="s">
        <v>68</v>
      </c>
      <c r="B62" s="10" t="s">
        <v>20</v>
      </c>
      <c r="C62" s="7">
        <v>1293</v>
      </c>
      <c r="D62" s="32">
        <f>SUM(Nov!D62+C62*7)</f>
        <v>463075</v>
      </c>
      <c r="E62" s="50">
        <v>1732</v>
      </c>
      <c r="F62" s="32">
        <f>SUM(Nov!F62+E62*7)</f>
        <v>55284</v>
      </c>
      <c r="G62" s="50">
        <v>23048</v>
      </c>
      <c r="H62" s="32">
        <f>SUM(Nov!H62+G62)</f>
        <v>810628</v>
      </c>
      <c r="I62" s="32">
        <f t="shared" si="0"/>
        <v>26073</v>
      </c>
      <c r="J62" s="32">
        <f t="shared" si="1"/>
        <v>1328987</v>
      </c>
    </row>
    <row r="63" spans="1:10" s="1" customFormat="1" ht="15.75" customHeight="1">
      <c r="A63" s="5" t="s">
        <v>69</v>
      </c>
      <c r="B63" s="6" t="s">
        <v>20</v>
      </c>
      <c r="C63" s="7">
        <v>3840</v>
      </c>
      <c r="D63" s="32">
        <f>SUM(Nov!D63+C63*7)</f>
        <v>479667</v>
      </c>
      <c r="E63" s="50">
        <v>3802</v>
      </c>
      <c r="F63" s="32">
        <f>SUM(Nov!F63+E63*7)</f>
        <v>149340</v>
      </c>
      <c r="G63" s="50">
        <v>78836</v>
      </c>
      <c r="H63" s="32">
        <f>SUM(Nov!H63+G63)</f>
        <v>375999</v>
      </c>
      <c r="I63" s="32">
        <f t="shared" si="0"/>
        <v>86478</v>
      </c>
      <c r="J63" s="32">
        <f t="shared" si="1"/>
        <v>1005006</v>
      </c>
    </row>
    <row r="64" spans="1:10" s="11" customFormat="1" ht="15.75" customHeight="1">
      <c r="A64" s="9" t="s">
        <v>70</v>
      </c>
      <c r="B64" s="10" t="s">
        <v>20</v>
      </c>
      <c r="C64" s="7">
        <v>7169</v>
      </c>
      <c r="D64" s="32">
        <f>SUM(Nov!D64+C64*7)</f>
        <v>481801</v>
      </c>
      <c r="E64" s="50">
        <v>8159</v>
      </c>
      <c r="F64" s="32">
        <f>SUM(Nov!F64+E64*7)</f>
        <v>215894</v>
      </c>
      <c r="G64" s="50">
        <v>32572</v>
      </c>
      <c r="H64" s="32">
        <f>SUM(Nov!H64+G64)</f>
        <v>356047</v>
      </c>
      <c r="I64" s="32">
        <f t="shared" si="0"/>
        <v>47900</v>
      </c>
      <c r="J64" s="32">
        <f t="shared" si="1"/>
        <v>1053742</v>
      </c>
    </row>
    <row r="65" spans="1:10" s="1" customFormat="1" ht="15.75" customHeight="1">
      <c r="A65" s="5" t="s">
        <v>71</v>
      </c>
      <c r="B65" s="6" t="s">
        <v>20</v>
      </c>
      <c r="C65" s="7">
        <v>4733</v>
      </c>
      <c r="D65" s="32">
        <f>SUM(Nov!D65+C65*7)</f>
        <v>495143</v>
      </c>
      <c r="E65" s="50">
        <v>1546</v>
      </c>
      <c r="F65" s="32">
        <f>SUM(Nov!F65+E65*7)</f>
        <v>13632</v>
      </c>
      <c r="G65" s="50">
        <v>11895</v>
      </c>
      <c r="H65" s="32">
        <f>SUM(Nov!H65+G65)</f>
        <v>316622</v>
      </c>
      <c r="I65" s="32">
        <f t="shared" si="0"/>
        <v>18174</v>
      </c>
      <c r="J65" s="32">
        <f t="shared" si="1"/>
        <v>825397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2">
        <f>SUM(Nov!D66+C66*7)</f>
        <v>0</v>
      </c>
      <c r="E66" s="50">
        <v>0</v>
      </c>
      <c r="F66" s="32">
        <f>SUM(Nov!F66+E66*7)</f>
        <v>0</v>
      </c>
      <c r="G66" s="50">
        <v>0</v>
      </c>
      <c r="H66" s="32">
        <f>SUM(Nov!H66+G66)</f>
        <v>0</v>
      </c>
      <c r="I66" s="32">
        <f t="shared" si="0"/>
        <v>0</v>
      </c>
      <c r="J66" s="32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5000</v>
      </c>
      <c r="D67" s="32">
        <f>SUM(Nov!D67+C67*7)</f>
        <v>419284</v>
      </c>
      <c r="E67" s="50">
        <v>464</v>
      </c>
      <c r="F67" s="32">
        <f>SUM(Nov!F67+E67*7)</f>
        <v>3248</v>
      </c>
      <c r="G67" s="50">
        <v>54063</v>
      </c>
      <c r="H67" s="32">
        <f>SUM(Nov!H67+G67)</f>
        <v>382910</v>
      </c>
      <c r="I67" s="32">
        <f t="shared" si="0"/>
        <v>59527</v>
      </c>
      <c r="J67" s="32">
        <f t="shared" si="1"/>
        <v>805442</v>
      </c>
    </row>
    <row r="68" spans="1:10" s="11" customFormat="1" ht="15.75" customHeight="1">
      <c r="A68" s="9" t="s">
        <v>74</v>
      </c>
      <c r="B68" s="10" t="s">
        <v>20</v>
      </c>
      <c r="C68" s="7">
        <v>0</v>
      </c>
      <c r="D68" s="32">
        <f>SUM(Nov!D68+C68*7)</f>
        <v>310837</v>
      </c>
      <c r="E68" s="50">
        <v>0</v>
      </c>
      <c r="F68" s="32">
        <f>SUM(Nov!F68+E68*7)</f>
        <v>63</v>
      </c>
      <c r="G68" s="50">
        <v>0</v>
      </c>
      <c r="H68" s="32">
        <f>SUM(Nov!H68+G68)</f>
        <v>175401</v>
      </c>
      <c r="I68" s="32">
        <f t="shared" si="0"/>
        <v>0</v>
      </c>
      <c r="J68" s="32">
        <f t="shared" si="1"/>
        <v>486301</v>
      </c>
    </row>
    <row r="69" spans="1:10" s="1" customFormat="1" ht="15.75" customHeight="1">
      <c r="A69" s="5" t="s">
        <v>75</v>
      </c>
      <c r="B69" s="6" t="s">
        <v>20</v>
      </c>
      <c r="C69" s="7">
        <v>129</v>
      </c>
      <c r="D69" s="32">
        <f>SUM(Nov!D69+C69*7)</f>
        <v>284203</v>
      </c>
      <c r="E69" s="50">
        <v>1703</v>
      </c>
      <c r="F69" s="32">
        <f>SUM(Nov!F69+E69*7)</f>
        <v>195477</v>
      </c>
      <c r="G69" s="50">
        <v>16847</v>
      </c>
      <c r="H69" s="32">
        <f>SUM(Nov!H69+G69)</f>
        <v>289203</v>
      </c>
      <c r="I69" s="32">
        <f aca="true" t="shared" si="2" ref="I69:I80">SUM(C69,E69,G69)</f>
        <v>18679</v>
      </c>
      <c r="J69" s="32">
        <f t="shared" si="1"/>
        <v>768883</v>
      </c>
    </row>
    <row r="70" spans="1:10" s="1" customFormat="1" ht="15.75" customHeight="1">
      <c r="A70" s="5" t="s">
        <v>76</v>
      </c>
      <c r="B70" s="6" t="s">
        <v>20</v>
      </c>
      <c r="C70" s="7">
        <v>0</v>
      </c>
      <c r="D70" s="32">
        <f>SUM(Nov!D70+C70*7)</f>
        <v>118473</v>
      </c>
      <c r="E70" s="50">
        <v>0</v>
      </c>
      <c r="F70" s="32">
        <f>SUM(Nov!F70+E70*7)</f>
        <v>10680</v>
      </c>
      <c r="G70" s="50">
        <v>0</v>
      </c>
      <c r="H70" s="32">
        <f>SUM(Nov!H70+G70)</f>
        <v>48986</v>
      </c>
      <c r="I70" s="32">
        <f t="shared" si="2"/>
        <v>0</v>
      </c>
      <c r="J70" s="32">
        <f aca="true" t="shared" si="3" ref="J70:J80">SUM(D70+F70+H70)</f>
        <v>178139</v>
      </c>
    </row>
    <row r="71" spans="1:10" s="11" customFormat="1" ht="15.75" customHeight="1">
      <c r="A71" s="9" t="s">
        <v>78</v>
      </c>
      <c r="B71" s="10" t="s">
        <v>20</v>
      </c>
      <c r="C71" s="7">
        <v>0</v>
      </c>
      <c r="D71" s="32">
        <f>SUM(Nov!D71+C71*7)</f>
        <v>1524</v>
      </c>
      <c r="E71" s="50">
        <v>0</v>
      </c>
      <c r="F71" s="32">
        <f>SUM(Nov!F71+E71*7)</f>
        <v>0</v>
      </c>
      <c r="G71" s="50">
        <v>0</v>
      </c>
      <c r="H71" s="32">
        <f>SUM(Nov!H71+G71)</f>
        <v>1627</v>
      </c>
      <c r="I71" s="32">
        <f t="shared" si="2"/>
        <v>0</v>
      </c>
      <c r="J71" s="32">
        <f t="shared" si="3"/>
        <v>3151</v>
      </c>
    </row>
    <row r="72" spans="1:10" s="11" customFormat="1" ht="15.75" customHeight="1">
      <c r="A72" s="9" t="s">
        <v>79</v>
      </c>
      <c r="B72" s="10" t="s">
        <v>20</v>
      </c>
      <c r="C72" s="7">
        <v>2973</v>
      </c>
      <c r="D72" s="32">
        <f>SUM(Nov!D72+C72*7)</f>
        <v>272375</v>
      </c>
      <c r="E72" s="50">
        <v>0</v>
      </c>
      <c r="F72" s="32">
        <f>SUM(Nov!F72+E72*7)</f>
        <v>17388</v>
      </c>
      <c r="G72" s="50">
        <v>12515</v>
      </c>
      <c r="H72" s="32">
        <f>SUM(Nov!H72+G72)</f>
        <v>134899</v>
      </c>
      <c r="I72" s="32">
        <f t="shared" si="2"/>
        <v>15488</v>
      </c>
      <c r="J72" s="32">
        <f t="shared" si="3"/>
        <v>424662</v>
      </c>
    </row>
    <row r="73" spans="1:10" s="11" customFormat="1" ht="15.75" customHeight="1">
      <c r="A73" s="9" t="s">
        <v>80</v>
      </c>
      <c r="B73" s="10" t="s">
        <v>20</v>
      </c>
      <c r="C73" s="7">
        <v>4796</v>
      </c>
      <c r="D73" s="32">
        <f>SUM(Nov!D73+C73*7)</f>
        <v>773790</v>
      </c>
      <c r="E73" s="50">
        <v>0</v>
      </c>
      <c r="F73" s="32">
        <f>SUM(Nov!F73+E73*7)</f>
        <v>26382</v>
      </c>
      <c r="G73" s="50">
        <v>92887</v>
      </c>
      <c r="H73" s="32">
        <f>SUM(Nov!H73+G73)</f>
        <v>666867</v>
      </c>
      <c r="I73" s="32">
        <f t="shared" si="2"/>
        <v>97683</v>
      </c>
      <c r="J73" s="32">
        <f t="shared" si="3"/>
        <v>1467039</v>
      </c>
    </row>
    <row r="74" spans="1:10" s="1" customFormat="1" ht="15.75" customHeight="1">
      <c r="A74" s="5" t="s">
        <v>81</v>
      </c>
      <c r="B74" s="6" t="s">
        <v>20</v>
      </c>
      <c r="C74" s="7">
        <v>8048</v>
      </c>
      <c r="D74" s="32">
        <f>SUM(Nov!D74+C74*7)</f>
        <v>234239</v>
      </c>
      <c r="E74" s="50">
        <v>1113</v>
      </c>
      <c r="F74" s="32">
        <f>SUM(Nov!F74+E74*7)</f>
        <v>56142</v>
      </c>
      <c r="G74" s="50">
        <v>165764</v>
      </c>
      <c r="H74" s="32">
        <f>SUM(Nov!H74+G74)</f>
        <v>233425</v>
      </c>
      <c r="I74" s="32">
        <f t="shared" si="2"/>
        <v>174925</v>
      </c>
      <c r="J74" s="32">
        <f t="shared" si="3"/>
        <v>523806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2">
        <f>SUM(Nov!D75+C75*7)</f>
        <v>0</v>
      </c>
      <c r="E75" s="50">
        <v>0</v>
      </c>
      <c r="F75" s="32">
        <f>SUM(Nov!F75+E75*7)</f>
        <v>0</v>
      </c>
      <c r="G75" s="50">
        <v>0</v>
      </c>
      <c r="H75" s="32">
        <f>SUM(Nov!H75+G75)</f>
        <v>0</v>
      </c>
      <c r="I75" s="32">
        <f t="shared" si="2"/>
        <v>0</v>
      </c>
      <c r="J75" s="32">
        <f t="shared" si="3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2">
        <f>SUM(Nov!D76+C76*7)</f>
        <v>0</v>
      </c>
      <c r="E76" s="50">
        <v>0</v>
      </c>
      <c r="F76" s="32">
        <f>SUM(Nov!F76+E76*7)</f>
        <v>0</v>
      </c>
      <c r="G76" s="50">
        <v>0</v>
      </c>
      <c r="H76" s="32">
        <f>SUM(Nov!H76+G76)</f>
        <v>0</v>
      </c>
      <c r="I76" s="32">
        <f t="shared" si="2"/>
        <v>0</v>
      </c>
      <c r="J76" s="32">
        <f t="shared" si="3"/>
        <v>0</v>
      </c>
    </row>
    <row r="77" spans="1:10" s="1" customFormat="1" ht="15.75" customHeight="1">
      <c r="A77" s="5" t="s">
        <v>88</v>
      </c>
      <c r="B77" s="6" t="s">
        <v>20</v>
      </c>
      <c r="C77" s="7">
        <v>15456</v>
      </c>
      <c r="D77" s="32">
        <f>SUM(Nov!D77+C77*7)</f>
        <v>1661363</v>
      </c>
      <c r="E77" s="50">
        <v>5609</v>
      </c>
      <c r="F77" s="32">
        <f>SUM(Nov!F77+E77*7)</f>
        <v>448675</v>
      </c>
      <c r="G77" s="50">
        <v>109345</v>
      </c>
      <c r="H77" s="32">
        <f>SUM(Nov!H77+G77)</f>
        <v>1276579</v>
      </c>
      <c r="I77" s="32">
        <f t="shared" si="2"/>
        <v>130410</v>
      </c>
      <c r="J77" s="32">
        <f t="shared" si="3"/>
        <v>3386617</v>
      </c>
    </row>
    <row r="78" spans="1:10" s="1" customFormat="1" ht="15.75" customHeight="1">
      <c r="A78" s="5" t="s">
        <v>139</v>
      </c>
      <c r="B78" s="6" t="s">
        <v>20</v>
      </c>
      <c r="C78" s="7">
        <v>0</v>
      </c>
      <c r="D78" s="32">
        <f>SUM(Nov!D78+C78*7)</f>
        <v>48834</v>
      </c>
      <c r="E78" s="50">
        <v>5167</v>
      </c>
      <c r="F78" s="32">
        <f>SUM(Nov!F78+E78*7)</f>
        <v>219718</v>
      </c>
      <c r="G78" s="50">
        <v>26654</v>
      </c>
      <c r="H78" s="32">
        <f>SUM(Nov!H78+G78)</f>
        <v>183593</v>
      </c>
      <c r="I78" s="32">
        <f t="shared" si="2"/>
        <v>31821</v>
      </c>
      <c r="J78" s="32">
        <f t="shared" si="3"/>
        <v>452145</v>
      </c>
    </row>
    <row r="79" spans="1:10" s="1" customFormat="1" ht="15.75" customHeight="1">
      <c r="A79" s="5" t="s">
        <v>137</v>
      </c>
      <c r="B79" s="6" t="s">
        <v>20</v>
      </c>
      <c r="C79" s="7">
        <v>0</v>
      </c>
      <c r="D79" s="32">
        <f>SUM(Nov!D79+C79*7)</f>
        <v>0</v>
      </c>
      <c r="E79" s="50">
        <v>3186</v>
      </c>
      <c r="F79" s="32">
        <f>SUM(Nov!F79+E79*7)</f>
        <v>332041</v>
      </c>
      <c r="G79" s="50">
        <v>9865</v>
      </c>
      <c r="H79" s="32">
        <f>SUM(Nov!H79+G79)</f>
        <v>79980</v>
      </c>
      <c r="I79" s="32">
        <f t="shared" si="2"/>
        <v>13051</v>
      </c>
      <c r="J79" s="32">
        <f t="shared" si="3"/>
        <v>412021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2">
        <f>SUM(Nov!D80+C80*7)</f>
        <v>103689</v>
      </c>
      <c r="E80" s="50">
        <v>3097</v>
      </c>
      <c r="F80" s="32">
        <f>SUM(Nov!F80+E80*7)</f>
        <v>145971</v>
      </c>
      <c r="G80" s="50">
        <v>2693</v>
      </c>
      <c r="H80" s="32">
        <f>SUM(Nov!H80+G80)</f>
        <v>105469</v>
      </c>
      <c r="I80" s="32">
        <f t="shared" si="2"/>
        <v>5790</v>
      </c>
      <c r="J80" s="32">
        <f t="shared" si="3"/>
        <v>355129</v>
      </c>
    </row>
    <row r="81" spans="1:10" s="3" customFormat="1" ht="21.75">
      <c r="A81" s="19" t="s">
        <v>125</v>
      </c>
      <c r="B81" s="2"/>
      <c r="C81" s="33">
        <f>SUM(C5:C35)</f>
        <v>68638</v>
      </c>
      <c r="D81" s="33">
        <f aca="true" t="shared" si="4" ref="D81:J81">SUM(D5:D35)</f>
        <v>5877965</v>
      </c>
      <c r="E81" s="33">
        <f t="shared" si="4"/>
        <v>121485</v>
      </c>
      <c r="F81" s="33">
        <f t="shared" si="4"/>
        <v>5724252</v>
      </c>
      <c r="G81" s="33">
        <f t="shared" si="4"/>
        <v>1536615</v>
      </c>
      <c r="H81" s="33">
        <f t="shared" si="4"/>
        <v>7686101</v>
      </c>
      <c r="I81" s="33">
        <f t="shared" si="4"/>
        <v>1726738</v>
      </c>
      <c r="J81" s="33">
        <f t="shared" si="4"/>
        <v>19288318</v>
      </c>
    </row>
    <row r="82" spans="1:10" s="3" customFormat="1" ht="21.75">
      <c r="A82" s="19" t="s">
        <v>126</v>
      </c>
      <c r="B82" s="2"/>
      <c r="C82" s="33">
        <f>SUM(C36:C80)</f>
        <v>231850</v>
      </c>
      <c r="D82" s="33">
        <f aca="true" t="shared" si="5" ref="D82:J82">SUM(D36:D80)</f>
        <v>25093503</v>
      </c>
      <c r="E82" s="33">
        <f t="shared" si="5"/>
        <v>126268</v>
      </c>
      <c r="F82" s="33">
        <f t="shared" si="5"/>
        <v>6959409</v>
      </c>
      <c r="G82" s="33">
        <f t="shared" si="5"/>
        <v>2112423</v>
      </c>
      <c r="H82" s="33">
        <f t="shared" si="5"/>
        <v>19434975</v>
      </c>
      <c r="I82" s="33">
        <f t="shared" si="5"/>
        <v>2470541</v>
      </c>
      <c r="J82" s="33">
        <f t="shared" si="5"/>
        <v>51487887</v>
      </c>
    </row>
    <row r="83" spans="1:10" s="3" customFormat="1" ht="15.75" customHeight="1">
      <c r="A83" s="17" t="s">
        <v>89</v>
      </c>
      <c r="B83" s="2"/>
      <c r="C83" s="33">
        <f>SUM(C81:C82)</f>
        <v>300488</v>
      </c>
      <c r="D83" s="33">
        <f aca="true" t="shared" si="6" ref="D83:J83">SUM(D81:D82)</f>
        <v>30971468</v>
      </c>
      <c r="E83" s="33">
        <f t="shared" si="6"/>
        <v>247753</v>
      </c>
      <c r="F83" s="33">
        <f t="shared" si="6"/>
        <v>12683661</v>
      </c>
      <c r="G83" s="33">
        <f t="shared" si="6"/>
        <v>3649038</v>
      </c>
      <c r="H83" s="33">
        <f t="shared" si="6"/>
        <v>27121076</v>
      </c>
      <c r="I83" s="33">
        <f t="shared" si="6"/>
        <v>4197279</v>
      </c>
      <c r="J83" s="33">
        <f t="shared" si="6"/>
        <v>70776205</v>
      </c>
    </row>
    <row r="84" spans="1:10" ht="12.75">
      <c r="A84" s="12"/>
      <c r="B84" s="2"/>
      <c r="C84" s="2"/>
      <c r="D84" s="35"/>
      <c r="E84" s="2"/>
      <c r="F84" s="35"/>
      <c r="G84" s="2"/>
      <c r="H84" s="35"/>
      <c r="I84" s="41" t="s">
        <v>155</v>
      </c>
      <c r="J84" s="46">
        <v>69916462</v>
      </c>
    </row>
    <row r="85" spans="1:10" ht="12.75">
      <c r="A85" s="12"/>
      <c r="B85" s="2"/>
      <c r="C85" s="2"/>
      <c r="D85" s="35"/>
      <c r="E85" s="2"/>
      <c r="F85" s="35"/>
      <c r="G85" s="2"/>
      <c r="H85" s="35"/>
      <c r="I85" s="41" t="s">
        <v>154</v>
      </c>
      <c r="J85" s="46">
        <v>52985378</v>
      </c>
    </row>
    <row r="86" spans="1:8" ht="12.75">
      <c r="A86" s="12"/>
      <c r="B86" s="2"/>
      <c r="C86" s="2"/>
      <c r="D86" s="35"/>
      <c r="E86" s="2"/>
      <c r="F86" s="35"/>
      <c r="G86" s="2"/>
      <c r="H86" s="35"/>
    </row>
  </sheetData>
  <sheetProtection sheet="1"/>
  <mergeCells count="1">
    <mergeCell ref="A1:J1"/>
  </mergeCells>
  <conditionalFormatting sqref="A2:A83 B84:H86 A1:IV1 B3:B83 C2:IV83">
    <cfRule type="expression" priority="59" dxfId="0" stopIfTrue="1">
      <formula>CellHasFormula</formula>
    </cfRule>
  </conditionalFormatting>
  <conditionalFormatting sqref="A1:IV1">
    <cfRule type="expression" priority="58" dxfId="0" stopIfTrue="1">
      <formula>CellHasFormula</formula>
    </cfRule>
  </conditionalFormatting>
  <conditionalFormatting sqref="C36:C80">
    <cfRule type="expression" priority="57" dxfId="0" stopIfTrue="1">
      <formula>CellHasFormula</formula>
    </cfRule>
  </conditionalFormatting>
  <conditionalFormatting sqref="E36:E80">
    <cfRule type="expression" priority="56" dxfId="0" stopIfTrue="1">
      <formula>CellHasFormula</formula>
    </cfRule>
  </conditionalFormatting>
  <conditionalFormatting sqref="G36:G80">
    <cfRule type="expression" priority="55" dxfId="0" stopIfTrue="1">
      <formula>CellHasFormula</formula>
    </cfRule>
  </conditionalFormatting>
  <conditionalFormatting sqref="C5:C80">
    <cfRule type="expression" priority="54" dxfId="0" stopIfTrue="1">
      <formula>CellHasFormula</formula>
    </cfRule>
  </conditionalFormatting>
  <conditionalFormatting sqref="E5:E80">
    <cfRule type="expression" priority="53" dxfId="0" stopIfTrue="1">
      <formula>CellHasFormula</formula>
    </cfRule>
  </conditionalFormatting>
  <conditionalFormatting sqref="G5:G80">
    <cfRule type="expression" priority="52" dxfId="0" stopIfTrue="1">
      <formula>CellHasFormula</formula>
    </cfRule>
  </conditionalFormatting>
  <conditionalFormatting sqref="C5:C80">
    <cfRule type="expression" priority="51" dxfId="0" stopIfTrue="1">
      <formula>CellHasFormula</formula>
    </cfRule>
  </conditionalFormatting>
  <conditionalFormatting sqref="C5:C80">
    <cfRule type="expression" priority="50" dxfId="0" stopIfTrue="1">
      <formula>CellHasFormula</formula>
    </cfRule>
  </conditionalFormatting>
  <conditionalFormatting sqref="E5:E80">
    <cfRule type="expression" priority="49" dxfId="0" stopIfTrue="1">
      <formula>CellHasFormula</formula>
    </cfRule>
  </conditionalFormatting>
  <conditionalFormatting sqref="E5:E80">
    <cfRule type="expression" priority="48" dxfId="0" stopIfTrue="1">
      <formula>CellHasFormula</formula>
    </cfRule>
  </conditionalFormatting>
  <conditionalFormatting sqref="G5:G80">
    <cfRule type="expression" priority="47" dxfId="0" stopIfTrue="1">
      <formula>CellHasFormula</formula>
    </cfRule>
  </conditionalFormatting>
  <conditionalFormatting sqref="G5:G80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C36:C80">
    <cfRule type="expression" priority="44" dxfId="0" stopIfTrue="1">
      <formula>CellHasFormula</formula>
    </cfRule>
  </conditionalFormatting>
  <conditionalFormatting sqref="C36:C80">
    <cfRule type="expression" priority="43" dxfId="0" stopIfTrue="1">
      <formula>CellHasFormula</formula>
    </cfRule>
  </conditionalFormatting>
  <conditionalFormatting sqref="E36:E80">
    <cfRule type="expression" priority="42" dxfId="0" stopIfTrue="1">
      <formula>CellHasFormula</formula>
    </cfRule>
  </conditionalFormatting>
  <conditionalFormatting sqref="E36:E80">
    <cfRule type="expression" priority="41" dxfId="0" stopIfTrue="1">
      <formula>CellHasFormula</formula>
    </cfRule>
  </conditionalFormatting>
  <conditionalFormatting sqref="E36:E80">
    <cfRule type="expression" priority="40" dxfId="0" stopIfTrue="1">
      <formula>CellHasFormula</formula>
    </cfRule>
  </conditionalFormatting>
  <conditionalFormatting sqref="G36:G80">
    <cfRule type="expression" priority="39" dxfId="0" stopIfTrue="1">
      <formula>CellHasFormula</formula>
    </cfRule>
  </conditionalFormatting>
  <conditionalFormatting sqref="G36:G80">
    <cfRule type="expression" priority="38" dxfId="0" stopIfTrue="1">
      <formula>CellHasFormula</formula>
    </cfRule>
  </conditionalFormatting>
  <conditionalFormatting sqref="G36:G80">
    <cfRule type="expression" priority="37" dxfId="0" stopIfTrue="1">
      <formula>CellHasFormula</formula>
    </cfRule>
  </conditionalFormatting>
  <conditionalFormatting sqref="C36:C80">
    <cfRule type="expression" priority="36" dxfId="0" stopIfTrue="1">
      <formula>CellHasFormula</formula>
    </cfRule>
  </conditionalFormatting>
  <conditionalFormatting sqref="C36:C80">
    <cfRule type="expression" priority="35" dxfId="0" stopIfTrue="1">
      <formula>CellHasFormula</formula>
    </cfRule>
  </conditionalFormatting>
  <conditionalFormatting sqref="C36:C80">
    <cfRule type="expression" priority="34" dxfId="0" stopIfTrue="1">
      <formula>CellHasFormula</formula>
    </cfRule>
  </conditionalFormatting>
  <conditionalFormatting sqref="C36:C80">
    <cfRule type="expression" priority="33" dxfId="0" stopIfTrue="1">
      <formula>CellHasFormula</formula>
    </cfRule>
  </conditionalFormatting>
  <conditionalFormatting sqref="C36:C80">
    <cfRule type="expression" priority="32" dxfId="0" stopIfTrue="1">
      <formula>CellHasFormula</formula>
    </cfRule>
  </conditionalFormatting>
  <conditionalFormatting sqref="C36:C80">
    <cfRule type="expression" priority="31" dxfId="0" stopIfTrue="1">
      <formula>CellHasFormula</formula>
    </cfRule>
  </conditionalFormatting>
  <conditionalFormatting sqref="C36:C80">
    <cfRule type="expression" priority="30" dxfId="0" stopIfTrue="1">
      <formula>CellHasFormula</formula>
    </cfRule>
  </conditionalFormatting>
  <conditionalFormatting sqref="C36:C80">
    <cfRule type="expression" priority="29" dxfId="0" stopIfTrue="1">
      <formula>CellHasFormula</formula>
    </cfRule>
  </conditionalFormatting>
  <conditionalFormatting sqref="E36:E80">
    <cfRule type="expression" priority="28" dxfId="0" stopIfTrue="1">
      <formula>CellHasFormula</formula>
    </cfRule>
  </conditionalFormatting>
  <conditionalFormatting sqref="E36:E80">
    <cfRule type="expression" priority="27" dxfId="0" stopIfTrue="1">
      <formula>CellHasFormula</formula>
    </cfRule>
  </conditionalFormatting>
  <conditionalFormatting sqref="E36:E80">
    <cfRule type="expression" priority="26" dxfId="0" stopIfTrue="1">
      <formula>CellHasFormula</formula>
    </cfRule>
  </conditionalFormatting>
  <conditionalFormatting sqref="E36:E80">
    <cfRule type="expression" priority="25" dxfId="0" stopIfTrue="1">
      <formula>CellHasFormula</formula>
    </cfRule>
  </conditionalFormatting>
  <conditionalFormatting sqref="E36:E80">
    <cfRule type="expression" priority="24" dxfId="0" stopIfTrue="1">
      <formula>CellHasFormula</formula>
    </cfRule>
  </conditionalFormatting>
  <conditionalFormatting sqref="E36:E80">
    <cfRule type="expression" priority="23" dxfId="0" stopIfTrue="1">
      <formula>CellHasFormula</formula>
    </cfRule>
  </conditionalFormatting>
  <conditionalFormatting sqref="E36:E80">
    <cfRule type="expression" priority="22" dxfId="0" stopIfTrue="1">
      <formula>CellHasFormula</formula>
    </cfRule>
  </conditionalFormatting>
  <conditionalFormatting sqref="E36:E80">
    <cfRule type="expression" priority="21" dxfId="0" stopIfTrue="1">
      <formula>CellHasFormula</formula>
    </cfRule>
  </conditionalFormatting>
  <conditionalFormatting sqref="G36:G80">
    <cfRule type="expression" priority="20" dxfId="0" stopIfTrue="1">
      <formula>CellHasFormula</formula>
    </cfRule>
  </conditionalFormatting>
  <conditionalFormatting sqref="G36:G80">
    <cfRule type="expression" priority="19" dxfId="0" stopIfTrue="1">
      <formula>CellHasFormula</formula>
    </cfRule>
  </conditionalFormatting>
  <conditionalFormatting sqref="G36:G80">
    <cfRule type="expression" priority="18" dxfId="0" stopIfTrue="1">
      <formula>CellHasFormula</formula>
    </cfRule>
  </conditionalFormatting>
  <conditionalFormatting sqref="G36:G80">
    <cfRule type="expression" priority="17" dxfId="0" stopIfTrue="1">
      <formula>CellHasFormula</formula>
    </cfRule>
  </conditionalFormatting>
  <conditionalFormatting sqref="G36:G80">
    <cfRule type="expression" priority="16" dxfId="0" stopIfTrue="1">
      <formula>CellHasFormula</formula>
    </cfRule>
  </conditionalFormatting>
  <conditionalFormatting sqref="G36:G80">
    <cfRule type="expression" priority="15" dxfId="0" stopIfTrue="1">
      <formula>CellHasFormula</formula>
    </cfRule>
  </conditionalFormatting>
  <conditionalFormatting sqref="G36:G80">
    <cfRule type="expression" priority="14" dxfId="0" stopIfTrue="1">
      <formula>CellHasFormula</formula>
    </cfRule>
  </conditionalFormatting>
  <conditionalFormatting sqref="G36:G80">
    <cfRule type="expression" priority="13" dxfId="0" stopIfTrue="1">
      <formula>CellHasFormula</formula>
    </cfRule>
  </conditionalFormatting>
  <conditionalFormatting sqref="C5:C35">
    <cfRule type="expression" priority="12" dxfId="0" stopIfTrue="1">
      <formula>CellHasFormula</formula>
    </cfRule>
  </conditionalFormatting>
  <conditionalFormatting sqref="C5:C35">
    <cfRule type="expression" priority="11" dxfId="0" stopIfTrue="1">
      <formula>CellHasFormula</formula>
    </cfRule>
  </conditionalFormatting>
  <conditionalFormatting sqref="C5:C35">
    <cfRule type="expression" priority="10" dxfId="0" stopIfTrue="1">
      <formula>CellHasFormula</formula>
    </cfRule>
  </conditionalFormatting>
  <conditionalFormatting sqref="C5:C35">
    <cfRule type="expression" priority="9" dxfId="0" stopIfTrue="1">
      <formula>CellHasFormula</formula>
    </cfRule>
  </conditionalFormatting>
  <conditionalFormatting sqref="E5:E35">
    <cfRule type="expression" priority="8" dxfId="0" stopIfTrue="1">
      <formula>CellHasFormula</formula>
    </cfRule>
  </conditionalFormatting>
  <conditionalFormatting sqref="E5:E35">
    <cfRule type="expression" priority="7" dxfId="0" stopIfTrue="1">
      <formula>CellHasFormula</formula>
    </cfRule>
  </conditionalFormatting>
  <conditionalFormatting sqref="E5:E35">
    <cfRule type="expression" priority="6" dxfId="0" stopIfTrue="1">
      <formula>CellHasFormula</formula>
    </cfRule>
  </conditionalFormatting>
  <conditionalFormatting sqref="E5:E35">
    <cfRule type="expression" priority="5" dxfId="0" stopIfTrue="1">
      <formula>CellHasFormula</formula>
    </cfRule>
  </conditionalFormatting>
  <conditionalFormatting sqref="G5:G35">
    <cfRule type="expression" priority="4" dxfId="0" stopIfTrue="1">
      <formula>CellHasFormula</formula>
    </cfRule>
  </conditionalFormatting>
  <conditionalFormatting sqref="G5:G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K87" sqref="K87"/>
    </sheetView>
  </sheetViews>
  <sheetFormatPr defaultColWidth="9.140625" defaultRowHeight="12.75"/>
  <cols>
    <col min="1" max="1" width="19.00390625" style="0" bestFit="1" customWidth="1"/>
    <col min="3" max="3" width="15.7109375" style="0" customWidth="1"/>
    <col min="4" max="4" width="15.7109375" style="40" customWidth="1"/>
    <col min="5" max="5" width="15.7109375" style="0" customWidth="1"/>
    <col min="6" max="6" width="15.7109375" style="40" customWidth="1"/>
    <col min="7" max="7" width="15.7109375" style="0" customWidth="1"/>
    <col min="8" max="10" width="15.7109375" style="40" customWidth="1"/>
  </cols>
  <sheetData>
    <row r="1" spans="1:10" s="1" customFormat="1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2.75">
      <c r="A2" s="1" t="s">
        <v>148</v>
      </c>
      <c r="D2" s="28"/>
      <c r="F2" s="28"/>
      <c r="H2" s="28"/>
      <c r="I2" s="28"/>
      <c r="J2" s="28"/>
    </row>
    <row r="3" spans="1:10" s="3" customFormat="1" ht="12.75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0" s="4" customFormat="1" ht="20.25" customHeight="1">
      <c r="A4" s="4" t="s">
        <v>0</v>
      </c>
      <c r="B4" s="4" t="s">
        <v>1</v>
      </c>
      <c r="C4" s="4" t="s">
        <v>6</v>
      </c>
      <c r="D4" s="36" t="s">
        <v>11</v>
      </c>
      <c r="E4" s="4" t="s">
        <v>98</v>
      </c>
      <c r="F4" s="36" t="s">
        <v>14</v>
      </c>
      <c r="G4" s="4" t="s">
        <v>99</v>
      </c>
      <c r="H4" s="36" t="s">
        <v>90</v>
      </c>
      <c r="I4" s="36" t="s">
        <v>100</v>
      </c>
      <c r="J4" s="36" t="s">
        <v>18</v>
      </c>
    </row>
    <row r="5" spans="1:10" s="4" customFormat="1" ht="20.25" customHeight="1">
      <c r="A5" s="21" t="s">
        <v>128</v>
      </c>
      <c r="B5" s="4" t="s">
        <v>22</v>
      </c>
      <c r="C5" s="7">
        <v>9624</v>
      </c>
      <c r="D5" s="32">
        <f>SUM(Dec!D5+C5*6)</f>
        <v>482611</v>
      </c>
      <c r="E5" s="50">
        <v>5690</v>
      </c>
      <c r="F5" s="32">
        <f>SUM(Dec!F5+E5*6)</f>
        <v>204667</v>
      </c>
      <c r="G5" s="50">
        <v>90117</v>
      </c>
      <c r="H5" s="32">
        <f>SUM(Dec!H5+G5)</f>
        <v>335583</v>
      </c>
      <c r="I5" s="32">
        <f aca="true" t="shared" si="0" ref="I5:I41">SUM(C5,E5,G5)</f>
        <v>105431</v>
      </c>
      <c r="J5" s="32">
        <f>SUM(D5+F5+H5)</f>
        <v>1022861</v>
      </c>
    </row>
    <row r="6" spans="1:10" s="11" customFormat="1" ht="15.75" customHeight="1">
      <c r="A6" s="9" t="s">
        <v>21</v>
      </c>
      <c r="B6" s="10" t="s">
        <v>22</v>
      </c>
      <c r="C6" s="7">
        <v>731</v>
      </c>
      <c r="D6" s="32">
        <f>SUM(Dec!D6+C6*6)</f>
        <v>4386</v>
      </c>
      <c r="E6" s="50">
        <v>0</v>
      </c>
      <c r="F6" s="32">
        <f>SUM(Dec!F6+E6*6)</f>
        <v>0</v>
      </c>
      <c r="G6" s="50">
        <v>6766</v>
      </c>
      <c r="H6" s="32">
        <f>SUM(Dec!H6+G6)</f>
        <v>6766</v>
      </c>
      <c r="I6" s="32">
        <f t="shared" si="0"/>
        <v>7497</v>
      </c>
      <c r="J6" s="32">
        <f>SUM(D6+F6+H6)</f>
        <v>11152</v>
      </c>
    </row>
    <row r="7" spans="1:10" s="11" customFormat="1" ht="15.75" customHeight="1">
      <c r="A7" s="9" t="s">
        <v>23</v>
      </c>
      <c r="B7" s="10" t="s">
        <v>22</v>
      </c>
      <c r="C7" s="7">
        <v>810</v>
      </c>
      <c r="D7" s="32">
        <f>SUM(Dec!D7+C7*6)</f>
        <v>242913</v>
      </c>
      <c r="E7" s="50">
        <v>1113</v>
      </c>
      <c r="F7" s="32">
        <f>SUM(Dec!F7+E7*6)</f>
        <v>162067</v>
      </c>
      <c r="G7" s="50">
        <v>26925</v>
      </c>
      <c r="H7" s="32">
        <f>SUM(Dec!H7+G7)</f>
        <v>539181</v>
      </c>
      <c r="I7" s="32">
        <f t="shared" si="0"/>
        <v>28848</v>
      </c>
      <c r="J7" s="32">
        <f aca="true" t="shared" si="1" ref="J7:J75">SUM(D7+F7+H7)</f>
        <v>944161</v>
      </c>
    </row>
    <row r="8" spans="1:10" s="1" customFormat="1" ht="15.75" customHeight="1">
      <c r="A8" s="5" t="s">
        <v>24</v>
      </c>
      <c r="B8" s="6" t="s">
        <v>22</v>
      </c>
      <c r="C8" s="7">
        <v>6179</v>
      </c>
      <c r="D8" s="32">
        <f>SUM(Dec!D8+C8*6)</f>
        <v>674465</v>
      </c>
      <c r="E8" s="50">
        <v>3958</v>
      </c>
      <c r="F8" s="32">
        <f>SUM(Dec!F8+E8*6)</f>
        <v>842021</v>
      </c>
      <c r="G8" s="50">
        <v>99282</v>
      </c>
      <c r="H8" s="32">
        <f>SUM(Dec!H8+G8)</f>
        <v>1462426</v>
      </c>
      <c r="I8" s="33">
        <f t="shared" si="0"/>
        <v>109419</v>
      </c>
      <c r="J8" s="32">
        <f t="shared" si="1"/>
        <v>2978912</v>
      </c>
    </row>
    <row r="9" spans="1:10" s="11" customFormat="1" ht="15.75" customHeight="1">
      <c r="A9" s="9" t="s">
        <v>25</v>
      </c>
      <c r="B9" s="10" t="s">
        <v>22</v>
      </c>
      <c r="C9" s="7">
        <v>1902</v>
      </c>
      <c r="D9" s="32">
        <f>SUM(Dec!D9+C9*6)</f>
        <v>51028</v>
      </c>
      <c r="E9" s="50">
        <v>1732</v>
      </c>
      <c r="F9" s="32">
        <f>SUM(Dec!F9+E9*6)</f>
        <v>56884</v>
      </c>
      <c r="G9" s="50">
        <v>49943</v>
      </c>
      <c r="H9" s="32">
        <f>SUM(Dec!H9+G9)</f>
        <v>122361</v>
      </c>
      <c r="I9" s="32">
        <f t="shared" si="0"/>
        <v>53577</v>
      </c>
      <c r="J9" s="32">
        <f t="shared" si="1"/>
        <v>230273</v>
      </c>
    </row>
    <row r="10" spans="1:10" s="1" customFormat="1" ht="15.75" customHeight="1">
      <c r="A10" s="5" t="s">
        <v>27</v>
      </c>
      <c r="B10" s="6" t="s">
        <v>22</v>
      </c>
      <c r="C10" s="7">
        <v>1830</v>
      </c>
      <c r="D10" s="32">
        <f>SUM(Dec!D10+C10*6)</f>
        <v>124449</v>
      </c>
      <c r="E10" s="50">
        <v>0</v>
      </c>
      <c r="F10" s="32">
        <f>SUM(Dec!F10+E10*6)</f>
        <v>165256</v>
      </c>
      <c r="G10" s="50">
        <v>12630</v>
      </c>
      <c r="H10" s="32">
        <f>SUM(Dec!H10+G10)</f>
        <v>193949</v>
      </c>
      <c r="I10" s="33">
        <f t="shared" si="0"/>
        <v>14460</v>
      </c>
      <c r="J10" s="32">
        <f t="shared" si="1"/>
        <v>483654</v>
      </c>
    </row>
    <row r="11" spans="1:10" s="1" customFormat="1" ht="15.75" customHeight="1">
      <c r="A11" s="5" t="s">
        <v>30</v>
      </c>
      <c r="B11" s="6" t="s">
        <v>22</v>
      </c>
      <c r="C11" s="7">
        <v>8376</v>
      </c>
      <c r="D11" s="32">
        <f>SUM(Dec!D11+C11*6)</f>
        <v>153932</v>
      </c>
      <c r="E11" s="50">
        <v>8535</v>
      </c>
      <c r="F11" s="32">
        <f>SUM(Dec!F11+E11*6)</f>
        <v>370593</v>
      </c>
      <c r="G11" s="50">
        <v>171639</v>
      </c>
      <c r="H11" s="32">
        <f>SUM(Dec!H11+G11)</f>
        <v>427404</v>
      </c>
      <c r="I11" s="33">
        <f t="shared" si="0"/>
        <v>188550</v>
      </c>
      <c r="J11" s="32">
        <f t="shared" si="1"/>
        <v>951929</v>
      </c>
    </row>
    <row r="12" spans="1:10" s="1" customFormat="1" ht="15.75" customHeight="1">
      <c r="A12" s="5" t="s">
        <v>31</v>
      </c>
      <c r="B12" s="6" t="s">
        <v>22</v>
      </c>
      <c r="C12" s="7">
        <v>0</v>
      </c>
      <c r="D12" s="32">
        <f>SUM(Dec!D12+C12*6)</f>
        <v>60546</v>
      </c>
      <c r="E12" s="50">
        <v>7470</v>
      </c>
      <c r="F12" s="32">
        <f>SUM(Dec!F12+E12*6)</f>
        <v>377176</v>
      </c>
      <c r="G12" s="50">
        <v>57722</v>
      </c>
      <c r="H12" s="32">
        <f>SUM(Dec!H12+G12)</f>
        <v>371021</v>
      </c>
      <c r="I12" s="33">
        <f t="shared" si="0"/>
        <v>65192</v>
      </c>
      <c r="J12" s="32">
        <f t="shared" si="1"/>
        <v>808743</v>
      </c>
    </row>
    <row r="13" spans="1:10" s="11" customFormat="1" ht="15.75" customHeight="1">
      <c r="A13" s="9" t="s">
        <v>36</v>
      </c>
      <c r="B13" s="10" t="s">
        <v>22</v>
      </c>
      <c r="C13" s="7">
        <v>0</v>
      </c>
      <c r="D13" s="32">
        <f>SUM(Dec!D13+C13*6)</f>
        <v>46541</v>
      </c>
      <c r="E13" s="50">
        <v>0</v>
      </c>
      <c r="F13" s="32">
        <f>SUM(Dec!F13+E13*6)</f>
        <v>0</v>
      </c>
      <c r="G13" s="50">
        <v>0</v>
      </c>
      <c r="H13" s="32">
        <f>SUM(Dec!H13+G13)</f>
        <v>16134</v>
      </c>
      <c r="I13" s="32">
        <f t="shared" si="0"/>
        <v>0</v>
      </c>
      <c r="J13" s="32">
        <f t="shared" si="1"/>
        <v>62675</v>
      </c>
    </row>
    <row r="14" spans="1:10" s="1" customFormat="1" ht="15.75" customHeight="1">
      <c r="A14" s="5" t="s">
        <v>37</v>
      </c>
      <c r="B14" s="6" t="s">
        <v>22</v>
      </c>
      <c r="C14" s="7">
        <v>6381</v>
      </c>
      <c r="D14" s="32">
        <f>SUM(Dec!D14+C14*6)</f>
        <v>155787</v>
      </c>
      <c r="E14" s="50">
        <v>875</v>
      </c>
      <c r="F14" s="32">
        <f>SUM(Dec!F14+E14*6)</f>
        <v>90357</v>
      </c>
      <c r="G14" s="50">
        <v>83279</v>
      </c>
      <c r="H14" s="32">
        <f>SUM(Dec!H14+G14)</f>
        <v>254773</v>
      </c>
      <c r="I14" s="33">
        <f t="shared" si="0"/>
        <v>90535</v>
      </c>
      <c r="J14" s="32">
        <f t="shared" si="1"/>
        <v>500917</v>
      </c>
    </row>
    <row r="15" spans="1:10" s="1" customFormat="1" ht="15.75" customHeight="1">
      <c r="A15" s="5" t="s">
        <v>40</v>
      </c>
      <c r="B15" s="6" t="s">
        <v>22</v>
      </c>
      <c r="C15" s="7">
        <v>9635</v>
      </c>
      <c r="D15" s="32">
        <f>SUM(Dec!D15+C15*6)</f>
        <v>629865</v>
      </c>
      <c r="E15" s="50">
        <v>6677</v>
      </c>
      <c r="F15" s="32">
        <f>SUM(Dec!F15+E15*6)</f>
        <v>378585</v>
      </c>
      <c r="G15" s="50">
        <v>98707</v>
      </c>
      <c r="H15" s="32">
        <f>SUM(Dec!H15+G15)</f>
        <v>673599</v>
      </c>
      <c r="I15" s="33">
        <f t="shared" si="0"/>
        <v>115019</v>
      </c>
      <c r="J15" s="32">
        <f t="shared" si="1"/>
        <v>1682049</v>
      </c>
    </row>
    <row r="16" spans="1:10" s="1" customFormat="1" ht="15.75" customHeight="1">
      <c r="A16" s="5" t="s">
        <v>44</v>
      </c>
      <c r="B16" s="6" t="s">
        <v>22</v>
      </c>
      <c r="C16" s="7">
        <v>1958</v>
      </c>
      <c r="D16" s="32">
        <f>SUM(Dec!D16+C16*6)</f>
        <v>225623</v>
      </c>
      <c r="E16" s="50">
        <v>3786</v>
      </c>
      <c r="F16" s="32">
        <f>SUM(Dec!F16+E16*6)</f>
        <v>68862</v>
      </c>
      <c r="G16" s="50">
        <v>69130</v>
      </c>
      <c r="H16" s="32">
        <f>SUM(Dec!H16+G16)</f>
        <v>255867</v>
      </c>
      <c r="I16" s="33">
        <f t="shared" si="0"/>
        <v>74874</v>
      </c>
      <c r="J16" s="32">
        <f t="shared" si="1"/>
        <v>550352</v>
      </c>
    </row>
    <row r="17" spans="1:10" s="1" customFormat="1" ht="15.75" customHeight="1">
      <c r="A17" s="5" t="s">
        <v>45</v>
      </c>
      <c r="B17" s="6" t="s">
        <v>22</v>
      </c>
      <c r="C17" s="7">
        <v>1958</v>
      </c>
      <c r="D17" s="32">
        <f>SUM(Dec!D17+C17*6)</f>
        <v>118034</v>
      </c>
      <c r="E17" s="50">
        <v>3786</v>
      </c>
      <c r="F17" s="32">
        <f>SUM(Dec!F17+E17*6)</f>
        <v>288700</v>
      </c>
      <c r="G17" s="50">
        <v>48772</v>
      </c>
      <c r="H17" s="32">
        <f>SUM(Dec!H17+G17)</f>
        <v>242918</v>
      </c>
      <c r="I17" s="33">
        <f t="shared" si="0"/>
        <v>54516</v>
      </c>
      <c r="J17" s="32">
        <f t="shared" si="1"/>
        <v>649652</v>
      </c>
    </row>
    <row r="18" spans="1:10" s="1" customFormat="1" ht="15.75" customHeight="1">
      <c r="A18" s="5" t="s">
        <v>46</v>
      </c>
      <c r="B18" s="6" t="s">
        <v>22</v>
      </c>
      <c r="C18" s="7">
        <v>4384</v>
      </c>
      <c r="D18" s="32">
        <f>SUM(Dec!D18+C18*6)</f>
        <v>263546</v>
      </c>
      <c r="E18" s="50">
        <v>5251</v>
      </c>
      <c r="F18" s="32">
        <f>SUM(Dec!F18+E18*6)</f>
        <v>544965</v>
      </c>
      <c r="G18" s="50">
        <v>69100</v>
      </c>
      <c r="H18" s="32">
        <f>SUM(Dec!H18+G18)</f>
        <v>429212</v>
      </c>
      <c r="I18" s="33">
        <f t="shared" si="0"/>
        <v>78735</v>
      </c>
      <c r="J18" s="32">
        <f t="shared" si="1"/>
        <v>1237723</v>
      </c>
    </row>
    <row r="19" spans="1:10" s="11" customFormat="1" ht="15.75" customHeight="1">
      <c r="A19" s="9" t="s">
        <v>47</v>
      </c>
      <c r="B19" s="10" t="s">
        <v>22</v>
      </c>
      <c r="C19" s="7">
        <v>1120</v>
      </c>
      <c r="D19" s="32">
        <f>SUM(Dec!D19+C19*6)</f>
        <v>71759</v>
      </c>
      <c r="E19" s="50">
        <v>0</v>
      </c>
      <c r="F19" s="32">
        <f>SUM(Dec!F19+E19*6)</f>
        <v>36018</v>
      </c>
      <c r="G19" s="50">
        <v>7584</v>
      </c>
      <c r="H19" s="32">
        <f>SUM(Dec!H19+G19)</f>
        <v>74353</v>
      </c>
      <c r="I19" s="32">
        <f t="shared" si="0"/>
        <v>8704</v>
      </c>
      <c r="J19" s="32">
        <f t="shared" si="1"/>
        <v>182130</v>
      </c>
    </row>
    <row r="20" spans="1:10" s="11" customFormat="1" ht="15.75" customHeight="1">
      <c r="A20" s="9" t="s">
        <v>49</v>
      </c>
      <c r="B20" s="10" t="s">
        <v>22</v>
      </c>
      <c r="C20" s="7">
        <v>2973</v>
      </c>
      <c r="D20" s="32">
        <f>SUM(Dec!D20+C20*6)</f>
        <v>17838</v>
      </c>
      <c r="E20" s="50">
        <v>0</v>
      </c>
      <c r="F20" s="32">
        <f>SUM(Dec!F20+E20*6)</f>
        <v>0</v>
      </c>
      <c r="G20" s="50">
        <v>16048</v>
      </c>
      <c r="H20" s="32">
        <f>SUM(Dec!H20+G20)</f>
        <v>16048</v>
      </c>
      <c r="I20" s="32">
        <f t="shared" si="0"/>
        <v>19021</v>
      </c>
      <c r="J20" s="32">
        <f t="shared" si="1"/>
        <v>33886</v>
      </c>
    </row>
    <row r="21" spans="1:10" s="1" customFormat="1" ht="15.75" customHeight="1">
      <c r="A21" s="5" t="s">
        <v>50</v>
      </c>
      <c r="B21" s="6" t="s">
        <v>22</v>
      </c>
      <c r="C21" s="7">
        <v>3021</v>
      </c>
      <c r="D21" s="32">
        <f>SUM(Dec!D21+C21*6)</f>
        <v>116368</v>
      </c>
      <c r="E21" s="50">
        <v>0</v>
      </c>
      <c r="F21" s="32">
        <f>SUM(Dec!F21+E21*6)</f>
        <v>77671</v>
      </c>
      <c r="G21" s="50">
        <v>16472</v>
      </c>
      <c r="H21" s="32">
        <f>SUM(Dec!H21+G21)</f>
        <v>149182</v>
      </c>
      <c r="I21" s="33">
        <f t="shared" si="0"/>
        <v>19493</v>
      </c>
      <c r="J21" s="32">
        <f t="shared" si="1"/>
        <v>343221</v>
      </c>
    </row>
    <row r="22" spans="1:10" s="1" customFormat="1" ht="15.75" customHeight="1">
      <c r="A22" s="5" t="s">
        <v>51</v>
      </c>
      <c r="B22" s="6" t="s">
        <v>22</v>
      </c>
      <c r="C22" s="7">
        <v>810</v>
      </c>
      <c r="D22" s="32">
        <f>SUM(Dec!D22+C22*6)</f>
        <v>9139</v>
      </c>
      <c r="E22" s="50">
        <v>0</v>
      </c>
      <c r="F22" s="32">
        <f>SUM(Dec!F22+E22*6)</f>
        <v>0</v>
      </c>
      <c r="G22" s="50">
        <v>6893</v>
      </c>
      <c r="H22" s="32">
        <f>SUM(Dec!H22+G22)</f>
        <v>11509</v>
      </c>
      <c r="I22" s="33">
        <f t="shared" si="0"/>
        <v>7703</v>
      </c>
      <c r="J22" s="32">
        <f t="shared" si="1"/>
        <v>20648</v>
      </c>
    </row>
    <row r="23" spans="1:10" s="1" customFormat="1" ht="15.75" customHeight="1">
      <c r="A23" s="5" t="s">
        <v>52</v>
      </c>
      <c r="B23" s="6" t="s">
        <v>22</v>
      </c>
      <c r="C23" s="7">
        <v>1215</v>
      </c>
      <c r="D23" s="32">
        <f>SUM(Dec!D23+C23*6)</f>
        <v>180817</v>
      </c>
      <c r="E23" s="50">
        <v>11225</v>
      </c>
      <c r="F23" s="32">
        <f>SUM(Dec!F23+E23*6)</f>
        <v>513883</v>
      </c>
      <c r="G23" s="50">
        <v>77348</v>
      </c>
      <c r="H23" s="32">
        <f>SUM(Dec!H23+G23)</f>
        <v>366630</v>
      </c>
      <c r="I23" s="33">
        <f t="shared" si="0"/>
        <v>89788</v>
      </c>
      <c r="J23" s="32">
        <f t="shared" si="1"/>
        <v>1061330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2">
        <f>SUM(Dec!D24+C24*6)</f>
        <v>0</v>
      </c>
      <c r="E24" s="50">
        <v>0</v>
      </c>
      <c r="F24" s="32">
        <f>SUM(Dec!F24+E24*6)</f>
        <v>900</v>
      </c>
      <c r="G24" s="50">
        <v>0</v>
      </c>
      <c r="H24" s="32">
        <f>SUM(Dec!H24+G24)</f>
        <v>720</v>
      </c>
      <c r="I24" s="33">
        <f t="shared" si="0"/>
        <v>0</v>
      </c>
      <c r="J24" s="32">
        <f t="shared" si="1"/>
        <v>1620</v>
      </c>
    </row>
    <row r="25" spans="1:10" s="11" customFormat="1" ht="15.75" customHeight="1">
      <c r="A25" s="9" t="s">
        <v>57</v>
      </c>
      <c r="B25" s="10" t="s">
        <v>22</v>
      </c>
      <c r="C25" s="7">
        <v>2341</v>
      </c>
      <c r="D25" s="32">
        <f>SUM(Dec!D25+C25*6)</f>
        <v>245669</v>
      </c>
      <c r="E25" s="50">
        <v>2845</v>
      </c>
      <c r="F25" s="32">
        <f>SUM(Dec!F25+E25*6)</f>
        <v>283828</v>
      </c>
      <c r="G25" s="50">
        <v>115178</v>
      </c>
      <c r="H25" s="32">
        <f>SUM(Dec!H25+G25)</f>
        <v>424116</v>
      </c>
      <c r="I25" s="32">
        <f t="shared" si="0"/>
        <v>120364</v>
      </c>
      <c r="J25" s="32">
        <f t="shared" si="1"/>
        <v>953613</v>
      </c>
    </row>
    <row r="26" spans="1:10" s="1" customFormat="1" ht="15.75" customHeight="1">
      <c r="A26" s="5" t="s">
        <v>63</v>
      </c>
      <c r="B26" s="6" t="s">
        <v>22</v>
      </c>
      <c r="C26" s="7">
        <v>0</v>
      </c>
      <c r="D26" s="32">
        <f>SUM(Dec!D26+C26*6)</f>
        <v>348596</v>
      </c>
      <c r="E26" s="50">
        <v>1113</v>
      </c>
      <c r="F26" s="32">
        <f>SUM(Dec!F26+E26*6)</f>
        <v>103182</v>
      </c>
      <c r="G26" s="50">
        <v>2207</v>
      </c>
      <c r="H26" s="32">
        <f>SUM(Dec!H26+G26)</f>
        <v>273835</v>
      </c>
      <c r="I26" s="33">
        <f t="shared" si="0"/>
        <v>3320</v>
      </c>
      <c r="J26" s="32">
        <f t="shared" si="1"/>
        <v>725613</v>
      </c>
    </row>
    <row r="27" spans="1:10" s="1" customFormat="1" ht="15.75" customHeight="1">
      <c r="A27" s="5" t="s">
        <v>64</v>
      </c>
      <c r="B27" s="6" t="s">
        <v>22</v>
      </c>
      <c r="C27" s="7">
        <v>9305</v>
      </c>
      <c r="D27" s="32">
        <f>SUM(Dec!D27+C27*6)</f>
        <v>604236</v>
      </c>
      <c r="E27" s="50">
        <v>5127</v>
      </c>
      <c r="F27" s="32">
        <f>SUM(Dec!F27+E27*6)</f>
        <v>334611</v>
      </c>
      <c r="G27" s="50">
        <v>176282</v>
      </c>
      <c r="H27" s="32">
        <f>SUM(Dec!H27+G27)</f>
        <v>707733</v>
      </c>
      <c r="I27" s="33">
        <f t="shared" si="0"/>
        <v>190714</v>
      </c>
      <c r="J27" s="32">
        <f t="shared" si="1"/>
        <v>1646580</v>
      </c>
    </row>
    <row r="28" spans="1:10" s="1" customFormat="1" ht="15.75" customHeight="1">
      <c r="A28" s="5" t="s">
        <v>77</v>
      </c>
      <c r="B28" s="6" t="s">
        <v>22</v>
      </c>
      <c r="C28" s="7">
        <v>0</v>
      </c>
      <c r="D28" s="32">
        <f>SUM(Dec!D28+C28*6)</f>
        <v>148837</v>
      </c>
      <c r="E28" s="50">
        <v>2297</v>
      </c>
      <c r="F28" s="32">
        <f>SUM(Dec!F28+E28*6)</f>
        <v>167112</v>
      </c>
      <c r="G28" s="50">
        <v>11228</v>
      </c>
      <c r="H28" s="32">
        <f>SUM(Dec!H28+G28)</f>
        <v>259069</v>
      </c>
      <c r="I28" s="33">
        <f t="shared" si="0"/>
        <v>13525</v>
      </c>
      <c r="J28" s="32">
        <f t="shared" si="1"/>
        <v>575018</v>
      </c>
    </row>
    <row r="29" spans="1:10" s="1" customFormat="1" ht="15.75" customHeight="1">
      <c r="A29" s="5" t="s">
        <v>82</v>
      </c>
      <c r="B29" s="6" t="s">
        <v>22</v>
      </c>
      <c r="C29" s="7">
        <v>5245</v>
      </c>
      <c r="D29" s="32">
        <f>SUM(Dec!D29+C29*6)</f>
        <v>340251</v>
      </c>
      <c r="E29" s="50">
        <v>1215</v>
      </c>
      <c r="F29" s="32">
        <f>SUM(Dec!F29+E29*6)</f>
        <v>24222</v>
      </c>
      <c r="G29" s="50">
        <v>35661</v>
      </c>
      <c r="H29" s="32">
        <f>SUM(Dec!H29+G29)</f>
        <v>268419</v>
      </c>
      <c r="I29" s="33">
        <f t="shared" si="0"/>
        <v>42121</v>
      </c>
      <c r="J29" s="32">
        <f t="shared" si="1"/>
        <v>632892</v>
      </c>
    </row>
    <row r="30" spans="1:10" s="1" customFormat="1" ht="15.75" customHeight="1">
      <c r="A30" s="5" t="s">
        <v>83</v>
      </c>
      <c r="B30" s="6" t="s">
        <v>22</v>
      </c>
      <c r="C30" s="7">
        <v>5331</v>
      </c>
      <c r="D30" s="32">
        <f>SUM(Dec!D30+C30*6)</f>
        <v>463274</v>
      </c>
      <c r="E30" s="50">
        <v>1113</v>
      </c>
      <c r="F30" s="32">
        <f>SUM(Dec!F30+E30*6)</f>
        <v>195526</v>
      </c>
      <c r="G30" s="50">
        <v>74121</v>
      </c>
      <c r="H30" s="32">
        <f>SUM(Dec!H30+G30)</f>
        <v>386320</v>
      </c>
      <c r="I30" s="33">
        <f t="shared" si="0"/>
        <v>80565</v>
      </c>
      <c r="J30" s="32">
        <f t="shared" si="1"/>
        <v>1045120</v>
      </c>
    </row>
    <row r="31" spans="1:10" s="1" customFormat="1" ht="15.75" customHeight="1">
      <c r="A31" s="5" t="s">
        <v>84</v>
      </c>
      <c r="B31" s="6" t="s">
        <v>22</v>
      </c>
      <c r="C31" s="7">
        <v>888</v>
      </c>
      <c r="D31" s="32">
        <f>SUM(Dec!D31+C31*6)</f>
        <v>380021</v>
      </c>
      <c r="E31" s="50">
        <v>1113</v>
      </c>
      <c r="F31" s="32">
        <f>SUM(Dec!F31+E31*6)</f>
        <v>352554</v>
      </c>
      <c r="G31" s="50">
        <v>9956</v>
      </c>
      <c r="H31" s="32">
        <f>SUM(Dec!H31+G31)</f>
        <v>447371</v>
      </c>
      <c r="I31" s="33">
        <f t="shared" si="0"/>
        <v>11957</v>
      </c>
      <c r="J31" s="32">
        <f t="shared" si="1"/>
        <v>1179946</v>
      </c>
    </row>
    <row r="32" spans="1:10" s="11" customFormat="1" ht="15.75" customHeight="1">
      <c r="A32" s="9" t="s">
        <v>86</v>
      </c>
      <c r="B32" s="10" t="s">
        <v>22</v>
      </c>
      <c r="C32" s="7">
        <v>4844</v>
      </c>
      <c r="D32" s="32">
        <f>SUM(Dec!D32+C32*6)</f>
        <v>71375</v>
      </c>
      <c r="E32" s="50">
        <v>336</v>
      </c>
      <c r="F32" s="32">
        <f>SUM(Dec!F32+E32*6)</f>
        <v>109825</v>
      </c>
      <c r="G32" s="50">
        <v>136278</v>
      </c>
      <c r="H32" s="32">
        <f>SUM(Dec!H32+G32)</f>
        <v>259564</v>
      </c>
      <c r="I32" s="32">
        <f t="shared" si="0"/>
        <v>141458</v>
      </c>
      <c r="J32" s="32">
        <f t="shared" si="1"/>
        <v>440764</v>
      </c>
    </row>
    <row r="33" spans="1:10" s="11" customFormat="1" ht="15.75" customHeight="1">
      <c r="A33" s="9" t="s">
        <v>134</v>
      </c>
      <c r="B33" s="10" t="s">
        <v>22</v>
      </c>
      <c r="C33" s="7">
        <v>0</v>
      </c>
      <c r="D33" s="32">
        <f>SUM(Dec!D33+C33*6)</f>
        <v>0</v>
      </c>
      <c r="E33" s="50">
        <v>0</v>
      </c>
      <c r="F33" s="32">
        <f>SUM(Dec!F33+E33*6)</f>
        <v>90371</v>
      </c>
      <c r="G33" s="50">
        <v>0</v>
      </c>
      <c r="H33" s="32">
        <f>SUM(Dec!H33+G33)</f>
        <v>61487</v>
      </c>
      <c r="I33" s="32">
        <f t="shared" si="0"/>
        <v>0</v>
      </c>
      <c r="J33" s="32">
        <f t="shared" si="1"/>
        <v>151858</v>
      </c>
    </row>
    <row r="34" spans="1:10" s="11" customFormat="1" ht="15.75" customHeight="1">
      <c r="A34" s="9" t="s">
        <v>135</v>
      </c>
      <c r="B34" s="10" t="s">
        <v>22</v>
      </c>
      <c r="C34" s="7">
        <v>0</v>
      </c>
      <c r="D34" s="32">
        <f>SUM(Dec!D34+C34*6)</f>
        <v>191225</v>
      </c>
      <c r="E34" s="50">
        <v>1590</v>
      </c>
      <c r="F34" s="32">
        <f>SUM(Dec!F34+E34*6)</f>
        <v>234223</v>
      </c>
      <c r="G34" s="50">
        <v>8512</v>
      </c>
      <c r="H34" s="32">
        <f>SUM(Dec!H34+G34)</f>
        <v>212002</v>
      </c>
      <c r="I34" s="32">
        <f t="shared" si="0"/>
        <v>10102</v>
      </c>
      <c r="J34" s="32">
        <f t="shared" si="1"/>
        <v>637450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2">
        <f>SUM(Dec!D35+C35*6)</f>
        <v>0</v>
      </c>
      <c r="E35" s="50">
        <v>4887</v>
      </c>
      <c r="F35" s="32">
        <f>SUM(Dec!F35+E35*6)</f>
        <v>140597</v>
      </c>
      <c r="G35" s="50">
        <v>30451</v>
      </c>
      <c r="H35" s="32">
        <f>SUM(Dec!H35+G35)</f>
        <v>44780</v>
      </c>
      <c r="I35" s="32">
        <f t="shared" si="0"/>
        <v>35338</v>
      </c>
      <c r="J35" s="32">
        <f t="shared" si="1"/>
        <v>185377</v>
      </c>
    </row>
    <row r="36" spans="1:10" s="11" customFormat="1" ht="15.75" customHeight="1">
      <c r="A36" s="9" t="s">
        <v>129</v>
      </c>
      <c r="B36" s="10" t="s">
        <v>20</v>
      </c>
      <c r="C36" s="7">
        <v>4784</v>
      </c>
      <c r="D36" s="32">
        <f>SUM(Dec!D36+C36*6)</f>
        <v>690534</v>
      </c>
      <c r="E36" s="50">
        <v>1250</v>
      </c>
      <c r="F36" s="32">
        <f>SUM(Dec!F36+E36*6)</f>
        <v>67961</v>
      </c>
      <c r="G36" s="50">
        <v>13876</v>
      </c>
      <c r="H36" s="32">
        <f>SUM(Dec!H36+G36)</f>
        <v>331007</v>
      </c>
      <c r="I36" s="33">
        <f t="shared" si="0"/>
        <v>19910</v>
      </c>
      <c r="J36" s="32">
        <f t="shared" si="1"/>
        <v>1089502</v>
      </c>
    </row>
    <row r="37" spans="1:10" s="1" customFormat="1" ht="15.75" customHeight="1">
      <c r="A37" s="5" t="s">
        <v>19</v>
      </c>
      <c r="B37" s="6" t="s">
        <v>20</v>
      </c>
      <c r="C37" s="7">
        <v>16018</v>
      </c>
      <c r="D37" s="32">
        <f>SUM(Dec!D37+C37*6)</f>
        <v>449884</v>
      </c>
      <c r="E37" s="50">
        <v>2367</v>
      </c>
      <c r="F37" s="32">
        <f>SUM(Dec!F37+E37*6)</f>
        <v>25811</v>
      </c>
      <c r="G37" s="50">
        <v>25237</v>
      </c>
      <c r="H37" s="32">
        <f>SUM(Dec!H37+G37)</f>
        <v>195168</v>
      </c>
      <c r="I37" s="33">
        <f t="shared" si="0"/>
        <v>43622</v>
      </c>
      <c r="J37" s="32">
        <f t="shared" si="1"/>
        <v>670863</v>
      </c>
    </row>
    <row r="38" spans="1:10" s="1" customFormat="1" ht="15.75" customHeight="1">
      <c r="A38" s="5" t="s">
        <v>26</v>
      </c>
      <c r="B38" s="6" t="s">
        <v>20</v>
      </c>
      <c r="C38" s="7">
        <v>16512</v>
      </c>
      <c r="D38" s="32">
        <f>SUM(Dec!D38+C38*6)</f>
        <v>1419622</v>
      </c>
      <c r="E38" s="50">
        <v>12102</v>
      </c>
      <c r="F38" s="32">
        <f>SUM(Dec!F38+E38*6)</f>
        <v>621160</v>
      </c>
      <c r="G38" s="50">
        <v>295263</v>
      </c>
      <c r="H38" s="32">
        <f>SUM(Dec!H38+G38)</f>
        <v>1442327</v>
      </c>
      <c r="I38" s="33">
        <f t="shared" si="0"/>
        <v>323877</v>
      </c>
      <c r="J38" s="32">
        <f t="shared" si="1"/>
        <v>3483109</v>
      </c>
    </row>
    <row r="39" spans="1:10" s="1" customFormat="1" ht="15.75" customHeight="1">
      <c r="A39" s="5" t="s">
        <v>28</v>
      </c>
      <c r="B39" s="6" t="s">
        <v>20</v>
      </c>
      <c r="C39" s="7">
        <v>8188</v>
      </c>
      <c r="D39" s="32">
        <f>SUM(Dec!D39+C39*6)</f>
        <v>985490</v>
      </c>
      <c r="E39" s="50">
        <v>0</v>
      </c>
      <c r="F39" s="32">
        <f>SUM(Dec!F39+E39*6)</f>
        <v>79242</v>
      </c>
      <c r="G39" s="50">
        <v>14744</v>
      </c>
      <c r="H39" s="32">
        <f>SUM(Dec!H39+G39)</f>
        <v>783171</v>
      </c>
      <c r="I39" s="33">
        <f t="shared" si="0"/>
        <v>22932</v>
      </c>
      <c r="J39" s="32">
        <f t="shared" si="1"/>
        <v>1847903</v>
      </c>
    </row>
    <row r="40" spans="1:10" s="1" customFormat="1" ht="15.75" customHeight="1">
      <c r="A40" s="5" t="s">
        <v>29</v>
      </c>
      <c r="B40" s="6" t="s">
        <v>20</v>
      </c>
      <c r="C40" s="7">
        <v>2270</v>
      </c>
      <c r="D40" s="32">
        <f>SUM(Dec!D40+C40*6)</f>
        <v>570128</v>
      </c>
      <c r="E40" s="50">
        <v>0</v>
      </c>
      <c r="F40" s="32">
        <f>SUM(Dec!F40+E40*6)</f>
        <v>80596</v>
      </c>
      <c r="G40" s="50">
        <v>17864</v>
      </c>
      <c r="H40" s="32">
        <f>SUM(Dec!H40+G40)</f>
        <v>299003</v>
      </c>
      <c r="I40" s="33">
        <f t="shared" si="0"/>
        <v>20134</v>
      </c>
      <c r="J40" s="32">
        <f t="shared" si="1"/>
        <v>949727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2">
        <f>SUM(Dec!D41+C41*6)</f>
        <v>0</v>
      </c>
      <c r="E41" s="50">
        <v>0</v>
      </c>
      <c r="F41" s="32">
        <f>SUM(Dec!F41+E41*6)</f>
        <v>0</v>
      </c>
      <c r="G41" s="50">
        <v>0</v>
      </c>
      <c r="H41" s="32">
        <f>SUM(Dec!H41+G41)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11293</v>
      </c>
      <c r="D42" s="32">
        <f>SUM(Dec!D42+C42*6)</f>
        <v>771908</v>
      </c>
      <c r="E42" s="50">
        <v>1732</v>
      </c>
      <c r="F42" s="32">
        <f>SUM(Dec!F42+E42*6)</f>
        <v>202541</v>
      </c>
      <c r="G42" s="50">
        <v>70345</v>
      </c>
      <c r="H42" s="32">
        <f>SUM(Dec!H42+G42)</f>
        <v>659183</v>
      </c>
      <c r="I42" s="33">
        <f aca="true" t="shared" si="2" ref="I42:I80">SUM(C42,E42,G42)</f>
        <v>83370</v>
      </c>
      <c r="J42" s="32">
        <f t="shared" si="1"/>
        <v>1633632</v>
      </c>
    </row>
    <row r="43" spans="1:10" s="1" customFormat="1" ht="15.75" customHeight="1">
      <c r="A43" s="5" t="s">
        <v>34</v>
      </c>
      <c r="B43" s="6" t="s">
        <v>20</v>
      </c>
      <c r="C43" s="7">
        <v>8455</v>
      </c>
      <c r="D43" s="32">
        <f>SUM(Dec!D43+C43*6)</f>
        <v>976332</v>
      </c>
      <c r="E43" s="50">
        <v>1703</v>
      </c>
      <c r="F43" s="32">
        <f>SUM(Dec!F43+E43*6)</f>
        <v>203528</v>
      </c>
      <c r="G43" s="50">
        <v>48725</v>
      </c>
      <c r="H43" s="32">
        <f>SUM(Dec!H43+G43)</f>
        <v>532956</v>
      </c>
      <c r="I43" s="33">
        <f t="shared" si="2"/>
        <v>58883</v>
      </c>
      <c r="J43" s="32">
        <f t="shared" si="1"/>
        <v>1712816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2">
        <f>SUM(Dec!D44+C44*6)</f>
        <v>0</v>
      </c>
      <c r="E44" s="50">
        <v>0</v>
      </c>
      <c r="F44" s="32">
        <f>SUM(Dec!F44+E44*6)</f>
        <v>0</v>
      </c>
      <c r="G44" s="50">
        <v>0</v>
      </c>
      <c r="H44" s="32">
        <f>SUM(Dec!H44+G44)</f>
        <v>0</v>
      </c>
      <c r="I44" s="32">
        <f t="shared" si="2"/>
        <v>0</v>
      </c>
      <c r="J44" s="32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5732</v>
      </c>
      <c r="D45" s="32">
        <f>SUM(Dec!D45+C45*6)</f>
        <v>1516118</v>
      </c>
      <c r="E45" s="50">
        <v>0</v>
      </c>
      <c r="F45" s="32">
        <f>SUM(Dec!F45+E45*6)</f>
        <v>81981</v>
      </c>
      <c r="G45" s="50">
        <v>49247</v>
      </c>
      <c r="H45" s="32">
        <f>SUM(Dec!H45+G45)</f>
        <v>954032</v>
      </c>
      <c r="I45" s="33">
        <f t="shared" si="2"/>
        <v>54979</v>
      </c>
      <c r="J45" s="32">
        <f t="shared" si="1"/>
        <v>2552131</v>
      </c>
    </row>
    <row r="46" spans="1:10" s="11" customFormat="1" ht="15.75" customHeight="1">
      <c r="A46" s="9" t="s">
        <v>39</v>
      </c>
      <c r="B46" s="10" t="s">
        <v>20</v>
      </c>
      <c r="C46" s="7">
        <v>8048</v>
      </c>
      <c r="D46" s="32">
        <f>SUM(Dec!D46+C46*6)</f>
        <v>515147</v>
      </c>
      <c r="E46" s="50">
        <v>0</v>
      </c>
      <c r="F46" s="32">
        <f>SUM(Dec!F46+E46*6)</f>
        <v>64677</v>
      </c>
      <c r="G46" s="50">
        <v>37299</v>
      </c>
      <c r="H46" s="32">
        <f>SUM(Dec!H46+G46)</f>
        <v>519921</v>
      </c>
      <c r="I46" s="32">
        <f t="shared" si="2"/>
        <v>45347</v>
      </c>
      <c r="J46" s="32">
        <f t="shared" si="1"/>
        <v>1099745</v>
      </c>
    </row>
    <row r="47" spans="1:10" s="1" customFormat="1" ht="15.75" customHeight="1">
      <c r="A47" s="5" t="s">
        <v>41</v>
      </c>
      <c r="B47" s="6" t="s">
        <v>20</v>
      </c>
      <c r="C47" s="7">
        <v>7918</v>
      </c>
      <c r="D47" s="32">
        <f>SUM(Dec!D47+C47*6)</f>
        <v>1612531</v>
      </c>
      <c r="E47" s="50">
        <v>4389</v>
      </c>
      <c r="F47" s="32">
        <f>SUM(Dec!F47+E47*6)</f>
        <v>445731</v>
      </c>
      <c r="G47" s="50">
        <v>39346</v>
      </c>
      <c r="H47" s="32">
        <f>SUM(Dec!H47+G47)</f>
        <v>1202683</v>
      </c>
      <c r="I47" s="33">
        <f t="shared" si="2"/>
        <v>51653</v>
      </c>
      <c r="J47" s="32">
        <f t="shared" si="1"/>
        <v>3260945</v>
      </c>
    </row>
    <row r="48" spans="1:10" s="1" customFormat="1" ht="15.75" customHeight="1">
      <c r="A48" s="5" t="s">
        <v>42</v>
      </c>
      <c r="B48" s="6" t="s">
        <v>20</v>
      </c>
      <c r="C48" s="7">
        <v>1597</v>
      </c>
      <c r="D48" s="32">
        <f>SUM(Dec!D48+C48*6)</f>
        <v>204352</v>
      </c>
      <c r="E48" s="50">
        <v>0</v>
      </c>
      <c r="F48" s="32">
        <f>SUM(Dec!F48+E48*6)</f>
        <v>109622</v>
      </c>
      <c r="G48" s="50">
        <v>5759</v>
      </c>
      <c r="H48" s="32">
        <f>SUM(Dec!H48+G48)</f>
        <v>204085</v>
      </c>
      <c r="I48" s="33">
        <f t="shared" si="2"/>
        <v>7356</v>
      </c>
      <c r="J48" s="32">
        <f t="shared" si="1"/>
        <v>518059</v>
      </c>
    </row>
    <row r="49" spans="1:10" s="11" customFormat="1" ht="15.75" customHeight="1">
      <c r="A49" s="9" t="s">
        <v>43</v>
      </c>
      <c r="B49" s="10" t="s">
        <v>20</v>
      </c>
      <c r="C49" s="7">
        <v>2973</v>
      </c>
      <c r="D49" s="32">
        <f>SUM(Dec!D49+C49*6)</f>
        <v>163362</v>
      </c>
      <c r="E49" s="50">
        <v>0</v>
      </c>
      <c r="F49" s="32">
        <f>SUM(Dec!F49+E49*6)</f>
        <v>60195</v>
      </c>
      <c r="G49" s="50">
        <v>36048</v>
      </c>
      <c r="H49" s="32">
        <f>SUM(Dec!H49+G49)</f>
        <v>155140</v>
      </c>
      <c r="I49" s="32">
        <f t="shared" si="2"/>
        <v>39021</v>
      </c>
      <c r="J49" s="32">
        <f t="shared" si="1"/>
        <v>378697</v>
      </c>
    </row>
    <row r="50" spans="1:10" s="11" customFormat="1" ht="15.75" customHeight="1">
      <c r="A50" s="9" t="s">
        <v>131</v>
      </c>
      <c r="B50" s="10" t="s">
        <v>20</v>
      </c>
      <c r="C50" s="7">
        <v>18917</v>
      </c>
      <c r="D50" s="32">
        <f>SUM(Dec!D50+C50*6)</f>
        <v>924428</v>
      </c>
      <c r="E50" s="50">
        <v>0</v>
      </c>
      <c r="F50" s="32">
        <f>SUM(Dec!F50+E50*6)</f>
        <v>1128</v>
      </c>
      <c r="G50" s="50">
        <v>92067</v>
      </c>
      <c r="H50" s="32">
        <f>SUM(Dec!H50+G50)</f>
        <v>463745</v>
      </c>
      <c r="I50" s="33">
        <f t="shared" si="2"/>
        <v>110984</v>
      </c>
      <c r="J50" s="32">
        <f t="shared" si="1"/>
        <v>1389301</v>
      </c>
    </row>
    <row r="51" spans="1:10" s="1" customFormat="1" ht="15.75" customHeight="1">
      <c r="A51" s="5" t="s">
        <v>48</v>
      </c>
      <c r="B51" s="6" t="s">
        <v>20</v>
      </c>
      <c r="C51" s="7">
        <v>4379</v>
      </c>
      <c r="D51" s="32">
        <f>SUM(Dec!D51+C51*6)</f>
        <v>946689</v>
      </c>
      <c r="E51" s="50">
        <v>1474</v>
      </c>
      <c r="F51" s="32">
        <f>SUM(Dec!F51+E51*6)</f>
        <v>57140</v>
      </c>
      <c r="G51" s="50">
        <v>28586</v>
      </c>
      <c r="H51" s="32">
        <f>SUM(Dec!H51+G51)</f>
        <v>398301</v>
      </c>
      <c r="I51" s="33">
        <f t="shared" si="2"/>
        <v>34439</v>
      </c>
      <c r="J51" s="32">
        <f t="shared" si="1"/>
        <v>1402130</v>
      </c>
    </row>
    <row r="52" spans="1:10" s="11" customFormat="1" ht="15.75" customHeight="1">
      <c r="A52" s="9" t="s">
        <v>54</v>
      </c>
      <c r="B52" s="10" t="s">
        <v>20</v>
      </c>
      <c r="C52" s="7">
        <v>0</v>
      </c>
      <c r="D52" s="32">
        <f>SUM(Dec!D52+C52*6)</f>
        <v>54244</v>
      </c>
      <c r="E52" s="50">
        <v>0</v>
      </c>
      <c r="F52" s="32">
        <f>SUM(Dec!F52+E52*6)</f>
        <v>0</v>
      </c>
      <c r="G52" s="50">
        <v>0</v>
      </c>
      <c r="H52" s="32">
        <f>SUM(Dec!H52+G52)</f>
        <v>32700</v>
      </c>
      <c r="I52" s="32">
        <f t="shared" si="2"/>
        <v>0</v>
      </c>
      <c r="J52" s="32">
        <f t="shared" si="1"/>
        <v>86944</v>
      </c>
    </row>
    <row r="53" spans="1:10" s="11" customFormat="1" ht="15.75" customHeight="1">
      <c r="A53" s="9" t="s">
        <v>55</v>
      </c>
      <c r="B53" s="10" t="s">
        <v>20</v>
      </c>
      <c r="C53" s="7">
        <v>5317</v>
      </c>
      <c r="D53" s="32">
        <f>SUM(Dec!D53+C53*6)</f>
        <v>867123</v>
      </c>
      <c r="E53" s="50">
        <v>7460</v>
      </c>
      <c r="F53" s="32">
        <f>SUM(Dec!F53+E53*6)</f>
        <v>654903</v>
      </c>
      <c r="G53" s="50">
        <v>82367</v>
      </c>
      <c r="H53" s="32">
        <f>SUM(Dec!H53+G53)</f>
        <v>843691</v>
      </c>
      <c r="I53" s="32">
        <f t="shared" si="2"/>
        <v>95144</v>
      </c>
      <c r="J53" s="32">
        <f t="shared" si="1"/>
        <v>2365717</v>
      </c>
    </row>
    <row r="54" spans="1:10" s="11" customFormat="1" ht="15.75" customHeight="1">
      <c r="A54" s="9" t="s">
        <v>56</v>
      </c>
      <c r="B54" s="10" t="s">
        <v>20</v>
      </c>
      <c r="C54" s="7">
        <v>28406</v>
      </c>
      <c r="D54" s="32">
        <f>SUM(Dec!D54+C54*6)</f>
        <v>1528326</v>
      </c>
      <c r="E54" s="50">
        <v>6484</v>
      </c>
      <c r="F54" s="32">
        <f>SUM(Dec!F54+E54*6)</f>
        <v>637446</v>
      </c>
      <c r="G54" s="50">
        <v>332426</v>
      </c>
      <c r="H54" s="32">
        <f>SUM(Dec!H54+G54)</f>
        <v>1442198</v>
      </c>
      <c r="I54" s="32">
        <f t="shared" si="2"/>
        <v>367316</v>
      </c>
      <c r="J54" s="32">
        <f t="shared" si="1"/>
        <v>3607970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2">
        <f>SUM(Dec!D55+C55*6)</f>
        <v>182036</v>
      </c>
      <c r="E55" s="50">
        <v>0</v>
      </c>
      <c r="F55" s="32">
        <f>SUM(Dec!F55+E55*6)</f>
        <v>1080</v>
      </c>
      <c r="G55" s="50">
        <v>0</v>
      </c>
      <c r="H55" s="32">
        <f>SUM(Dec!H55+G55)</f>
        <v>38540</v>
      </c>
      <c r="I55" s="33">
        <f t="shared" si="2"/>
        <v>0</v>
      </c>
      <c r="J55" s="32">
        <f t="shared" si="1"/>
        <v>221656</v>
      </c>
    </row>
    <row r="56" spans="1:10" s="1" customFormat="1" ht="15.75" customHeight="1">
      <c r="A56" s="5" t="s">
        <v>59</v>
      </c>
      <c r="B56" s="6" t="s">
        <v>20</v>
      </c>
      <c r="C56" s="7">
        <v>44717</v>
      </c>
      <c r="D56" s="32">
        <f>SUM(Dec!D56+C56*6)</f>
        <v>1510579</v>
      </c>
      <c r="E56" s="50">
        <v>3590</v>
      </c>
      <c r="F56" s="32">
        <f>SUM(Dec!F56+E56*6)</f>
        <v>751723</v>
      </c>
      <c r="G56" s="50">
        <v>152902</v>
      </c>
      <c r="H56" s="32">
        <f>SUM(Dec!H56+G56)</f>
        <v>1085483</v>
      </c>
      <c r="I56" s="33">
        <f t="shared" si="2"/>
        <v>201209</v>
      </c>
      <c r="J56" s="32">
        <f t="shared" si="1"/>
        <v>3347785</v>
      </c>
    </row>
    <row r="57" spans="1:10" s="1" customFormat="1" ht="15.75" customHeight="1">
      <c r="A57" s="5" t="s">
        <v>60</v>
      </c>
      <c r="B57" s="6" t="s">
        <v>20</v>
      </c>
      <c r="C57" s="7">
        <v>16030</v>
      </c>
      <c r="D57" s="32">
        <f>SUM(Dec!D57+C57*6)</f>
        <v>1338980</v>
      </c>
      <c r="E57" s="50">
        <v>4979</v>
      </c>
      <c r="F57" s="32">
        <f>SUM(Dec!F57+E57*6)</f>
        <v>757638</v>
      </c>
      <c r="G57" s="50">
        <v>105159</v>
      </c>
      <c r="H57" s="32">
        <f>SUM(Dec!H57+G57)</f>
        <v>1322821</v>
      </c>
      <c r="I57" s="33">
        <f t="shared" si="2"/>
        <v>126168</v>
      </c>
      <c r="J57" s="32">
        <f>SUM(D57+F57+H57)</f>
        <v>3419439</v>
      </c>
    </row>
    <row r="58" spans="1:10" s="1" customFormat="1" ht="15.75" customHeight="1">
      <c r="A58" s="5" t="s">
        <v>61</v>
      </c>
      <c r="B58" s="6" t="s">
        <v>20</v>
      </c>
      <c r="C58" s="7">
        <v>39241</v>
      </c>
      <c r="D58" s="32">
        <f>SUM(Dec!D58+C58*6)</f>
        <v>2066755</v>
      </c>
      <c r="E58" s="50">
        <v>1540</v>
      </c>
      <c r="F58" s="32">
        <f>SUM(Dec!F58+E58*6)</f>
        <v>375795</v>
      </c>
      <c r="G58" s="50">
        <v>154022</v>
      </c>
      <c r="H58" s="32">
        <f>SUM(Dec!H58+G58)</f>
        <v>1724459</v>
      </c>
      <c r="I58" s="33">
        <f t="shared" si="2"/>
        <v>194803</v>
      </c>
      <c r="J58" s="32">
        <f t="shared" si="1"/>
        <v>4167009</v>
      </c>
    </row>
    <row r="59" spans="1:10" s="1" customFormat="1" ht="15.75" customHeight="1">
      <c r="A59" s="5" t="s">
        <v>65</v>
      </c>
      <c r="B59" s="6" t="s">
        <v>20</v>
      </c>
      <c r="C59" s="7">
        <v>6411</v>
      </c>
      <c r="D59" s="32">
        <f>SUM(Dec!D59+C59*6)</f>
        <v>444905</v>
      </c>
      <c r="E59" s="50">
        <v>90</v>
      </c>
      <c r="F59" s="32">
        <f>SUM(Dec!F59+E59*6)</f>
        <v>540</v>
      </c>
      <c r="G59" s="50">
        <v>45519</v>
      </c>
      <c r="H59" s="32">
        <f>SUM(Dec!H59+G59)</f>
        <v>541242</v>
      </c>
      <c r="I59" s="33">
        <f t="shared" si="2"/>
        <v>52020</v>
      </c>
      <c r="J59" s="32">
        <f t="shared" si="1"/>
        <v>986687</v>
      </c>
    </row>
    <row r="60" spans="1:10" s="1" customFormat="1" ht="15.75" customHeight="1">
      <c r="A60" s="5" t="s">
        <v>66</v>
      </c>
      <c r="B60" s="6" t="s">
        <v>20</v>
      </c>
      <c r="C60" s="7">
        <v>5994</v>
      </c>
      <c r="D60" s="32">
        <f>SUM(Dec!D60+C60*6)</f>
        <v>697577</v>
      </c>
      <c r="E60" s="50">
        <v>0</v>
      </c>
      <c r="F60" s="32">
        <f>SUM(Dec!F60+E60*6)</f>
        <v>83996</v>
      </c>
      <c r="G60" s="50">
        <v>17620</v>
      </c>
      <c r="H60" s="32">
        <f>SUM(Dec!H60+G60)</f>
        <v>434332</v>
      </c>
      <c r="I60" s="33">
        <f t="shared" si="2"/>
        <v>23614</v>
      </c>
      <c r="J60" s="32">
        <f t="shared" si="1"/>
        <v>1215905</v>
      </c>
    </row>
    <row r="61" spans="1:10" s="1" customFormat="1" ht="15.75" customHeight="1">
      <c r="A61" s="5" t="s">
        <v>67</v>
      </c>
      <c r="B61" s="6" t="s">
        <v>20</v>
      </c>
      <c r="C61" s="7">
        <v>1830</v>
      </c>
      <c r="D61" s="32">
        <f>SUM(Dec!D61+C61*6)</f>
        <v>98336</v>
      </c>
      <c r="E61" s="50">
        <v>0</v>
      </c>
      <c r="F61" s="32">
        <f>SUM(Dec!F61+E61*6)</f>
        <v>0</v>
      </c>
      <c r="G61" s="50">
        <v>10632</v>
      </c>
      <c r="H61" s="32">
        <f>SUM(Dec!H61+G61)</f>
        <v>65605</v>
      </c>
      <c r="I61" s="33">
        <f t="shared" si="2"/>
        <v>12462</v>
      </c>
      <c r="J61" s="32">
        <f t="shared" si="1"/>
        <v>163941</v>
      </c>
    </row>
    <row r="62" spans="1:10" s="11" customFormat="1" ht="15.75" customHeight="1">
      <c r="A62" s="9" t="s">
        <v>68</v>
      </c>
      <c r="B62" s="10" t="s">
        <v>20</v>
      </c>
      <c r="C62" s="7">
        <v>5030</v>
      </c>
      <c r="D62" s="32">
        <f>SUM(Dec!D62+C62*6)</f>
        <v>493255</v>
      </c>
      <c r="E62" s="50">
        <v>1113</v>
      </c>
      <c r="F62" s="32">
        <f>SUM(Dec!F62+E62*6)</f>
        <v>61962</v>
      </c>
      <c r="G62" s="50">
        <v>48326</v>
      </c>
      <c r="H62" s="32">
        <f>SUM(Dec!H62+G62)</f>
        <v>858954</v>
      </c>
      <c r="I62" s="32">
        <f t="shared" si="2"/>
        <v>54469</v>
      </c>
      <c r="J62" s="32">
        <f t="shared" si="1"/>
        <v>1414171</v>
      </c>
    </row>
    <row r="63" spans="1:10" s="1" customFormat="1" ht="15.75" customHeight="1">
      <c r="A63" s="5" t="s">
        <v>69</v>
      </c>
      <c r="B63" s="6" t="s">
        <v>20</v>
      </c>
      <c r="C63" s="7">
        <v>9580</v>
      </c>
      <c r="D63" s="32">
        <f>SUM(Dec!D63+C63*6)</f>
        <v>537147</v>
      </c>
      <c r="E63" s="50">
        <v>648</v>
      </c>
      <c r="F63" s="32">
        <f>SUM(Dec!F63+E63*6)</f>
        <v>153228</v>
      </c>
      <c r="G63" s="50">
        <v>77776</v>
      </c>
      <c r="H63" s="32">
        <f>SUM(Dec!H63+G63)</f>
        <v>453775</v>
      </c>
      <c r="I63" s="33">
        <f t="shared" si="2"/>
        <v>88004</v>
      </c>
      <c r="J63" s="32">
        <f t="shared" si="1"/>
        <v>1144150</v>
      </c>
    </row>
    <row r="64" spans="1:10" s="11" customFormat="1" ht="15.75" customHeight="1">
      <c r="A64" s="9" t="s">
        <v>70</v>
      </c>
      <c r="B64" s="10" t="s">
        <v>20</v>
      </c>
      <c r="C64" s="7">
        <v>15252</v>
      </c>
      <c r="D64" s="32">
        <f>SUM(Dec!D64+C64*6)</f>
        <v>573313</v>
      </c>
      <c r="E64" s="50">
        <v>4393</v>
      </c>
      <c r="F64" s="32">
        <f>SUM(Dec!F64+E64*6)</f>
        <v>242252</v>
      </c>
      <c r="G64" s="50">
        <v>64665</v>
      </c>
      <c r="H64" s="32">
        <f>SUM(Dec!H64+G64)</f>
        <v>420712</v>
      </c>
      <c r="I64" s="32">
        <f t="shared" si="2"/>
        <v>84310</v>
      </c>
      <c r="J64" s="32">
        <f t="shared" si="1"/>
        <v>1236277</v>
      </c>
    </row>
    <row r="65" spans="1:10" s="1" customFormat="1" ht="15.75" customHeight="1">
      <c r="A65" s="5" t="s">
        <v>71</v>
      </c>
      <c r="B65" s="6" t="s">
        <v>20</v>
      </c>
      <c r="C65" s="7">
        <v>8396</v>
      </c>
      <c r="D65" s="32">
        <f>SUM(Dec!D65+C65*6)</f>
        <v>545519</v>
      </c>
      <c r="E65" s="50">
        <v>1054</v>
      </c>
      <c r="F65" s="32">
        <f>SUM(Dec!F65+E65*6)</f>
        <v>19956</v>
      </c>
      <c r="G65" s="50">
        <v>80713</v>
      </c>
      <c r="H65" s="32">
        <f>SUM(Dec!H65+G65)</f>
        <v>397335</v>
      </c>
      <c r="I65" s="33">
        <f t="shared" si="2"/>
        <v>90163</v>
      </c>
      <c r="J65" s="32">
        <f t="shared" si="1"/>
        <v>962810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2">
        <f>SUM(Dec!D66+C66*6)</f>
        <v>0</v>
      </c>
      <c r="E66" s="50">
        <v>0</v>
      </c>
      <c r="F66" s="32">
        <f>SUM(Dec!F66+E66*6)</f>
        <v>0</v>
      </c>
      <c r="G66" s="50">
        <v>0</v>
      </c>
      <c r="H66" s="32">
        <f>SUM(Dec!H66+G66)</f>
        <v>0</v>
      </c>
      <c r="I66" s="32">
        <f t="shared" si="2"/>
        <v>0</v>
      </c>
      <c r="J66" s="32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1933</v>
      </c>
      <c r="D67" s="32">
        <f>SUM(Dec!D67+C67*6)</f>
        <v>430882</v>
      </c>
      <c r="E67" s="50">
        <v>0</v>
      </c>
      <c r="F67" s="32">
        <f>SUM(Dec!F67+E67*6)</f>
        <v>3248</v>
      </c>
      <c r="G67" s="50">
        <v>11746</v>
      </c>
      <c r="H67" s="32">
        <f>SUM(Dec!H67+G67)</f>
        <v>394656</v>
      </c>
      <c r="I67" s="33">
        <f t="shared" si="2"/>
        <v>13679</v>
      </c>
      <c r="J67" s="32">
        <f t="shared" si="1"/>
        <v>828786</v>
      </c>
    </row>
    <row r="68" spans="1:10" s="11" customFormat="1" ht="15.75" customHeight="1">
      <c r="A68" s="9" t="s">
        <v>74</v>
      </c>
      <c r="B68" s="10" t="s">
        <v>20</v>
      </c>
      <c r="C68" s="7">
        <v>2486</v>
      </c>
      <c r="D68" s="32">
        <f>SUM(Dec!D68+C68*6)</f>
        <v>325753</v>
      </c>
      <c r="E68" s="50">
        <v>1215</v>
      </c>
      <c r="F68" s="32">
        <f>SUM(Dec!F68+E68*6)</f>
        <v>7353</v>
      </c>
      <c r="G68" s="50">
        <v>41326</v>
      </c>
      <c r="H68" s="32">
        <f>SUM(Dec!H68+G68)</f>
        <v>216727</v>
      </c>
      <c r="I68" s="32">
        <f t="shared" si="2"/>
        <v>45027</v>
      </c>
      <c r="J68" s="32">
        <f>SUM(D68+F68+H68)</f>
        <v>549833</v>
      </c>
    </row>
    <row r="69" spans="1:10" s="1" customFormat="1" ht="15.75" customHeight="1">
      <c r="A69" s="5" t="s">
        <v>75</v>
      </c>
      <c r="B69" s="6" t="s">
        <v>20</v>
      </c>
      <c r="C69" s="7">
        <v>2921</v>
      </c>
      <c r="D69" s="32">
        <f>SUM(Dec!D69+C69*6)</f>
        <v>301729</v>
      </c>
      <c r="E69" s="50">
        <v>2207</v>
      </c>
      <c r="F69" s="32">
        <f>SUM(Dec!F69+E69*6)</f>
        <v>208719</v>
      </c>
      <c r="G69" s="50">
        <v>42441</v>
      </c>
      <c r="H69" s="32">
        <f>SUM(Dec!H69+G69)</f>
        <v>331644</v>
      </c>
      <c r="I69" s="33">
        <f t="shared" si="2"/>
        <v>47569</v>
      </c>
      <c r="J69" s="32">
        <f t="shared" si="1"/>
        <v>842092</v>
      </c>
    </row>
    <row r="70" spans="1:10" s="1" customFormat="1" ht="15.75" customHeight="1">
      <c r="A70" s="5" t="s">
        <v>76</v>
      </c>
      <c r="B70" s="6" t="s">
        <v>20</v>
      </c>
      <c r="C70" s="7">
        <v>2567</v>
      </c>
      <c r="D70" s="32">
        <f>SUM(Dec!D70+C70*6)</f>
        <v>133875</v>
      </c>
      <c r="E70" s="50">
        <v>779</v>
      </c>
      <c r="F70" s="32">
        <f>SUM(Dec!F70+E70*6)</f>
        <v>15354</v>
      </c>
      <c r="G70" s="50">
        <v>24153</v>
      </c>
      <c r="H70" s="32">
        <f>SUM(Dec!H70+G70)</f>
        <v>73139</v>
      </c>
      <c r="I70" s="33">
        <f t="shared" si="2"/>
        <v>27499</v>
      </c>
      <c r="J70" s="32">
        <f t="shared" si="1"/>
        <v>222368</v>
      </c>
    </row>
    <row r="71" spans="1:10" s="11" customFormat="1" ht="15.75" customHeight="1">
      <c r="A71" s="9" t="s">
        <v>78</v>
      </c>
      <c r="B71" s="10" t="s">
        <v>20</v>
      </c>
      <c r="C71" s="7">
        <v>0</v>
      </c>
      <c r="D71" s="32">
        <f>SUM(Dec!D71+C71*6)</f>
        <v>1524</v>
      </c>
      <c r="E71" s="50">
        <v>0</v>
      </c>
      <c r="F71" s="32">
        <f>SUM(Dec!F71+E71*6)</f>
        <v>0</v>
      </c>
      <c r="G71" s="50">
        <v>0</v>
      </c>
      <c r="H71" s="32">
        <f>SUM(Dec!H71+G71)</f>
        <v>1627</v>
      </c>
      <c r="I71" s="32">
        <f t="shared" si="2"/>
        <v>0</v>
      </c>
      <c r="J71" s="32">
        <f t="shared" si="1"/>
        <v>3151</v>
      </c>
    </row>
    <row r="72" spans="1:10" s="11" customFormat="1" ht="15.75" customHeight="1">
      <c r="A72" s="9" t="s">
        <v>79</v>
      </c>
      <c r="B72" s="10" t="s">
        <v>20</v>
      </c>
      <c r="C72" s="7">
        <v>0</v>
      </c>
      <c r="D72" s="32">
        <f>SUM(Dec!D72+C72*6)</f>
        <v>272375</v>
      </c>
      <c r="E72" s="50">
        <v>1113</v>
      </c>
      <c r="F72" s="32">
        <f>SUM(Dec!F72+E72*6)</f>
        <v>24066</v>
      </c>
      <c r="G72" s="50">
        <v>0</v>
      </c>
      <c r="H72" s="32">
        <f>SUM(Dec!H72+G72)</f>
        <v>134899</v>
      </c>
      <c r="I72" s="32">
        <f t="shared" si="2"/>
        <v>1113</v>
      </c>
      <c r="J72" s="32">
        <f t="shared" si="1"/>
        <v>431340</v>
      </c>
    </row>
    <row r="73" spans="1:10" s="11" customFormat="1" ht="15.75" customHeight="1">
      <c r="A73" s="9" t="s">
        <v>80</v>
      </c>
      <c r="B73" s="10" t="s">
        <v>20</v>
      </c>
      <c r="C73" s="7">
        <v>5075</v>
      </c>
      <c r="D73" s="32">
        <f>SUM(Dec!D73+C73*6)</f>
        <v>804240</v>
      </c>
      <c r="E73" s="50">
        <v>0</v>
      </c>
      <c r="F73" s="32">
        <f>SUM(Dec!F73+E73*6)</f>
        <v>26382</v>
      </c>
      <c r="G73" s="50">
        <v>31023</v>
      </c>
      <c r="H73" s="32">
        <f>SUM(Dec!H73+G73)</f>
        <v>697890</v>
      </c>
      <c r="I73" s="32">
        <f t="shared" si="2"/>
        <v>36098</v>
      </c>
      <c r="J73" s="32">
        <f t="shared" si="1"/>
        <v>1528512</v>
      </c>
    </row>
    <row r="74" spans="1:10" s="1" customFormat="1" ht="15.75" customHeight="1">
      <c r="A74" s="5" t="s">
        <v>81</v>
      </c>
      <c r="B74" s="6" t="s">
        <v>20</v>
      </c>
      <c r="C74" s="7">
        <v>0</v>
      </c>
      <c r="D74" s="32">
        <f>SUM(Dec!D74+C74*6)</f>
        <v>234239</v>
      </c>
      <c r="E74" s="50">
        <v>0</v>
      </c>
      <c r="F74" s="32">
        <f>SUM(Dec!F74+E74*6)</f>
        <v>56142</v>
      </c>
      <c r="G74" s="50">
        <v>0</v>
      </c>
      <c r="H74" s="32">
        <f>SUM(Dec!H74+G74)</f>
        <v>233425</v>
      </c>
      <c r="I74" s="33">
        <f t="shared" si="2"/>
        <v>0</v>
      </c>
      <c r="J74" s="32">
        <f t="shared" si="1"/>
        <v>523806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2">
        <f>SUM(Dec!D75+C75*6)</f>
        <v>0</v>
      </c>
      <c r="E75" s="50">
        <v>0</v>
      </c>
      <c r="F75" s="32">
        <f>SUM(Dec!F75+E75*6)</f>
        <v>0</v>
      </c>
      <c r="G75" s="50">
        <v>0</v>
      </c>
      <c r="H75" s="32">
        <f>SUM(Dec!H75+G75)</f>
        <v>0</v>
      </c>
      <c r="I75" s="32">
        <f t="shared" si="2"/>
        <v>0</v>
      </c>
      <c r="J75" s="32">
        <f t="shared" si="1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2">
        <f>SUM(Dec!D76+C76*6)</f>
        <v>0</v>
      </c>
      <c r="E76" s="50">
        <v>0</v>
      </c>
      <c r="F76" s="32">
        <f>SUM(Dec!F76+E76*6)</f>
        <v>0</v>
      </c>
      <c r="G76" s="50">
        <v>0</v>
      </c>
      <c r="H76" s="32">
        <f>SUM(Dec!H76+G76)</f>
        <v>0</v>
      </c>
      <c r="I76" s="32">
        <f t="shared" si="2"/>
        <v>0</v>
      </c>
      <c r="J76" s="32">
        <f>SUM(D76+F76+H76)</f>
        <v>0</v>
      </c>
    </row>
    <row r="77" spans="1:10" s="1" customFormat="1" ht="15.75" customHeight="1">
      <c r="A77" s="5" t="s">
        <v>88</v>
      </c>
      <c r="B77" s="6" t="s">
        <v>20</v>
      </c>
      <c r="C77" s="7">
        <v>17806</v>
      </c>
      <c r="D77" s="32">
        <f>SUM(Dec!D77+C77*6)</f>
        <v>1768199</v>
      </c>
      <c r="E77" s="50">
        <v>7413</v>
      </c>
      <c r="F77" s="32">
        <f>SUM(Dec!F77+E77*6)</f>
        <v>493153</v>
      </c>
      <c r="G77" s="50">
        <v>91987</v>
      </c>
      <c r="H77" s="32">
        <f>SUM(Dec!H77+G77)</f>
        <v>1368566</v>
      </c>
      <c r="I77" s="33">
        <f t="shared" si="2"/>
        <v>117206</v>
      </c>
      <c r="J77" s="32">
        <f>SUM(D77+F77+H77)</f>
        <v>3629918</v>
      </c>
    </row>
    <row r="78" spans="1:10" s="1" customFormat="1" ht="15.75" customHeight="1">
      <c r="A78" s="5" t="s">
        <v>139</v>
      </c>
      <c r="B78" s="6" t="s">
        <v>20</v>
      </c>
      <c r="C78" s="7">
        <v>0</v>
      </c>
      <c r="D78" s="32">
        <f>SUM(Dec!D78+C78*6)</f>
        <v>48834</v>
      </c>
      <c r="E78" s="50">
        <v>6058</v>
      </c>
      <c r="F78" s="32">
        <f>SUM(Dec!F78+E78*6)</f>
        <v>256066</v>
      </c>
      <c r="G78" s="50">
        <v>39819</v>
      </c>
      <c r="H78" s="32">
        <f>SUM(Dec!H78+G78)</f>
        <v>223412</v>
      </c>
      <c r="I78" s="33">
        <f t="shared" si="2"/>
        <v>45877</v>
      </c>
      <c r="J78" s="32">
        <f>SUM(D78+F78+H78)</f>
        <v>528312</v>
      </c>
    </row>
    <row r="79" spans="1:10" s="1" customFormat="1" ht="15.75" customHeight="1">
      <c r="A79" s="5" t="s">
        <v>137</v>
      </c>
      <c r="B79" s="6" t="s">
        <v>20</v>
      </c>
      <c r="C79" s="7">
        <v>0</v>
      </c>
      <c r="D79" s="32">
        <f>SUM(Dec!D79+C79*6)</f>
        <v>0</v>
      </c>
      <c r="E79" s="50">
        <v>7354</v>
      </c>
      <c r="F79" s="32">
        <f>SUM(Dec!F79+E79*6)</f>
        <v>376165</v>
      </c>
      <c r="G79" s="50">
        <v>16440</v>
      </c>
      <c r="H79" s="32">
        <f>SUM(Dec!H79+G79)</f>
        <v>96420</v>
      </c>
      <c r="I79" s="33">
        <f t="shared" si="2"/>
        <v>23794</v>
      </c>
      <c r="J79" s="32">
        <f>SUM(D79+F79+H79)</f>
        <v>472585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2">
        <f>SUM(Dec!D80+C80*6)</f>
        <v>103689</v>
      </c>
      <c r="E80" s="50">
        <v>1732</v>
      </c>
      <c r="F80" s="32">
        <f>SUM(Dec!F80+E80*6)</f>
        <v>156363</v>
      </c>
      <c r="G80" s="50">
        <v>16231</v>
      </c>
      <c r="H80" s="32">
        <f>SUM(Dec!H80+G80)</f>
        <v>121700</v>
      </c>
      <c r="I80" s="33">
        <f t="shared" si="2"/>
        <v>17963</v>
      </c>
      <c r="J80" s="32">
        <f>SUM(D80+F80+H80)</f>
        <v>381752</v>
      </c>
    </row>
    <row r="81" spans="1:10" s="3" customFormat="1" ht="21.75">
      <c r="A81" s="19" t="s">
        <v>125</v>
      </c>
      <c r="B81" s="2"/>
      <c r="C81" s="33">
        <f>SUM(C5:C35)</f>
        <v>90861</v>
      </c>
      <c r="D81" s="33">
        <f aca="true" t="shared" si="3" ref="D81:J81">SUM(D5:D35)</f>
        <v>6423131</v>
      </c>
      <c r="E81" s="33">
        <f t="shared" si="3"/>
        <v>81734</v>
      </c>
      <c r="F81" s="33">
        <f t="shared" si="3"/>
        <v>6214656</v>
      </c>
      <c r="G81" s="33">
        <f t="shared" si="3"/>
        <v>1608231</v>
      </c>
      <c r="H81" s="33">
        <f t="shared" si="3"/>
        <v>9294332</v>
      </c>
      <c r="I81" s="33">
        <f t="shared" si="3"/>
        <v>1780826</v>
      </c>
      <c r="J81" s="33">
        <f t="shared" si="3"/>
        <v>21932119</v>
      </c>
    </row>
    <row r="82" spans="1:10" s="3" customFormat="1" ht="21.75">
      <c r="A82" s="19" t="s">
        <v>126</v>
      </c>
      <c r="B82" s="2"/>
      <c r="C82" s="33">
        <f>SUM(C36:C80)</f>
        <v>336076</v>
      </c>
      <c r="D82" s="33">
        <f aca="true" t="shared" si="4" ref="D82:J82">SUM(D36:D80)</f>
        <v>27109959</v>
      </c>
      <c r="E82" s="33">
        <f t="shared" si="4"/>
        <v>84239</v>
      </c>
      <c r="F82" s="33">
        <f t="shared" si="4"/>
        <v>7464843</v>
      </c>
      <c r="G82" s="33">
        <f t="shared" si="4"/>
        <v>2261699</v>
      </c>
      <c r="H82" s="33">
        <f t="shared" si="4"/>
        <v>21696674</v>
      </c>
      <c r="I82" s="33">
        <f t="shared" si="4"/>
        <v>2682014</v>
      </c>
      <c r="J82" s="33">
        <f t="shared" si="4"/>
        <v>56271476</v>
      </c>
    </row>
    <row r="83" spans="1:10" s="3" customFormat="1" ht="15.75" customHeight="1">
      <c r="A83" s="17" t="s">
        <v>89</v>
      </c>
      <c r="B83" s="2"/>
      <c r="C83" s="33">
        <f>SUM(C81:C82)</f>
        <v>426937</v>
      </c>
      <c r="D83" s="33">
        <f aca="true" t="shared" si="5" ref="D83:J83">SUM(D81:D82)</f>
        <v>33533090</v>
      </c>
      <c r="E83" s="33">
        <f t="shared" si="5"/>
        <v>165973</v>
      </c>
      <c r="F83" s="33">
        <f t="shared" si="5"/>
        <v>13679499</v>
      </c>
      <c r="G83" s="33">
        <f t="shared" si="5"/>
        <v>3869930</v>
      </c>
      <c r="H83" s="33">
        <f t="shared" si="5"/>
        <v>30991006</v>
      </c>
      <c r="I83" s="33">
        <f t="shared" si="5"/>
        <v>4462840</v>
      </c>
      <c r="J83" s="33">
        <f t="shared" si="5"/>
        <v>78203595</v>
      </c>
    </row>
    <row r="84" spans="1:10" ht="12.75">
      <c r="A84" s="12"/>
      <c r="B84" s="2"/>
      <c r="C84" s="2"/>
      <c r="D84" s="35"/>
      <c r="E84" s="2"/>
      <c r="F84" s="35"/>
      <c r="G84" s="2"/>
      <c r="H84" s="35"/>
      <c r="I84" s="41" t="s">
        <v>156</v>
      </c>
      <c r="J84" s="46">
        <v>77672691</v>
      </c>
    </row>
    <row r="85" spans="1:10" ht="12.75">
      <c r="A85" s="12"/>
      <c r="B85" s="2"/>
      <c r="C85" s="2"/>
      <c r="D85" s="35"/>
      <c r="E85" s="2"/>
      <c r="F85" s="35"/>
      <c r="G85" s="2"/>
      <c r="H85" s="35"/>
      <c r="I85" s="41" t="s">
        <v>155</v>
      </c>
      <c r="J85" s="46">
        <v>60466160</v>
      </c>
    </row>
    <row r="86" spans="1:8" ht="12.75">
      <c r="A86" s="12"/>
      <c r="B86" s="2"/>
      <c r="C86" s="2"/>
      <c r="D86" s="35"/>
      <c r="E86" s="2"/>
      <c r="F86" s="35"/>
      <c r="G86" s="2"/>
      <c r="H86" s="35"/>
    </row>
  </sheetData>
  <sheetProtection sheet="1"/>
  <mergeCells count="1">
    <mergeCell ref="A1:J1"/>
  </mergeCells>
  <conditionalFormatting sqref="A2:A83 C2:IV2 A1:IV1 I3:IV83 B3:B86 C3:C4 C81:C86 D3:H86">
    <cfRule type="expression" priority="41" dxfId="0" stopIfTrue="1">
      <formula>CellHasFormula</formula>
    </cfRule>
  </conditionalFormatting>
  <conditionalFormatting sqref="A1:IV1">
    <cfRule type="expression" priority="40" dxfId="0" stopIfTrue="1">
      <formula>CellHasFormula</formula>
    </cfRule>
  </conditionalFormatting>
  <conditionalFormatting sqref="E36:E80">
    <cfRule type="expression" priority="39" dxfId="0" stopIfTrue="1">
      <formula>CellHasFormula</formula>
    </cfRule>
  </conditionalFormatting>
  <conditionalFormatting sqref="G36:G80">
    <cfRule type="expression" priority="37" dxfId="0" stopIfTrue="1">
      <formula>CellHasFormula</formula>
    </cfRule>
  </conditionalFormatting>
  <conditionalFormatting sqref="E5:E80">
    <cfRule type="expression" priority="36" dxfId="0" stopIfTrue="1">
      <formula>CellHasFormula</formula>
    </cfRule>
  </conditionalFormatting>
  <conditionalFormatting sqref="G5:G80">
    <cfRule type="expression" priority="35" dxfId="0" stopIfTrue="1">
      <formula>CellHasFormula</formula>
    </cfRule>
  </conditionalFormatting>
  <conditionalFormatting sqref="E36:E80">
    <cfRule type="expression" priority="34" dxfId="0" stopIfTrue="1">
      <formula>CellHasFormula</formula>
    </cfRule>
  </conditionalFormatting>
  <conditionalFormatting sqref="E36:E80">
    <cfRule type="expression" priority="33" dxfId="0" stopIfTrue="1">
      <formula>CellHasFormula</formula>
    </cfRule>
  </conditionalFormatting>
  <conditionalFormatting sqref="E36:E80">
    <cfRule type="expression" priority="32" dxfId="0" stopIfTrue="1">
      <formula>CellHasFormula</formula>
    </cfRule>
  </conditionalFormatting>
  <conditionalFormatting sqref="G36:G80">
    <cfRule type="expression" priority="31" dxfId="0" stopIfTrue="1">
      <formula>CellHasFormula</formula>
    </cfRule>
  </conditionalFormatting>
  <conditionalFormatting sqref="G36:G80">
    <cfRule type="expression" priority="30" dxfId="0" stopIfTrue="1">
      <formula>CellHasFormula</formula>
    </cfRule>
  </conditionalFormatting>
  <conditionalFormatting sqref="G36:G80">
    <cfRule type="expression" priority="29" dxfId="0" stopIfTrue="1">
      <formula>CellHasFormula</formula>
    </cfRule>
  </conditionalFormatting>
  <conditionalFormatting sqref="E5:E80">
    <cfRule type="expression" priority="28" dxfId="0" stopIfTrue="1">
      <formula>CellHasFormula</formula>
    </cfRule>
  </conditionalFormatting>
  <conditionalFormatting sqref="E5:E80">
    <cfRule type="expression" priority="27" dxfId="0" stopIfTrue="1">
      <formula>CellHasFormula</formula>
    </cfRule>
  </conditionalFormatting>
  <conditionalFormatting sqref="G5:G80">
    <cfRule type="expression" priority="26" dxfId="0" stopIfTrue="1">
      <formula>CellHasFormula</formula>
    </cfRule>
  </conditionalFormatting>
  <conditionalFormatting sqref="G5:G80">
    <cfRule type="expression" priority="25" dxfId="0" stopIfTrue="1">
      <formula>CellHasFormula</formula>
    </cfRule>
  </conditionalFormatting>
  <conditionalFormatting sqref="E5:E35">
    <cfRule type="expression" priority="24" dxfId="0" stopIfTrue="1">
      <formula>CellHasFormula</formula>
    </cfRule>
  </conditionalFormatting>
  <conditionalFormatting sqref="E5:E35">
    <cfRule type="expression" priority="23" dxfId="0" stopIfTrue="1">
      <formula>CellHasFormula</formula>
    </cfRule>
  </conditionalFormatting>
  <conditionalFormatting sqref="E5:E35">
    <cfRule type="expression" priority="22" dxfId="0" stopIfTrue="1">
      <formula>CellHasFormula</formula>
    </cfRule>
  </conditionalFormatting>
  <conditionalFormatting sqref="E5:E35">
    <cfRule type="expression" priority="21" dxfId="0" stopIfTrue="1">
      <formula>CellHasFormula</formula>
    </cfRule>
  </conditionalFormatting>
  <conditionalFormatting sqref="G5:G35">
    <cfRule type="expression" priority="20" dxfId="0" stopIfTrue="1">
      <formula>CellHasFormula</formula>
    </cfRule>
  </conditionalFormatting>
  <conditionalFormatting sqref="G5:G35">
    <cfRule type="expression" priority="19" dxfId="0" stopIfTrue="1">
      <formula>CellHasFormula</formula>
    </cfRule>
  </conditionalFormatting>
  <conditionalFormatting sqref="G5:G35">
    <cfRule type="expression" priority="18" dxfId="0" stopIfTrue="1">
      <formula>CellHasFormula</formula>
    </cfRule>
  </conditionalFormatting>
  <conditionalFormatting sqref="G5:G35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F92" sqref="F92"/>
    </sheetView>
  </sheetViews>
  <sheetFormatPr defaultColWidth="9.140625" defaultRowHeight="12.75"/>
  <cols>
    <col min="1" max="1" width="20.28125" style="0" customWidth="1"/>
    <col min="3" max="3" width="15.7109375" style="0" customWidth="1"/>
    <col min="4" max="4" width="15.7109375" style="40" customWidth="1"/>
    <col min="5" max="5" width="15.7109375" style="0" customWidth="1"/>
    <col min="6" max="6" width="15.7109375" style="40" customWidth="1"/>
    <col min="7" max="7" width="15.7109375" style="0" customWidth="1"/>
    <col min="8" max="10" width="15.7109375" style="40" customWidth="1"/>
  </cols>
  <sheetData>
    <row r="1" spans="1:10" s="1" customFormat="1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2.75">
      <c r="A2" s="1" t="s">
        <v>149</v>
      </c>
      <c r="D2" s="28"/>
      <c r="F2" s="28"/>
      <c r="H2" s="28"/>
      <c r="I2" s="28"/>
      <c r="J2" s="28"/>
    </row>
    <row r="3" spans="1:10" s="3" customFormat="1" ht="12.75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0" s="4" customFormat="1" ht="20.25" customHeight="1">
      <c r="A4" s="4" t="s">
        <v>0</v>
      </c>
      <c r="B4" s="4" t="s">
        <v>1</v>
      </c>
      <c r="C4" s="4" t="s">
        <v>7</v>
      </c>
      <c r="D4" s="36" t="s">
        <v>11</v>
      </c>
      <c r="E4" s="4" t="s">
        <v>101</v>
      </c>
      <c r="F4" s="36" t="s">
        <v>14</v>
      </c>
      <c r="G4" s="4" t="s">
        <v>102</v>
      </c>
      <c r="H4" s="36" t="s">
        <v>90</v>
      </c>
      <c r="I4" s="36" t="s">
        <v>62</v>
      </c>
      <c r="J4" s="36" t="s">
        <v>18</v>
      </c>
    </row>
    <row r="5" spans="1:10" s="11" customFormat="1" ht="15.75" customHeight="1">
      <c r="A5" s="9" t="s">
        <v>128</v>
      </c>
      <c r="B5" s="10" t="s">
        <v>22</v>
      </c>
      <c r="C5" s="7">
        <v>3790</v>
      </c>
      <c r="D5" s="32">
        <f>SUM(Jan!D5+C5*5)</f>
        <v>501561</v>
      </c>
      <c r="E5" s="50">
        <v>3282</v>
      </c>
      <c r="F5" s="32">
        <f>SUM(Jan!F5+E5*5)</f>
        <v>221077</v>
      </c>
      <c r="G5" s="50">
        <v>25470</v>
      </c>
      <c r="H5" s="32">
        <f>SUM(Jan!H5+G5)</f>
        <v>361053</v>
      </c>
      <c r="I5" s="32">
        <f aca="true" t="shared" si="0" ref="I5:I41">SUM(C5,E5,G5)</f>
        <v>32542</v>
      </c>
      <c r="J5" s="32">
        <f>SUM(D5+F5+H5)</f>
        <v>1083691</v>
      </c>
    </row>
    <row r="6" spans="1:10" s="11" customFormat="1" ht="15.75" customHeight="1">
      <c r="A6" s="9" t="s">
        <v>21</v>
      </c>
      <c r="B6" s="10" t="s">
        <v>22</v>
      </c>
      <c r="C6" s="7">
        <v>129</v>
      </c>
      <c r="D6" s="32">
        <f>SUM(Jan!D6+C6*5)</f>
        <v>5031</v>
      </c>
      <c r="E6" s="50">
        <v>0</v>
      </c>
      <c r="F6" s="32">
        <f>SUM(Jan!F6+E6*5)</f>
        <v>0</v>
      </c>
      <c r="G6" s="50">
        <v>18969</v>
      </c>
      <c r="H6" s="32">
        <f>SUM(Jan!H6+G6)</f>
        <v>25735</v>
      </c>
      <c r="I6" s="32">
        <f t="shared" si="0"/>
        <v>19098</v>
      </c>
      <c r="J6" s="32">
        <f>SUM(D6+F6+H6)</f>
        <v>30766</v>
      </c>
    </row>
    <row r="7" spans="1:10" s="11" customFormat="1" ht="15.75" customHeight="1">
      <c r="A7" s="9" t="s">
        <v>23</v>
      </c>
      <c r="B7" s="10" t="s">
        <v>22</v>
      </c>
      <c r="C7" s="7">
        <v>0</v>
      </c>
      <c r="D7" s="32">
        <f>SUM(Jan!D7+C7*5)</f>
        <v>242913</v>
      </c>
      <c r="E7" s="50">
        <v>7743</v>
      </c>
      <c r="F7" s="32">
        <f>SUM(Jan!F7+E7*5)</f>
        <v>200782</v>
      </c>
      <c r="G7" s="50">
        <v>45128</v>
      </c>
      <c r="H7" s="32">
        <f>SUM(Jan!H7+G7)</f>
        <v>584309</v>
      </c>
      <c r="I7" s="32">
        <f t="shared" si="0"/>
        <v>52871</v>
      </c>
      <c r="J7" s="32">
        <f aca="true" t="shared" si="1" ref="J7:J75">SUM(D7+F7+H7)</f>
        <v>1028004</v>
      </c>
    </row>
    <row r="8" spans="1:10" s="1" customFormat="1" ht="15.75" customHeight="1">
      <c r="A8" s="5" t="s">
        <v>24</v>
      </c>
      <c r="B8" s="6" t="s">
        <v>22</v>
      </c>
      <c r="C8" s="7">
        <v>2973</v>
      </c>
      <c r="D8" s="32">
        <f>SUM(Jan!D8+C8*5)</f>
        <v>689330</v>
      </c>
      <c r="E8" s="50">
        <v>6165</v>
      </c>
      <c r="F8" s="32">
        <f>SUM(Jan!F8+E8*5)</f>
        <v>872846</v>
      </c>
      <c r="G8" s="50">
        <v>108979</v>
      </c>
      <c r="H8" s="32">
        <f>SUM(Jan!H8+G8)</f>
        <v>1571405</v>
      </c>
      <c r="I8" s="33">
        <f t="shared" si="0"/>
        <v>118117</v>
      </c>
      <c r="J8" s="32">
        <f t="shared" si="1"/>
        <v>3133581</v>
      </c>
    </row>
    <row r="9" spans="1:10" s="11" customFormat="1" ht="15.75" customHeight="1">
      <c r="A9" s="9" t="s">
        <v>25</v>
      </c>
      <c r="B9" s="10" t="s">
        <v>22</v>
      </c>
      <c r="C9" s="7">
        <v>3152</v>
      </c>
      <c r="D9" s="32">
        <f>SUM(Jan!D9+C9*5)</f>
        <v>66788</v>
      </c>
      <c r="E9" s="50">
        <v>1822</v>
      </c>
      <c r="F9" s="32">
        <f>SUM(Jan!F9+E9*5)</f>
        <v>65994</v>
      </c>
      <c r="G9" s="50">
        <v>82252</v>
      </c>
      <c r="H9" s="32">
        <f>SUM(Jan!H9+G9)</f>
        <v>204613</v>
      </c>
      <c r="I9" s="32">
        <f t="shared" si="0"/>
        <v>87226</v>
      </c>
      <c r="J9" s="32">
        <f t="shared" si="1"/>
        <v>337395</v>
      </c>
    </row>
    <row r="10" spans="1:10" s="1" customFormat="1" ht="15.75" customHeight="1">
      <c r="A10" s="5" t="s">
        <v>27</v>
      </c>
      <c r="B10" s="6" t="s">
        <v>22</v>
      </c>
      <c r="C10" s="7">
        <v>4188</v>
      </c>
      <c r="D10" s="32">
        <f>SUM(Jan!D10+C10*5)</f>
        <v>145389</v>
      </c>
      <c r="E10" s="50">
        <v>1293</v>
      </c>
      <c r="F10" s="32">
        <f>SUM(Jan!F10+E10*5)</f>
        <v>171721</v>
      </c>
      <c r="G10" s="50">
        <v>70976</v>
      </c>
      <c r="H10" s="32">
        <f>SUM(Jan!H10+G10)</f>
        <v>264925</v>
      </c>
      <c r="I10" s="33">
        <f t="shared" si="0"/>
        <v>76457</v>
      </c>
      <c r="J10" s="32">
        <f t="shared" si="1"/>
        <v>582035</v>
      </c>
    </row>
    <row r="11" spans="1:10" s="1" customFormat="1" ht="15.75" customHeight="1">
      <c r="A11" s="5" t="s">
        <v>30</v>
      </c>
      <c r="B11" s="6" t="s">
        <v>22</v>
      </c>
      <c r="C11" s="7">
        <v>1473</v>
      </c>
      <c r="D11" s="32">
        <f>SUM(Jan!D11+C11*5)</f>
        <v>161297</v>
      </c>
      <c r="E11" s="50">
        <v>13001</v>
      </c>
      <c r="F11" s="32">
        <f>SUM(Jan!F11+E11*5)</f>
        <v>435598</v>
      </c>
      <c r="G11" s="50">
        <v>59087</v>
      </c>
      <c r="H11" s="32">
        <f>SUM(Jan!H11+G11)</f>
        <v>486491</v>
      </c>
      <c r="I11" s="33">
        <f t="shared" si="0"/>
        <v>73561</v>
      </c>
      <c r="J11" s="32">
        <f t="shared" si="1"/>
        <v>1083386</v>
      </c>
    </row>
    <row r="12" spans="1:10" s="1" customFormat="1" ht="15.75" customHeight="1">
      <c r="A12" s="5" t="s">
        <v>31</v>
      </c>
      <c r="B12" s="6" t="s">
        <v>22</v>
      </c>
      <c r="C12" s="7">
        <v>5916</v>
      </c>
      <c r="D12" s="32">
        <f>SUM(Jan!D12+C12*5)</f>
        <v>90126</v>
      </c>
      <c r="E12" s="50">
        <v>11264</v>
      </c>
      <c r="F12" s="32">
        <f>SUM(Jan!F12+E12*5)</f>
        <v>433496</v>
      </c>
      <c r="G12" s="50">
        <v>80563</v>
      </c>
      <c r="H12" s="32">
        <f>SUM(Jan!H12+G12)</f>
        <v>451584</v>
      </c>
      <c r="I12" s="33">
        <f t="shared" si="0"/>
        <v>97743</v>
      </c>
      <c r="J12" s="32">
        <f t="shared" si="1"/>
        <v>975206</v>
      </c>
    </row>
    <row r="13" spans="1:10" s="11" customFormat="1" ht="15.75" customHeight="1">
      <c r="A13" s="9" t="s">
        <v>36</v>
      </c>
      <c r="B13" s="10" t="s">
        <v>22</v>
      </c>
      <c r="C13" s="7">
        <v>2973</v>
      </c>
      <c r="D13" s="32">
        <f>SUM(Jan!D13+C13*5)</f>
        <v>61406</v>
      </c>
      <c r="E13" s="50">
        <v>0</v>
      </c>
      <c r="F13" s="32">
        <f>SUM(Jan!F13+E13*5)</f>
        <v>0</v>
      </c>
      <c r="G13" s="50">
        <v>11794</v>
      </c>
      <c r="H13" s="32">
        <f>SUM(Jan!H13+G13)</f>
        <v>27928</v>
      </c>
      <c r="I13" s="32">
        <f t="shared" si="0"/>
        <v>14767</v>
      </c>
      <c r="J13" s="32">
        <f t="shared" si="1"/>
        <v>89334</v>
      </c>
    </row>
    <row r="14" spans="1:10" s="1" customFormat="1" ht="15.75" customHeight="1">
      <c r="A14" s="5" t="s">
        <v>37</v>
      </c>
      <c r="B14" s="6" t="s">
        <v>22</v>
      </c>
      <c r="C14" s="7">
        <v>2374</v>
      </c>
      <c r="D14" s="32">
        <f>SUM(Jan!D14+C14*5)</f>
        <v>167657</v>
      </c>
      <c r="E14" s="50">
        <v>2328</v>
      </c>
      <c r="F14" s="32">
        <f>SUM(Jan!F14+E14*5)</f>
        <v>101997</v>
      </c>
      <c r="G14" s="50">
        <v>92275</v>
      </c>
      <c r="H14" s="32">
        <f>SUM(Jan!H14+G14)</f>
        <v>347048</v>
      </c>
      <c r="I14" s="33">
        <f t="shared" si="0"/>
        <v>96977</v>
      </c>
      <c r="J14" s="32">
        <f t="shared" si="1"/>
        <v>616702</v>
      </c>
    </row>
    <row r="15" spans="1:10" s="1" customFormat="1" ht="15.75" customHeight="1">
      <c r="A15" s="5" t="s">
        <v>40</v>
      </c>
      <c r="B15" s="6" t="s">
        <v>22</v>
      </c>
      <c r="C15" s="7">
        <v>3348</v>
      </c>
      <c r="D15" s="32">
        <f>SUM(Jan!D15+C15*5)</f>
        <v>646605</v>
      </c>
      <c r="E15" s="50">
        <v>7043</v>
      </c>
      <c r="F15" s="32">
        <f>SUM(Jan!F15+E15*5)</f>
        <v>413800</v>
      </c>
      <c r="G15" s="50">
        <v>73650</v>
      </c>
      <c r="H15" s="32">
        <f>SUM(Jan!H15+G15)</f>
        <v>747249</v>
      </c>
      <c r="I15" s="33">
        <f t="shared" si="0"/>
        <v>84041</v>
      </c>
      <c r="J15" s="32">
        <f t="shared" si="1"/>
        <v>1807654</v>
      </c>
    </row>
    <row r="16" spans="1:10" s="1" customFormat="1" ht="15.75" customHeight="1">
      <c r="A16" s="5" t="s">
        <v>44</v>
      </c>
      <c r="B16" s="6" t="s">
        <v>22</v>
      </c>
      <c r="C16" s="7">
        <v>3733</v>
      </c>
      <c r="D16" s="32">
        <f>SUM(Jan!D16+C16*5)</f>
        <v>244288</v>
      </c>
      <c r="E16" s="50">
        <v>2039</v>
      </c>
      <c r="F16" s="32">
        <f>SUM(Jan!F16+E16*5)</f>
        <v>79057</v>
      </c>
      <c r="G16" s="50">
        <v>49032</v>
      </c>
      <c r="H16" s="32">
        <f>SUM(Jan!H16+G16)</f>
        <v>304899</v>
      </c>
      <c r="I16" s="33">
        <f t="shared" si="0"/>
        <v>54804</v>
      </c>
      <c r="J16" s="32">
        <f t="shared" si="1"/>
        <v>628244</v>
      </c>
    </row>
    <row r="17" spans="1:10" s="1" customFormat="1" ht="15.75" customHeight="1">
      <c r="A17" s="5" t="s">
        <v>45</v>
      </c>
      <c r="B17" s="6" t="s">
        <v>22</v>
      </c>
      <c r="C17" s="7">
        <v>0</v>
      </c>
      <c r="D17" s="32">
        <f>SUM(Jan!D17+C17*5)</f>
        <v>118034</v>
      </c>
      <c r="E17" s="50">
        <v>1728</v>
      </c>
      <c r="F17" s="32">
        <f>SUM(Jan!F17+E17*5)</f>
        <v>297340</v>
      </c>
      <c r="G17" s="50">
        <v>37415</v>
      </c>
      <c r="H17" s="32">
        <f>SUM(Jan!H17+G17)</f>
        <v>280333</v>
      </c>
      <c r="I17" s="33">
        <f t="shared" si="0"/>
        <v>39143</v>
      </c>
      <c r="J17" s="32">
        <f t="shared" si="1"/>
        <v>695707</v>
      </c>
    </row>
    <row r="18" spans="1:10" s="1" customFormat="1" ht="15.75" customHeight="1">
      <c r="A18" s="5" t="s">
        <v>46</v>
      </c>
      <c r="B18" s="6" t="s">
        <v>22</v>
      </c>
      <c r="C18" s="7">
        <v>6146</v>
      </c>
      <c r="D18" s="32">
        <f>SUM(Jan!D18+C18*5)</f>
        <v>294276</v>
      </c>
      <c r="E18" s="50">
        <v>25264</v>
      </c>
      <c r="F18" s="32">
        <f>SUM(Jan!F18+E18*5)</f>
        <v>671285</v>
      </c>
      <c r="G18" s="50">
        <v>52472</v>
      </c>
      <c r="H18" s="32">
        <f>SUM(Jan!H18+G18)</f>
        <v>481684</v>
      </c>
      <c r="I18" s="33">
        <f t="shared" si="0"/>
        <v>83882</v>
      </c>
      <c r="J18" s="32">
        <f t="shared" si="1"/>
        <v>1447245</v>
      </c>
    </row>
    <row r="19" spans="1:10" s="11" customFormat="1" ht="15.75" customHeight="1">
      <c r="A19" s="9" t="s">
        <v>47</v>
      </c>
      <c r="B19" s="10" t="s">
        <v>22</v>
      </c>
      <c r="C19" s="7">
        <v>0</v>
      </c>
      <c r="D19" s="32">
        <f>SUM(Jan!D19+C19*5)</f>
        <v>71759</v>
      </c>
      <c r="E19" s="50">
        <v>343</v>
      </c>
      <c r="F19" s="32">
        <f>SUM(Jan!F19+E19*5)</f>
        <v>37733</v>
      </c>
      <c r="G19" s="50">
        <v>340</v>
      </c>
      <c r="H19" s="32">
        <f>SUM(Jan!H19+G19)</f>
        <v>74693</v>
      </c>
      <c r="I19" s="32">
        <f t="shared" si="0"/>
        <v>683</v>
      </c>
      <c r="J19" s="32">
        <f t="shared" si="1"/>
        <v>184185</v>
      </c>
    </row>
    <row r="20" spans="1:10" s="11" customFormat="1" ht="15.75" customHeight="1">
      <c r="A20" s="9" t="s">
        <v>49</v>
      </c>
      <c r="B20" s="10" t="s">
        <v>22</v>
      </c>
      <c r="C20" s="7">
        <v>2240</v>
      </c>
      <c r="D20" s="32">
        <f>SUM(Jan!D20+C20*5)</f>
        <v>29038</v>
      </c>
      <c r="E20" s="50">
        <v>0</v>
      </c>
      <c r="F20" s="32">
        <f>SUM(Jan!F20+E20*5)</f>
        <v>0</v>
      </c>
      <c r="G20" s="50">
        <v>30360</v>
      </c>
      <c r="H20" s="32">
        <f>SUM(Jan!H20+G20)</f>
        <v>46408</v>
      </c>
      <c r="I20" s="32">
        <f t="shared" si="0"/>
        <v>32600</v>
      </c>
      <c r="J20" s="32">
        <f t="shared" si="1"/>
        <v>75446</v>
      </c>
    </row>
    <row r="21" spans="1:10" s="1" customFormat="1" ht="15.75" customHeight="1">
      <c r="A21" s="5" t="s">
        <v>50</v>
      </c>
      <c r="B21" s="6" t="s">
        <v>22</v>
      </c>
      <c r="C21" s="7">
        <v>0</v>
      </c>
      <c r="D21" s="32">
        <f>SUM(Jan!D21+C21*5)</f>
        <v>116368</v>
      </c>
      <c r="E21" s="50">
        <v>1732</v>
      </c>
      <c r="F21" s="32">
        <f>SUM(Jan!F21+E21*5)</f>
        <v>86331</v>
      </c>
      <c r="G21" s="50">
        <v>884</v>
      </c>
      <c r="H21" s="32">
        <f>SUM(Jan!H21+G21)</f>
        <v>150066</v>
      </c>
      <c r="I21" s="33">
        <f t="shared" si="0"/>
        <v>2616</v>
      </c>
      <c r="J21" s="32">
        <f t="shared" si="1"/>
        <v>352765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2">
        <f>SUM(Jan!D22+C22*5)</f>
        <v>9139</v>
      </c>
      <c r="E22" s="50">
        <v>0</v>
      </c>
      <c r="F22" s="32">
        <f>SUM(Jan!F22+E22*5)</f>
        <v>0</v>
      </c>
      <c r="G22" s="50">
        <v>0</v>
      </c>
      <c r="H22" s="32">
        <f>SUM(Jan!H22+G22)</f>
        <v>11509</v>
      </c>
      <c r="I22" s="33">
        <f t="shared" si="0"/>
        <v>0</v>
      </c>
      <c r="J22" s="32">
        <f t="shared" si="1"/>
        <v>20648</v>
      </c>
    </row>
    <row r="23" spans="1:10" s="1" customFormat="1" ht="15.75" customHeight="1">
      <c r="A23" s="5" t="s">
        <v>52</v>
      </c>
      <c r="B23" s="6" t="s">
        <v>22</v>
      </c>
      <c r="C23" s="7">
        <v>4795</v>
      </c>
      <c r="D23" s="32">
        <f>SUM(Jan!D23+C23*5)</f>
        <v>204792</v>
      </c>
      <c r="E23" s="50">
        <v>19034</v>
      </c>
      <c r="F23" s="32">
        <f>SUM(Jan!F23+E23*5)</f>
        <v>609053</v>
      </c>
      <c r="G23" s="50">
        <v>135969</v>
      </c>
      <c r="H23" s="32">
        <f>SUM(Jan!H23+G23)</f>
        <v>502599</v>
      </c>
      <c r="I23" s="33">
        <f t="shared" si="0"/>
        <v>159798</v>
      </c>
      <c r="J23" s="32">
        <f t="shared" si="1"/>
        <v>1316444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2">
        <f>SUM(Jan!D24+C24*5)</f>
        <v>0</v>
      </c>
      <c r="E24" s="50">
        <v>0</v>
      </c>
      <c r="F24" s="32">
        <f>SUM(Jan!F24+E24*5)</f>
        <v>900</v>
      </c>
      <c r="G24" s="50">
        <v>0</v>
      </c>
      <c r="H24" s="32">
        <f>SUM(Jan!H24+G24)</f>
        <v>720</v>
      </c>
      <c r="I24" s="33">
        <f t="shared" si="0"/>
        <v>0</v>
      </c>
      <c r="J24" s="32">
        <f t="shared" si="1"/>
        <v>1620</v>
      </c>
    </row>
    <row r="25" spans="1:10" s="11" customFormat="1" ht="15.75" customHeight="1">
      <c r="A25" s="9" t="s">
        <v>57</v>
      </c>
      <c r="B25" s="10" t="s">
        <v>22</v>
      </c>
      <c r="C25" s="7">
        <v>4825</v>
      </c>
      <c r="D25" s="32">
        <f>SUM(Jan!D25+C25*5)</f>
        <v>269794</v>
      </c>
      <c r="E25" s="50">
        <v>12377</v>
      </c>
      <c r="F25" s="32">
        <f>SUM(Jan!F25+E25*5)</f>
        <v>345713</v>
      </c>
      <c r="G25" s="50">
        <v>102812</v>
      </c>
      <c r="H25" s="32">
        <f>SUM(Jan!H25+G25)</f>
        <v>526928</v>
      </c>
      <c r="I25" s="32">
        <f t="shared" si="0"/>
        <v>120014</v>
      </c>
      <c r="J25" s="32">
        <f t="shared" si="1"/>
        <v>1142435</v>
      </c>
    </row>
    <row r="26" spans="1:10" s="1" customFormat="1" ht="15.75" customHeight="1">
      <c r="A26" s="5" t="s">
        <v>63</v>
      </c>
      <c r="B26" s="6" t="s">
        <v>22</v>
      </c>
      <c r="C26" s="7">
        <v>10146</v>
      </c>
      <c r="D26" s="32">
        <f>SUM(Jan!D26+C26*5)</f>
        <v>399326</v>
      </c>
      <c r="E26" s="50">
        <v>378</v>
      </c>
      <c r="F26" s="32">
        <f>SUM(Jan!F26+E26*5)</f>
        <v>105072</v>
      </c>
      <c r="G26" s="50">
        <v>42328</v>
      </c>
      <c r="H26" s="32">
        <f>SUM(Jan!H26+G26)</f>
        <v>316163</v>
      </c>
      <c r="I26" s="33">
        <f t="shared" si="0"/>
        <v>52852</v>
      </c>
      <c r="J26" s="32">
        <f t="shared" si="1"/>
        <v>820561</v>
      </c>
    </row>
    <row r="27" spans="1:10" s="1" customFormat="1" ht="15.75" customHeight="1">
      <c r="A27" s="5" t="s">
        <v>64</v>
      </c>
      <c r="B27" s="6" t="s">
        <v>22</v>
      </c>
      <c r="C27" s="7">
        <v>8948</v>
      </c>
      <c r="D27" s="32">
        <f>SUM(Jan!D27+C27*5)</f>
        <v>648976</v>
      </c>
      <c r="E27" s="50">
        <v>5071</v>
      </c>
      <c r="F27" s="32">
        <f>SUM(Jan!F27+E27*5)</f>
        <v>359966</v>
      </c>
      <c r="G27" s="50">
        <v>125128</v>
      </c>
      <c r="H27" s="32">
        <f>SUM(Jan!H27+G27)</f>
        <v>832861</v>
      </c>
      <c r="I27" s="33">
        <f t="shared" si="0"/>
        <v>139147</v>
      </c>
      <c r="J27" s="32">
        <f t="shared" si="1"/>
        <v>1841803</v>
      </c>
    </row>
    <row r="28" spans="1:10" s="1" customFormat="1" ht="15.75" customHeight="1">
      <c r="A28" s="5" t="s">
        <v>77</v>
      </c>
      <c r="B28" s="6" t="s">
        <v>22</v>
      </c>
      <c r="C28" s="7">
        <v>7522</v>
      </c>
      <c r="D28" s="32">
        <f>SUM(Jan!D28+C28*5)</f>
        <v>186447</v>
      </c>
      <c r="E28" s="50">
        <v>5318</v>
      </c>
      <c r="F28" s="32">
        <f>SUM(Jan!F28+E28*5)</f>
        <v>193702</v>
      </c>
      <c r="G28" s="50">
        <v>55304</v>
      </c>
      <c r="H28" s="32">
        <f>SUM(Jan!H28+G28)</f>
        <v>314373</v>
      </c>
      <c r="I28" s="33">
        <f t="shared" si="0"/>
        <v>68144</v>
      </c>
      <c r="J28" s="32">
        <f t="shared" si="1"/>
        <v>694522</v>
      </c>
    </row>
    <row r="29" spans="1:10" s="1" customFormat="1" ht="15.75" customHeight="1">
      <c r="A29" s="5" t="s">
        <v>82</v>
      </c>
      <c r="B29" s="6" t="s">
        <v>22</v>
      </c>
      <c r="C29" s="7">
        <v>2309</v>
      </c>
      <c r="D29" s="32">
        <f>SUM(Jan!D29+C29*5)</f>
        <v>351796</v>
      </c>
      <c r="E29" s="50">
        <v>1113</v>
      </c>
      <c r="F29" s="32">
        <f>SUM(Jan!F29+E29*5)</f>
        <v>29787</v>
      </c>
      <c r="G29" s="50">
        <v>12072</v>
      </c>
      <c r="H29" s="32">
        <f>SUM(Jan!H29+G29)</f>
        <v>280491</v>
      </c>
      <c r="I29" s="33">
        <f t="shared" si="0"/>
        <v>15494</v>
      </c>
      <c r="J29" s="32">
        <f t="shared" si="1"/>
        <v>662074</v>
      </c>
    </row>
    <row r="30" spans="1:10" s="1" customFormat="1" ht="15.75" customHeight="1">
      <c r="A30" s="5" t="s">
        <v>83</v>
      </c>
      <c r="B30" s="6" t="s">
        <v>22</v>
      </c>
      <c r="C30" s="7">
        <v>13890</v>
      </c>
      <c r="D30" s="32">
        <f>SUM(Jan!D30+C30*5)</f>
        <v>532724</v>
      </c>
      <c r="E30" s="50">
        <v>3320</v>
      </c>
      <c r="F30" s="32">
        <f>SUM(Jan!F30+E30*5)</f>
        <v>212126</v>
      </c>
      <c r="G30" s="50">
        <v>109834</v>
      </c>
      <c r="H30" s="32">
        <f>SUM(Jan!H30+G30)</f>
        <v>496154</v>
      </c>
      <c r="I30" s="33">
        <f t="shared" si="0"/>
        <v>127044</v>
      </c>
      <c r="J30" s="32">
        <f t="shared" si="1"/>
        <v>1241004</v>
      </c>
    </row>
    <row r="31" spans="1:10" s="1" customFormat="1" ht="15.75" customHeight="1">
      <c r="A31" s="5" t="s">
        <v>84</v>
      </c>
      <c r="B31" s="6" t="s">
        <v>22</v>
      </c>
      <c r="C31" s="7">
        <v>669</v>
      </c>
      <c r="D31" s="32">
        <f>SUM(Jan!D31+C31*5)</f>
        <v>383366</v>
      </c>
      <c r="E31" s="50">
        <v>10954</v>
      </c>
      <c r="F31" s="32">
        <f>SUM(Jan!F31+E31*5)</f>
        <v>407324</v>
      </c>
      <c r="G31" s="50">
        <v>68228</v>
      </c>
      <c r="H31" s="32">
        <f>SUM(Jan!H31+G31)</f>
        <v>515599</v>
      </c>
      <c r="I31" s="33">
        <f t="shared" si="0"/>
        <v>79851</v>
      </c>
      <c r="J31" s="32">
        <f t="shared" si="1"/>
        <v>1306289</v>
      </c>
    </row>
    <row r="32" spans="1:10" s="11" customFormat="1" ht="15.75" customHeight="1">
      <c r="A32" s="9" t="s">
        <v>86</v>
      </c>
      <c r="B32" s="10" t="s">
        <v>22</v>
      </c>
      <c r="C32" s="7">
        <v>2916</v>
      </c>
      <c r="D32" s="32">
        <f>SUM(Jan!D32+C32*5)</f>
        <v>85955</v>
      </c>
      <c r="E32" s="50">
        <v>5071</v>
      </c>
      <c r="F32" s="32">
        <f>SUM(Jan!F32+E32*5)</f>
        <v>135180</v>
      </c>
      <c r="G32" s="50">
        <v>52960</v>
      </c>
      <c r="H32" s="32">
        <f>SUM(Jan!H32+G32)</f>
        <v>312524</v>
      </c>
      <c r="I32" s="32">
        <f t="shared" si="0"/>
        <v>60947</v>
      </c>
      <c r="J32" s="32">
        <f t="shared" si="1"/>
        <v>533659</v>
      </c>
    </row>
    <row r="33" spans="1:10" s="11" customFormat="1" ht="15.75" customHeight="1">
      <c r="A33" s="9" t="s">
        <v>134</v>
      </c>
      <c r="B33" s="10" t="s">
        <v>22</v>
      </c>
      <c r="C33" s="7">
        <v>1809</v>
      </c>
      <c r="D33" s="32">
        <f>SUM(Jan!D33+C33*5)</f>
        <v>9045</v>
      </c>
      <c r="E33" s="50">
        <v>1732</v>
      </c>
      <c r="F33" s="32">
        <f>SUM(Jan!F33+E33*5)</f>
        <v>99031</v>
      </c>
      <c r="G33" s="50">
        <v>44092</v>
      </c>
      <c r="H33" s="32">
        <f>SUM(Jan!H33+G33)</f>
        <v>105579</v>
      </c>
      <c r="I33" s="32">
        <f t="shared" si="0"/>
        <v>47633</v>
      </c>
      <c r="J33" s="32">
        <f t="shared" si="1"/>
        <v>213655</v>
      </c>
    </row>
    <row r="34" spans="1:10" s="11" customFormat="1" ht="15.75" customHeight="1">
      <c r="A34" s="9" t="s">
        <v>135</v>
      </c>
      <c r="B34" s="10" t="s">
        <v>22</v>
      </c>
      <c r="C34" s="7">
        <v>0</v>
      </c>
      <c r="D34" s="32">
        <f>SUM(Jan!D34+C34*5)</f>
        <v>191225</v>
      </c>
      <c r="E34" s="50">
        <v>10620</v>
      </c>
      <c r="F34" s="32">
        <f>SUM(Jan!F34+E34*5)</f>
        <v>287323</v>
      </c>
      <c r="G34" s="50">
        <v>139208</v>
      </c>
      <c r="H34" s="32">
        <f>SUM(Jan!H34+G34)</f>
        <v>351210</v>
      </c>
      <c r="I34" s="32">
        <f t="shared" si="0"/>
        <v>149828</v>
      </c>
      <c r="J34" s="32">
        <f t="shared" si="1"/>
        <v>829758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2">
        <f>SUM(Jan!D35+C35*5)</f>
        <v>0</v>
      </c>
      <c r="E35" s="50">
        <v>5200</v>
      </c>
      <c r="F35" s="32">
        <f>SUM(Jan!F35+E35*5)</f>
        <v>166597</v>
      </c>
      <c r="G35" s="50">
        <v>40247</v>
      </c>
      <c r="H35" s="32">
        <f>SUM(Jan!H35+G35)</f>
        <v>85027</v>
      </c>
      <c r="I35" s="32">
        <f t="shared" si="0"/>
        <v>45447</v>
      </c>
      <c r="J35" s="32">
        <f t="shared" si="1"/>
        <v>251624</v>
      </c>
    </row>
    <row r="36" spans="1:10" s="11" customFormat="1" ht="15.75" customHeight="1">
      <c r="A36" s="9" t="s">
        <v>129</v>
      </c>
      <c r="B36" s="10" t="s">
        <v>20</v>
      </c>
      <c r="C36" s="7">
        <v>10622</v>
      </c>
      <c r="D36" s="32">
        <f>SUM(Jan!D36+C36*5)</f>
        <v>743644</v>
      </c>
      <c r="E36" s="50">
        <v>0</v>
      </c>
      <c r="F36" s="32">
        <f>SUM(Jan!F36+E36*5)</f>
        <v>67961</v>
      </c>
      <c r="G36" s="50">
        <v>10812</v>
      </c>
      <c r="H36" s="32">
        <f>SUM(Jan!H36+G36)</f>
        <v>341819</v>
      </c>
      <c r="I36" s="33">
        <f t="shared" si="0"/>
        <v>21434</v>
      </c>
      <c r="J36" s="32">
        <f t="shared" si="1"/>
        <v>1153424</v>
      </c>
    </row>
    <row r="37" spans="1:10" s="1" customFormat="1" ht="15.75" customHeight="1">
      <c r="A37" s="5" t="s">
        <v>19</v>
      </c>
      <c r="B37" s="6" t="s">
        <v>20</v>
      </c>
      <c r="C37" s="7">
        <v>9692</v>
      </c>
      <c r="D37" s="32">
        <f>SUM(Jan!D37+C37*5)</f>
        <v>498344</v>
      </c>
      <c r="E37" s="50">
        <v>0</v>
      </c>
      <c r="F37" s="32">
        <f>SUM(Jan!F37+E37*5)</f>
        <v>25811</v>
      </c>
      <c r="G37" s="50">
        <v>46823</v>
      </c>
      <c r="H37" s="32">
        <f>SUM(Jan!H37+G37)</f>
        <v>241991</v>
      </c>
      <c r="I37" s="33">
        <f t="shared" si="0"/>
        <v>56515</v>
      </c>
      <c r="J37" s="32">
        <f t="shared" si="1"/>
        <v>766146</v>
      </c>
    </row>
    <row r="38" spans="1:10" s="1" customFormat="1" ht="15.75" customHeight="1">
      <c r="A38" s="5" t="s">
        <v>26</v>
      </c>
      <c r="B38" s="6" t="s">
        <v>20</v>
      </c>
      <c r="C38" s="7">
        <v>18822</v>
      </c>
      <c r="D38" s="32">
        <f>SUM(Jan!D38+C38*5)</f>
        <v>1513732</v>
      </c>
      <c r="E38" s="50">
        <v>2822</v>
      </c>
      <c r="F38" s="32">
        <f>SUM(Jan!F38+E38*5)</f>
        <v>635270</v>
      </c>
      <c r="G38" s="50">
        <v>121354</v>
      </c>
      <c r="H38" s="32">
        <f>SUM(Jan!H38+G38)</f>
        <v>1563681</v>
      </c>
      <c r="I38" s="33">
        <f t="shared" si="0"/>
        <v>142998</v>
      </c>
      <c r="J38" s="32">
        <f t="shared" si="1"/>
        <v>3712683</v>
      </c>
    </row>
    <row r="39" spans="1:10" s="1" customFormat="1" ht="15.75" customHeight="1">
      <c r="A39" s="5" t="s">
        <v>28</v>
      </c>
      <c r="B39" s="6" t="s">
        <v>20</v>
      </c>
      <c r="C39" s="7">
        <v>4856</v>
      </c>
      <c r="D39" s="32">
        <f>SUM(Jan!D39+C39*5)</f>
        <v>1009770</v>
      </c>
      <c r="E39" s="50">
        <v>319</v>
      </c>
      <c r="F39" s="32">
        <f>SUM(Jan!F39+E39*5)</f>
        <v>80837</v>
      </c>
      <c r="G39" s="50">
        <v>18413</v>
      </c>
      <c r="H39" s="32">
        <f>SUM(Jan!H39+G39)</f>
        <v>801584</v>
      </c>
      <c r="I39" s="33">
        <f t="shared" si="0"/>
        <v>23588</v>
      </c>
      <c r="J39" s="32">
        <f t="shared" si="1"/>
        <v>1892191</v>
      </c>
    </row>
    <row r="40" spans="1:10" s="1" customFormat="1" ht="15.75" customHeight="1">
      <c r="A40" s="5" t="s">
        <v>29</v>
      </c>
      <c r="B40" s="6" t="s">
        <v>20</v>
      </c>
      <c r="C40" s="7">
        <v>20270</v>
      </c>
      <c r="D40" s="32">
        <f>SUM(Jan!D40+C40*5)</f>
        <v>671478</v>
      </c>
      <c r="E40" s="50">
        <v>0</v>
      </c>
      <c r="F40" s="32">
        <f>SUM(Jan!F40+E40*5)</f>
        <v>80596</v>
      </c>
      <c r="G40" s="50">
        <v>90965</v>
      </c>
      <c r="H40" s="32">
        <f>SUM(Jan!H40+G40)</f>
        <v>389968</v>
      </c>
      <c r="I40" s="33">
        <f t="shared" si="0"/>
        <v>111235</v>
      </c>
      <c r="J40" s="32">
        <f t="shared" si="1"/>
        <v>1142042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2">
        <f>SUM(Jan!D41+C41*5)</f>
        <v>0</v>
      </c>
      <c r="E41" s="50">
        <v>0</v>
      </c>
      <c r="F41" s="32">
        <f>SUM(Jan!F41+E41*5)</f>
        <v>0</v>
      </c>
      <c r="G41" s="50">
        <v>0</v>
      </c>
      <c r="H41" s="32">
        <f>SUM(Jan!H41+G41)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10030</v>
      </c>
      <c r="D42" s="32">
        <f>SUM(Jan!D42+C42*5)</f>
        <v>822058</v>
      </c>
      <c r="E42" s="50">
        <v>4959</v>
      </c>
      <c r="F42" s="32">
        <f>SUM(Jan!F42+E42*5)</f>
        <v>227336</v>
      </c>
      <c r="G42" s="50">
        <v>26847</v>
      </c>
      <c r="H42" s="32">
        <f>SUM(Jan!H42+G42)</f>
        <v>686030</v>
      </c>
      <c r="I42" s="33">
        <f aca="true" t="shared" si="2" ref="I42:I80">SUM(C42,E42,G42)</f>
        <v>41836</v>
      </c>
      <c r="J42" s="32">
        <f t="shared" si="1"/>
        <v>1735424</v>
      </c>
    </row>
    <row r="43" spans="1:10" s="1" customFormat="1" ht="15.75" customHeight="1">
      <c r="A43" s="5" t="s">
        <v>34</v>
      </c>
      <c r="B43" s="6" t="s">
        <v>20</v>
      </c>
      <c r="C43" s="7">
        <v>18615</v>
      </c>
      <c r="D43" s="32">
        <f>SUM(Jan!D43+C43*5)</f>
        <v>1069407</v>
      </c>
      <c r="E43" s="50">
        <v>1113</v>
      </c>
      <c r="F43" s="32">
        <f>SUM(Jan!F43+E43*5)</f>
        <v>209093</v>
      </c>
      <c r="G43" s="50">
        <v>50177</v>
      </c>
      <c r="H43" s="32">
        <f>SUM(Jan!H43+G43)</f>
        <v>583133</v>
      </c>
      <c r="I43" s="33">
        <f t="shared" si="2"/>
        <v>69905</v>
      </c>
      <c r="J43" s="32">
        <f t="shared" si="1"/>
        <v>1861633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2">
        <f>SUM(Jan!D44+C44*5)</f>
        <v>0</v>
      </c>
      <c r="E44" s="50">
        <v>0</v>
      </c>
      <c r="F44" s="32">
        <f>SUM(Jan!F44+E44*5)</f>
        <v>0</v>
      </c>
      <c r="G44" s="50">
        <v>0</v>
      </c>
      <c r="H44" s="32">
        <f>SUM(Jan!H44+G44)</f>
        <v>0</v>
      </c>
      <c r="I44" s="32">
        <f t="shared" si="2"/>
        <v>0</v>
      </c>
      <c r="J44" s="32">
        <f>SUM(D44+F44+H44)</f>
        <v>0</v>
      </c>
    </row>
    <row r="45" spans="1:10" s="1" customFormat="1" ht="15.75" customHeight="1">
      <c r="A45" s="5" t="s">
        <v>38</v>
      </c>
      <c r="B45" s="6" t="s">
        <v>20</v>
      </c>
      <c r="C45" s="7">
        <v>18408</v>
      </c>
      <c r="D45" s="32">
        <f>SUM(Jan!D45+C45*5)</f>
        <v>1608158</v>
      </c>
      <c r="E45" s="50">
        <v>1703</v>
      </c>
      <c r="F45" s="32">
        <f>SUM(Jan!F45+E45*5)</f>
        <v>90496</v>
      </c>
      <c r="G45" s="50">
        <v>159374</v>
      </c>
      <c r="H45" s="32">
        <f>SUM(Jan!H45+G45)</f>
        <v>1113406</v>
      </c>
      <c r="I45" s="33">
        <f t="shared" si="2"/>
        <v>179485</v>
      </c>
      <c r="J45" s="32">
        <f t="shared" si="1"/>
        <v>2812060</v>
      </c>
    </row>
    <row r="46" spans="1:10" s="11" customFormat="1" ht="15.75" customHeight="1">
      <c r="A46" s="9" t="s">
        <v>39</v>
      </c>
      <c r="B46" s="10" t="s">
        <v>20</v>
      </c>
      <c r="C46" s="7">
        <v>4369</v>
      </c>
      <c r="D46" s="32">
        <f>SUM(Jan!D46+C46*5)</f>
        <v>536992</v>
      </c>
      <c r="E46" s="50">
        <v>0</v>
      </c>
      <c r="F46" s="32">
        <f>SUM(Jan!F46+E46*5)</f>
        <v>64677</v>
      </c>
      <c r="G46" s="50">
        <v>14631</v>
      </c>
      <c r="H46" s="32">
        <f>SUM(Jan!H46+G46)</f>
        <v>534552</v>
      </c>
      <c r="I46" s="32">
        <f t="shared" si="2"/>
        <v>19000</v>
      </c>
      <c r="J46" s="32">
        <f t="shared" si="1"/>
        <v>1136221</v>
      </c>
    </row>
    <row r="47" spans="1:10" s="1" customFormat="1" ht="15.75" customHeight="1">
      <c r="A47" s="5" t="s">
        <v>41</v>
      </c>
      <c r="B47" s="6" t="s">
        <v>20</v>
      </c>
      <c r="C47" s="7">
        <v>21354</v>
      </c>
      <c r="D47" s="32">
        <f>SUM(Jan!D47+C47*5)</f>
        <v>1719301</v>
      </c>
      <c r="E47" s="50">
        <v>3682</v>
      </c>
      <c r="F47" s="32">
        <f>SUM(Jan!F47+E47*5)</f>
        <v>464141</v>
      </c>
      <c r="G47" s="50">
        <v>171648</v>
      </c>
      <c r="H47" s="32">
        <f>SUM(Jan!H47+G47)</f>
        <v>1374331</v>
      </c>
      <c r="I47" s="33">
        <f t="shared" si="2"/>
        <v>196684</v>
      </c>
      <c r="J47" s="32">
        <f t="shared" si="1"/>
        <v>3557773</v>
      </c>
    </row>
    <row r="48" spans="1:10" s="1" customFormat="1" ht="15.75" customHeight="1">
      <c r="A48" s="5" t="s">
        <v>42</v>
      </c>
      <c r="B48" s="6" t="s">
        <v>20</v>
      </c>
      <c r="C48" s="7">
        <v>8254</v>
      </c>
      <c r="D48" s="32">
        <f>SUM(Jan!D48+C48*5)</f>
        <v>245622</v>
      </c>
      <c r="E48" s="50">
        <v>3595</v>
      </c>
      <c r="F48" s="32">
        <f>SUM(Jan!F48+E48*5)</f>
        <v>127597</v>
      </c>
      <c r="G48" s="50">
        <v>101839</v>
      </c>
      <c r="H48" s="32">
        <f>SUM(Jan!H48+G48)</f>
        <v>305924</v>
      </c>
      <c r="I48" s="33">
        <f t="shared" si="2"/>
        <v>113688</v>
      </c>
      <c r="J48" s="32">
        <f t="shared" si="1"/>
        <v>679143</v>
      </c>
    </row>
    <row r="49" spans="1:10" s="11" customFormat="1" ht="15.75" customHeight="1">
      <c r="A49" s="9" t="s">
        <v>43</v>
      </c>
      <c r="B49" s="10" t="s">
        <v>20</v>
      </c>
      <c r="C49" s="7">
        <v>1293</v>
      </c>
      <c r="D49" s="32">
        <f>SUM(Jan!D49+C49*5)</f>
        <v>169827</v>
      </c>
      <c r="E49" s="50">
        <v>0</v>
      </c>
      <c r="F49" s="32">
        <f>SUM(Jan!F49+E49*5)</f>
        <v>60195</v>
      </c>
      <c r="G49" s="50">
        <v>14034</v>
      </c>
      <c r="H49" s="32">
        <f>SUM(Jan!H49+G49)</f>
        <v>169174</v>
      </c>
      <c r="I49" s="32">
        <f t="shared" si="2"/>
        <v>15327</v>
      </c>
      <c r="J49" s="32">
        <f t="shared" si="1"/>
        <v>399196</v>
      </c>
    </row>
    <row r="50" spans="1:10" s="11" customFormat="1" ht="15.75" customHeight="1">
      <c r="A50" s="9" t="s">
        <v>130</v>
      </c>
      <c r="B50" s="10" t="s">
        <v>20</v>
      </c>
      <c r="C50" s="7">
        <v>10185</v>
      </c>
      <c r="D50" s="32">
        <f>SUM(Jan!D50+C50*5)</f>
        <v>975353</v>
      </c>
      <c r="E50" s="50">
        <v>0</v>
      </c>
      <c r="F50" s="32">
        <f>SUM(Jan!F50+E50*5)</f>
        <v>1128</v>
      </c>
      <c r="G50" s="50">
        <v>16235</v>
      </c>
      <c r="H50" s="32">
        <f>SUM(Jan!H50+G50)</f>
        <v>479980</v>
      </c>
      <c r="I50" s="33">
        <f t="shared" si="2"/>
        <v>26420</v>
      </c>
      <c r="J50" s="32">
        <f t="shared" si="1"/>
        <v>1456461</v>
      </c>
    </row>
    <row r="51" spans="1:10" s="1" customFormat="1" ht="15.75" customHeight="1">
      <c r="A51" s="5" t="s">
        <v>48</v>
      </c>
      <c r="B51" s="6" t="s">
        <v>20</v>
      </c>
      <c r="C51" s="7">
        <v>15285</v>
      </c>
      <c r="D51" s="32">
        <f>SUM(Jan!D51+C51*5)</f>
        <v>1023114</v>
      </c>
      <c r="E51" s="50">
        <v>0</v>
      </c>
      <c r="F51" s="32">
        <f>SUM(Jan!F51+E51*5)</f>
        <v>57140</v>
      </c>
      <c r="G51" s="50">
        <v>84853</v>
      </c>
      <c r="H51" s="32">
        <f>SUM(Jan!H51+G51)</f>
        <v>483154</v>
      </c>
      <c r="I51" s="33">
        <f t="shared" si="2"/>
        <v>100138</v>
      </c>
      <c r="J51" s="32">
        <f t="shared" si="1"/>
        <v>1563408</v>
      </c>
    </row>
    <row r="52" spans="1:10" s="11" customFormat="1" ht="15.75" customHeight="1">
      <c r="A52" s="9" t="s">
        <v>54</v>
      </c>
      <c r="B52" s="10" t="s">
        <v>20</v>
      </c>
      <c r="C52" s="7">
        <v>0</v>
      </c>
      <c r="D52" s="32">
        <f>SUM(Jan!D52+C52*5)</f>
        <v>54244</v>
      </c>
      <c r="E52" s="50">
        <v>0</v>
      </c>
      <c r="F52" s="32">
        <f>SUM(Jan!F52+E52*5)</f>
        <v>0</v>
      </c>
      <c r="G52" s="50">
        <v>0</v>
      </c>
      <c r="H52" s="32">
        <f>SUM(Jan!H52+G52)</f>
        <v>32700</v>
      </c>
      <c r="I52" s="32">
        <f t="shared" si="2"/>
        <v>0</v>
      </c>
      <c r="J52" s="32">
        <f t="shared" si="1"/>
        <v>86944</v>
      </c>
    </row>
    <row r="53" spans="1:10" s="11" customFormat="1" ht="15.75" customHeight="1">
      <c r="A53" s="9" t="s">
        <v>55</v>
      </c>
      <c r="B53" s="10" t="s">
        <v>20</v>
      </c>
      <c r="C53" s="7">
        <v>4654</v>
      </c>
      <c r="D53" s="32">
        <f>SUM(Jan!D53+C53*5)</f>
        <v>890393</v>
      </c>
      <c r="E53" s="50">
        <v>2207</v>
      </c>
      <c r="F53" s="32">
        <f>SUM(Jan!F53+E53*5)</f>
        <v>665938</v>
      </c>
      <c r="G53" s="50">
        <v>30142</v>
      </c>
      <c r="H53" s="32">
        <f>SUM(Jan!H53+G53)</f>
        <v>873833</v>
      </c>
      <c r="I53" s="32">
        <f t="shared" si="2"/>
        <v>37003</v>
      </c>
      <c r="J53" s="32">
        <f t="shared" si="1"/>
        <v>2430164</v>
      </c>
    </row>
    <row r="54" spans="1:10" s="11" customFormat="1" ht="15.75" customHeight="1">
      <c r="A54" s="9" t="s">
        <v>56</v>
      </c>
      <c r="B54" s="10" t="s">
        <v>20</v>
      </c>
      <c r="C54" s="7">
        <v>7182</v>
      </c>
      <c r="D54" s="32">
        <f>SUM(Jan!D54+C54*5)</f>
        <v>1564236</v>
      </c>
      <c r="E54" s="50">
        <v>3963</v>
      </c>
      <c r="F54" s="32">
        <f>SUM(Jan!F54+E54*5)</f>
        <v>657261</v>
      </c>
      <c r="G54" s="50">
        <v>138319</v>
      </c>
      <c r="H54" s="32">
        <f>SUM(Jan!H54+G54)</f>
        <v>1580517</v>
      </c>
      <c r="I54" s="32">
        <f t="shared" si="2"/>
        <v>149464</v>
      </c>
      <c r="J54" s="32">
        <f t="shared" si="1"/>
        <v>3802014</v>
      </c>
    </row>
    <row r="55" spans="1:10" s="1" customFormat="1" ht="15.75" customHeight="1">
      <c r="A55" s="5" t="s">
        <v>58</v>
      </c>
      <c r="B55" s="6" t="s">
        <v>20</v>
      </c>
      <c r="C55" s="7">
        <v>6282</v>
      </c>
      <c r="D55" s="32">
        <f>SUM(Jan!D55+C55*5)</f>
        <v>213446</v>
      </c>
      <c r="E55" s="50">
        <v>0</v>
      </c>
      <c r="F55" s="32">
        <f>SUM(Jan!F55+E55*5)</f>
        <v>1080</v>
      </c>
      <c r="G55" s="50">
        <v>332</v>
      </c>
      <c r="H55" s="32">
        <f>SUM(Jan!H55+G55)</f>
        <v>38872</v>
      </c>
      <c r="I55" s="33">
        <f t="shared" si="2"/>
        <v>6614</v>
      </c>
      <c r="J55" s="32">
        <f t="shared" si="1"/>
        <v>253398</v>
      </c>
    </row>
    <row r="56" spans="1:10" s="1" customFormat="1" ht="15.75" customHeight="1">
      <c r="A56" s="5" t="s">
        <v>59</v>
      </c>
      <c r="B56" s="6" t="s">
        <v>20</v>
      </c>
      <c r="C56" s="7">
        <v>8527</v>
      </c>
      <c r="D56" s="32">
        <f>SUM(Jan!D56+C56*5)</f>
        <v>1553214</v>
      </c>
      <c r="E56" s="50">
        <v>8795</v>
      </c>
      <c r="F56" s="32">
        <f>SUM(Jan!F56+E56*5)</f>
        <v>795698</v>
      </c>
      <c r="G56" s="50">
        <v>94272</v>
      </c>
      <c r="H56" s="32">
        <f>SUM(Jan!H56+G56)</f>
        <v>1179755</v>
      </c>
      <c r="I56" s="33">
        <f t="shared" si="2"/>
        <v>111594</v>
      </c>
      <c r="J56" s="32">
        <f t="shared" si="1"/>
        <v>3528667</v>
      </c>
    </row>
    <row r="57" spans="1:10" s="1" customFormat="1" ht="15.75" customHeight="1">
      <c r="A57" s="5" t="s">
        <v>60</v>
      </c>
      <c r="B57" s="6" t="s">
        <v>20</v>
      </c>
      <c r="C57" s="7">
        <v>19490</v>
      </c>
      <c r="D57" s="32">
        <f>SUM(Jan!D57+C57*5)</f>
        <v>1436430</v>
      </c>
      <c r="E57" s="50">
        <v>11781</v>
      </c>
      <c r="F57" s="32">
        <f>SUM(Jan!F57+E57*5)</f>
        <v>816543</v>
      </c>
      <c r="G57" s="50">
        <v>194476</v>
      </c>
      <c r="H57" s="32">
        <f>SUM(Jan!H57+G57)</f>
        <v>1517297</v>
      </c>
      <c r="I57" s="33">
        <f t="shared" si="2"/>
        <v>225747</v>
      </c>
      <c r="J57" s="32">
        <f t="shared" si="1"/>
        <v>3770270</v>
      </c>
    </row>
    <row r="58" spans="1:10" s="1" customFormat="1" ht="15.75" customHeight="1">
      <c r="A58" s="5" t="s">
        <v>61</v>
      </c>
      <c r="B58" s="6" t="s">
        <v>20</v>
      </c>
      <c r="C58" s="7">
        <v>19022</v>
      </c>
      <c r="D58" s="32">
        <f>SUM(Jan!D58+C58*5)</f>
        <v>2161865</v>
      </c>
      <c r="E58" s="50">
        <v>4682</v>
      </c>
      <c r="F58" s="32">
        <f>SUM(Jan!F58+E58*5)</f>
        <v>399205</v>
      </c>
      <c r="G58" s="50">
        <v>146008</v>
      </c>
      <c r="H58" s="32">
        <f>SUM(Jan!H58+G58)</f>
        <v>1870467</v>
      </c>
      <c r="I58" s="33">
        <f t="shared" si="2"/>
        <v>169712</v>
      </c>
      <c r="J58" s="32">
        <f t="shared" si="1"/>
        <v>4431537</v>
      </c>
    </row>
    <row r="59" spans="1:10" s="1" customFormat="1" ht="15.75" customHeight="1">
      <c r="A59" s="5" t="s">
        <v>65</v>
      </c>
      <c r="B59" s="6" t="s">
        <v>20</v>
      </c>
      <c r="C59" s="7">
        <v>9185</v>
      </c>
      <c r="D59" s="32">
        <f>SUM(Jan!D59+C59*5)</f>
        <v>490830</v>
      </c>
      <c r="E59" s="50">
        <v>257</v>
      </c>
      <c r="F59" s="32">
        <f>SUM(Jan!F59+E59*5)</f>
        <v>1825</v>
      </c>
      <c r="G59" s="50">
        <v>113545</v>
      </c>
      <c r="H59" s="32">
        <f>SUM(Jan!H59+G59)</f>
        <v>654787</v>
      </c>
      <c r="I59" s="33">
        <f t="shared" si="2"/>
        <v>122987</v>
      </c>
      <c r="J59" s="32">
        <f t="shared" si="1"/>
        <v>1147442</v>
      </c>
    </row>
    <row r="60" spans="1:10" s="1" customFormat="1" ht="15.75" customHeight="1">
      <c r="A60" s="5" t="s">
        <v>66</v>
      </c>
      <c r="B60" s="6" t="s">
        <v>20</v>
      </c>
      <c r="C60" s="7">
        <v>13276</v>
      </c>
      <c r="D60" s="32">
        <f>SUM(Jan!D60+C60*5)</f>
        <v>763957</v>
      </c>
      <c r="E60" s="50">
        <v>1892</v>
      </c>
      <c r="F60" s="32">
        <f>SUM(Jan!F60+E60*5)</f>
        <v>93456</v>
      </c>
      <c r="G60" s="50">
        <v>47370</v>
      </c>
      <c r="H60" s="32">
        <f>SUM(Jan!H60+G60)</f>
        <v>481702</v>
      </c>
      <c r="I60" s="33">
        <f t="shared" si="2"/>
        <v>62538</v>
      </c>
      <c r="J60" s="32">
        <f t="shared" si="1"/>
        <v>1339115</v>
      </c>
    </row>
    <row r="61" spans="1:10" s="1" customFormat="1" ht="15.75" customHeight="1">
      <c r="A61" s="5" t="s">
        <v>67</v>
      </c>
      <c r="B61" s="6" t="s">
        <v>20</v>
      </c>
      <c r="C61" s="7">
        <v>985</v>
      </c>
      <c r="D61" s="32">
        <f>SUM(Jan!D61+C61*5)</f>
        <v>103261</v>
      </c>
      <c r="E61" s="50">
        <v>0</v>
      </c>
      <c r="F61" s="32">
        <f>SUM(Jan!F61+E61*5)</f>
        <v>0</v>
      </c>
      <c r="G61" s="50">
        <v>934</v>
      </c>
      <c r="H61" s="32">
        <f>SUM(Jan!H61+G61)</f>
        <v>66539</v>
      </c>
      <c r="I61" s="33">
        <f t="shared" si="2"/>
        <v>1919</v>
      </c>
      <c r="J61" s="32">
        <f t="shared" si="1"/>
        <v>169800</v>
      </c>
    </row>
    <row r="62" spans="1:10" s="11" customFormat="1" ht="15.75" customHeight="1">
      <c r="A62" s="9" t="s">
        <v>68</v>
      </c>
      <c r="B62" s="10" t="s">
        <v>20</v>
      </c>
      <c r="C62" s="7">
        <v>9538</v>
      </c>
      <c r="D62" s="32">
        <f>SUM(Jan!D62+C62*5)</f>
        <v>540945</v>
      </c>
      <c r="E62" s="50">
        <v>0</v>
      </c>
      <c r="F62" s="32">
        <f>SUM(Jan!F62+E62*5)</f>
        <v>61962</v>
      </c>
      <c r="G62" s="50">
        <v>0</v>
      </c>
      <c r="H62" s="32">
        <f>SUM(Jan!H62+G62)</f>
        <v>858954</v>
      </c>
      <c r="I62" s="32">
        <f t="shared" si="2"/>
        <v>9538</v>
      </c>
      <c r="J62" s="32">
        <f t="shared" si="1"/>
        <v>1461861</v>
      </c>
    </row>
    <row r="63" spans="1:10" s="1" customFormat="1" ht="15.75" customHeight="1">
      <c r="A63" s="5" t="s">
        <v>69</v>
      </c>
      <c r="B63" s="6" t="s">
        <v>20</v>
      </c>
      <c r="C63" s="7">
        <v>0</v>
      </c>
      <c r="D63" s="32">
        <f>SUM(Jan!D63+C63*5)</f>
        <v>537147</v>
      </c>
      <c r="E63" s="50">
        <v>3429</v>
      </c>
      <c r="F63" s="32">
        <f>SUM(Jan!F63+E63*5)</f>
        <v>170373</v>
      </c>
      <c r="G63" s="50">
        <v>35312</v>
      </c>
      <c r="H63" s="32">
        <f>SUM(Jan!H63+G63)</f>
        <v>489087</v>
      </c>
      <c r="I63" s="33">
        <f t="shared" si="2"/>
        <v>38741</v>
      </c>
      <c r="J63" s="32">
        <f t="shared" si="1"/>
        <v>1196607</v>
      </c>
    </row>
    <row r="64" spans="1:10" s="11" customFormat="1" ht="15.75" customHeight="1">
      <c r="A64" s="9" t="s">
        <v>70</v>
      </c>
      <c r="B64" s="10" t="s">
        <v>20</v>
      </c>
      <c r="C64" s="7">
        <v>0</v>
      </c>
      <c r="D64" s="32">
        <f>SUM(Jan!D64+C64*5)</f>
        <v>573313</v>
      </c>
      <c r="E64" s="50">
        <v>3448</v>
      </c>
      <c r="F64" s="32">
        <f>SUM(Jan!F64+E64*5)</f>
        <v>259492</v>
      </c>
      <c r="G64" s="50">
        <v>-2341</v>
      </c>
      <c r="H64" s="32">
        <f>SUM(Jan!H64+G64)</f>
        <v>418371</v>
      </c>
      <c r="I64" s="32">
        <f t="shared" si="2"/>
        <v>1107</v>
      </c>
      <c r="J64" s="32">
        <f t="shared" si="1"/>
        <v>1251176</v>
      </c>
    </row>
    <row r="65" spans="1:10" s="1" customFormat="1" ht="15.75" customHeight="1">
      <c r="A65" s="5" t="s">
        <v>71</v>
      </c>
      <c r="B65" s="6" t="s">
        <v>20</v>
      </c>
      <c r="C65" s="7">
        <v>3127</v>
      </c>
      <c r="D65" s="32">
        <f>SUM(Jan!D65+C65*5)</f>
        <v>561154</v>
      </c>
      <c r="E65" s="50">
        <v>3188</v>
      </c>
      <c r="F65" s="32">
        <f>SUM(Jan!F65+E65*5)</f>
        <v>35896</v>
      </c>
      <c r="G65" s="50">
        <v>212051</v>
      </c>
      <c r="H65" s="32">
        <f>SUM(Jan!H65+G65)</f>
        <v>609386</v>
      </c>
      <c r="I65" s="33">
        <f t="shared" si="2"/>
        <v>218366</v>
      </c>
      <c r="J65" s="32">
        <f>SUM(D65+F65+H65)</f>
        <v>1206436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2">
        <f>SUM(Jan!D66+C66*5)</f>
        <v>0</v>
      </c>
      <c r="E66" s="50">
        <v>0</v>
      </c>
      <c r="F66" s="32">
        <f>SUM(Jan!F66+E66*5)</f>
        <v>0</v>
      </c>
      <c r="G66" s="50">
        <v>0</v>
      </c>
      <c r="H66" s="32">
        <f>SUM(Jan!H66+G66)</f>
        <v>0</v>
      </c>
      <c r="I66" s="32">
        <f t="shared" si="2"/>
        <v>0</v>
      </c>
      <c r="J66" s="32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631</v>
      </c>
      <c r="D67" s="32">
        <f>SUM(Jan!D67+C67*5)</f>
        <v>434037</v>
      </c>
      <c r="E67" s="50">
        <v>0</v>
      </c>
      <c r="F67" s="32">
        <f>SUM(Jan!F67+E67*5)</f>
        <v>3248</v>
      </c>
      <c r="G67" s="50">
        <v>1464</v>
      </c>
      <c r="H67" s="32">
        <f>SUM(Jan!H67+G67)</f>
        <v>396120</v>
      </c>
      <c r="I67" s="33">
        <f t="shared" si="2"/>
        <v>2095</v>
      </c>
      <c r="J67" s="32">
        <f t="shared" si="1"/>
        <v>833405</v>
      </c>
    </row>
    <row r="68" spans="1:10" s="11" customFormat="1" ht="15.75" customHeight="1">
      <c r="A68" s="9" t="s">
        <v>74</v>
      </c>
      <c r="B68" s="10" t="s">
        <v>20</v>
      </c>
      <c r="C68" s="7">
        <v>0</v>
      </c>
      <c r="D68" s="32">
        <f>SUM(Jan!D68+C68*5)</f>
        <v>325753</v>
      </c>
      <c r="E68" s="50">
        <v>0</v>
      </c>
      <c r="F68" s="32">
        <f>SUM(Jan!F68+E68*5)</f>
        <v>7353</v>
      </c>
      <c r="G68" s="50">
        <v>0</v>
      </c>
      <c r="H68" s="32">
        <f>SUM(Jan!H68+G68)</f>
        <v>216727</v>
      </c>
      <c r="I68" s="32">
        <f t="shared" si="2"/>
        <v>0</v>
      </c>
      <c r="J68" s="32">
        <f t="shared" si="1"/>
        <v>549833</v>
      </c>
    </row>
    <row r="69" spans="1:10" s="1" customFormat="1" ht="15.75" customHeight="1">
      <c r="A69" s="5" t="s">
        <v>75</v>
      </c>
      <c r="B69" s="6" t="s">
        <v>20</v>
      </c>
      <c r="C69" s="7">
        <v>0</v>
      </c>
      <c r="D69" s="32">
        <f>SUM(Jan!D69+C69*5)</f>
        <v>301729</v>
      </c>
      <c r="E69" s="50">
        <v>0</v>
      </c>
      <c r="F69" s="32">
        <f>SUM(Jan!F69+E69*5)</f>
        <v>208719</v>
      </c>
      <c r="G69" s="50">
        <v>0</v>
      </c>
      <c r="H69" s="32">
        <f>SUM(Jan!H69+G69)</f>
        <v>331644</v>
      </c>
      <c r="I69" s="33">
        <f t="shared" si="2"/>
        <v>0</v>
      </c>
      <c r="J69" s="32">
        <f t="shared" si="1"/>
        <v>842092</v>
      </c>
    </row>
    <row r="70" spans="1:10" s="1" customFormat="1" ht="15.75" customHeight="1">
      <c r="A70" s="5" t="s">
        <v>76</v>
      </c>
      <c r="B70" s="6" t="s">
        <v>20</v>
      </c>
      <c r="C70" s="7">
        <v>0</v>
      </c>
      <c r="D70" s="32">
        <f>SUM(Jan!D70+C70*5)</f>
        <v>133875</v>
      </c>
      <c r="E70" s="50">
        <v>1732</v>
      </c>
      <c r="F70" s="32">
        <f>SUM(Jan!F70+E70*5)</f>
        <v>24014</v>
      </c>
      <c r="G70" s="50">
        <v>13682</v>
      </c>
      <c r="H70" s="32">
        <f>SUM(Jan!H70+G70)</f>
        <v>86821</v>
      </c>
      <c r="I70" s="33">
        <f t="shared" si="2"/>
        <v>15414</v>
      </c>
      <c r="J70" s="32">
        <f t="shared" si="1"/>
        <v>244710</v>
      </c>
    </row>
    <row r="71" spans="1:10" s="11" customFormat="1" ht="15.75" customHeight="1">
      <c r="A71" s="9" t="s">
        <v>78</v>
      </c>
      <c r="B71" s="10" t="s">
        <v>20</v>
      </c>
      <c r="C71" s="7">
        <v>0</v>
      </c>
      <c r="D71" s="32">
        <f>SUM(Jan!D71+C71*5)</f>
        <v>1524</v>
      </c>
      <c r="E71" s="50">
        <v>0</v>
      </c>
      <c r="F71" s="32">
        <f>SUM(Jan!F71+E71*5)</f>
        <v>0</v>
      </c>
      <c r="G71" s="50">
        <v>0</v>
      </c>
      <c r="H71" s="32">
        <f>SUM(Jan!H71+G71)</f>
        <v>1627</v>
      </c>
      <c r="I71" s="32">
        <f t="shared" si="2"/>
        <v>0</v>
      </c>
      <c r="J71" s="32">
        <f t="shared" si="1"/>
        <v>3151</v>
      </c>
    </row>
    <row r="72" spans="1:10" s="11" customFormat="1" ht="15.75" customHeight="1">
      <c r="A72" s="9" t="s">
        <v>79</v>
      </c>
      <c r="B72" s="10" t="s">
        <v>20</v>
      </c>
      <c r="C72" s="7">
        <v>229</v>
      </c>
      <c r="D72" s="32">
        <f>SUM(Jan!D72+C72*5)</f>
        <v>273520</v>
      </c>
      <c r="E72" s="50">
        <v>892</v>
      </c>
      <c r="F72" s="32">
        <f>SUM(Jan!F72+E72*5)</f>
        <v>28526</v>
      </c>
      <c r="G72" s="50">
        <v>11288</v>
      </c>
      <c r="H72" s="32">
        <f>SUM(Jan!H72+G72)</f>
        <v>146187</v>
      </c>
      <c r="I72" s="32">
        <f t="shared" si="2"/>
        <v>12409</v>
      </c>
      <c r="J72" s="32">
        <f t="shared" si="1"/>
        <v>448233</v>
      </c>
    </row>
    <row r="73" spans="1:10" s="11" customFormat="1" ht="15.75" customHeight="1">
      <c r="A73" s="9" t="s">
        <v>80</v>
      </c>
      <c r="B73" s="10" t="s">
        <v>20</v>
      </c>
      <c r="C73" s="7">
        <v>6511</v>
      </c>
      <c r="D73" s="32">
        <f>SUM(Jan!D73+C73*5)</f>
        <v>836795</v>
      </c>
      <c r="E73" s="50">
        <v>0</v>
      </c>
      <c r="F73" s="32">
        <f>SUM(Jan!F73+E73*5)</f>
        <v>26382</v>
      </c>
      <c r="G73" s="50">
        <v>65634</v>
      </c>
      <c r="H73" s="32">
        <f>SUM(Jan!H73+G73)</f>
        <v>763524</v>
      </c>
      <c r="I73" s="32">
        <f t="shared" si="2"/>
        <v>72145</v>
      </c>
      <c r="J73" s="32">
        <f t="shared" si="1"/>
        <v>1626701</v>
      </c>
    </row>
    <row r="74" spans="1:10" s="1" customFormat="1" ht="15.75" customHeight="1">
      <c r="A74" s="5" t="s">
        <v>81</v>
      </c>
      <c r="B74" s="6" t="s">
        <v>20</v>
      </c>
      <c r="C74" s="7">
        <v>0</v>
      </c>
      <c r="D74" s="32">
        <f>SUM(Jan!D74+C74*5)</f>
        <v>234239</v>
      </c>
      <c r="E74" s="50">
        <v>1113</v>
      </c>
      <c r="F74" s="32">
        <f>SUM(Jan!F74+E74*5)</f>
        <v>61707</v>
      </c>
      <c r="G74" s="50">
        <v>0</v>
      </c>
      <c r="H74" s="32">
        <f>SUM(Jan!H74+G74)</f>
        <v>233425</v>
      </c>
      <c r="I74" s="33">
        <f t="shared" si="2"/>
        <v>1113</v>
      </c>
      <c r="J74" s="32">
        <f t="shared" si="1"/>
        <v>529371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2">
        <f>SUM(Jan!D75+C75*5)</f>
        <v>0</v>
      </c>
      <c r="E75" s="50">
        <v>0</v>
      </c>
      <c r="F75" s="32">
        <f>SUM(Jan!F75+E75*5)</f>
        <v>0</v>
      </c>
      <c r="G75" s="50">
        <v>0</v>
      </c>
      <c r="H75" s="32">
        <f>SUM(Jan!H75+G75)</f>
        <v>0</v>
      </c>
      <c r="I75" s="32">
        <f t="shared" si="2"/>
        <v>0</v>
      </c>
      <c r="J75" s="32">
        <f t="shared" si="1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2">
        <f>SUM(Jan!D76+C76*5)</f>
        <v>0</v>
      </c>
      <c r="E76" s="50">
        <v>0</v>
      </c>
      <c r="F76" s="32">
        <f>SUM(Jan!F76+E76*5)</f>
        <v>0</v>
      </c>
      <c r="G76" s="50">
        <v>0</v>
      </c>
      <c r="H76" s="32">
        <f>SUM(Jan!H76+G76)</f>
        <v>0</v>
      </c>
      <c r="I76" s="32">
        <f t="shared" si="2"/>
        <v>0</v>
      </c>
      <c r="J76" s="32">
        <f>SUM(D76+F76+H76)</f>
        <v>0</v>
      </c>
    </row>
    <row r="77" spans="1:10" s="1" customFormat="1" ht="15.75" customHeight="1">
      <c r="A77" s="5" t="s">
        <v>88</v>
      </c>
      <c r="B77" s="6" t="s">
        <v>20</v>
      </c>
      <c r="C77" s="7">
        <v>22271</v>
      </c>
      <c r="D77" s="32">
        <f>SUM(Jan!D77+C77*5)</f>
        <v>1879554</v>
      </c>
      <c r="E77" s="50">
        <v>1113</v>
      </c>
      <c r="F77" s="32">
        <f>SUM(Jan!F77+E77*5)</f>
        <v>498718</v>
      </c>
      <c r="G77" s="50">
        <v>133764</v>
      </c>
      <c r="H77" s="32">
        <f>SUM(Jan!H77+G77)</f>
        <v>1502330</v>
      </c>
      <c r="I77" s="33">
        <f t="shared" si="2"/>
        <v>157148</v>
      </c>
      <c r="J77" s="32">
        <f>SUM(D77+F77+H77)</f>
        <v>3880602</v>
      </c>
    </row>
    <row r="78" spans="1:10" s="1" customFormat="1" ht="15.75" customHeight="1">
      <c r="A78" s="5" t="s">
        <v>139</v>
      </c>
      <c r="B78" s="6" t="s">
        <v>20</v>
      </c>
      <c r="C78" s="7">
        <v>1338</v>
      </c>
      <c r="D78" s="32">
        <f>SUM(Jan!D78+C78*5)</f>
        <v>55524</v>
      </c>
      <c r="E78" s="50">
        <v>0</v>
      </c>
      <c r="F78" s="32">
        <f>SUM(Jan!F78+E78*5)</f>
        <v>256066</v>
      </c>
      <c r="G78" s="50">
        <v>2666</v>
      </c>
      <c r="H78" s="32">
        <f>SUM(Jan!H78+G78)</f>
        <v>226078</v>
      </c>
      <c r="I78" s="33">
        <f t="shared" si="2"/>
        <v>4004</v>
      </c>
      <c r="J78" s="32">
        <f>SUM(D78+F78+H78)</f>
        <v>537668</v>
      </c>
    </row>
    <row r="79" spans="1:10" s="1" customFormat="1" ht="15.75" customHeight="1">
      <c r="A79" s="5" t="s">
        <v>137</v>
      </c>
      <c r="B79" s="6" t="s">
        <v>20</v>
      </c>
      <c r="C79" s="7">
        <v>5178</v>
      </c>
      <c r="D79" s="32">
        <f>SUM(Jan!D79+C79*5)</f>
        <v>25890</v>
      </c>
      <c r="E79" s="50">
        <v>3627</v>
      </c>
      <c r="F79" s="32">
        <f>SUM(Jan!F79+E79*5)</f>
        <v>394300</v>
      </c>
      <c r="G79" s="50">
        <v>42909</v>
      </c>
      <c r="H79" s="32">
        <f>SUM(Jan!H79+G79)</f>
        <v>139329</v>
      </c>
      <c r="I79" s="33">
        <f t="shared" si="2"/>
        <v>51714</v>
      </c>
      <c r="J79" s="32">
        <f>SUM(D79+F79+H79)</f>
        <v>559519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2">
        <f>SUM(Jan!D80+C80*5)</f>
        <v>103689</v>
      </c>
      <c r="E80" s="50">
        <v>2933</v>
      </c>
      <c r="F80" s="32">
        <f>SUM(Jan!F80+E80*5)</f>
        <v>171028</v>
      </c>
      <c r="G80" s="50">
        <v>2460</v>
      </c>
      <c r="H80" s="32">
        <f>SUM(Jan!H80+G80)</f>
        <v>124160</v>
      </c>
      <c r="I80" s="33">
        <f t="shared" si="2"/>
        <v>5393</v>
      </c>
      <c r="J80" s="32">
        <f>SUM(D80+F80+H80)</f>
        <v>398877</v>
      </c>
    </row>
    <row r="81" spans="1:10" s="3" customFormat="1" ht="21.75">
      <c r="A81" s="19" t="s">
        <v>125</v>
      </c>
      <c r="B81" s="2"/>
      <c r="C81" s="33">
        <f>SUM(C5:C35)</f>
        <v>100264</v>
      </c>
      <c r="D81" s="33">
        <f aca="true" t="shared" si="3" ref="D81:J81">SUM(D5:D35)</f>
        <v>6924451</v>
      </c>
      <c r="E81" s="33">
        <f t="shared" si="3"/>
        <v>165235</v>
      </c>
      <c r="F81" s="33">
        <f t="shared" si="3"/>
        <v>7040831</v>
      </c>
      <c r="G81" s="33">
        <f t="shared" si="3"/>
        <v>1767828</v>
      </c>
      <c r="H81" s="33">
        <f t="shared" si="3"/>
        <v>11062160</v>
      </c>
      <c r="I81" s="33">
        <f t="shared" si="3"/>
        <v>2033327</v>
      </c>
      <c r="J81" s="33">
        <f t="shared" si="3"/>
        <v>25027442</v>
      </c>
    </row>
    <row r="82" spans="1:10" s="3" customFormat="1" ht="21.75">
      <c r="A82" s="19" t="s">
        <v>126</v>
      </c>
      <c r="B82" s="2"/>
      <c r="C82" s="33">
        <f>SUM(C36:C80)</f>
        <v>309481</v>
      </c>
      <c r="D82" s="33">
        <f aca="true" t="shared" si="4" ref="D82:J82">SUM(D36:D80)</f>
        <v>28657364</v>
      </c>
      <c r="E82" s="33">
        <f t="shared" si="4"/>
        <v>73245</v>
      </c>
      <c r="F82" s="33">
        <f t="shared" si="4"/>
        <v>7831068</v>
      </c>
      <c r="G82" s="33">
        <f t="shared" si="4"/>
        <v>2212292</v>
      </c>
      <c r="H82" s="33">
        <f t="shared" si="4"/>
        <v>23908966</v>
      </c>
      <c r="I82" s="33">
        <f t="shared" si="4"/>
        <v>2595018</v>
      </c>
      <c r="J82" s="33">
        <f t="shared" si="4"/>
        <v>60397398</v>
      </c>
    </row>
    <row r="83" spans="1:10" s="3" customFormat="1" ht="15.75" customHeight="1">
      <c r="A83" s="17" t="s">
        <v>89</v>
      </c>
      <c r="B83" s="2"/>
      <c r="C83" s="33">
        <f>SUM(C81:C82)</f>
        <v>409745</v>
      </c>
      <c r="D83" s="32">
        <f>SUM(Jan!D83+C83*5)</f>
        <v>35581815</v>
      </c>
      <c r="E83" s="33">
        <f aca="true" t="shared" si="5" ref="E83:J83">SUM(E81:E82)</f>
        <v>238480</v>
      </c>
      <c r="F83" s="33">
        <f t="shared" si="5"/>
        <v>14871899</v>
      </c>
      <c r="G83" s="33">
        <f t="shared" si="5"/>
        <v>3980120</v>
      </c>
      <c r="H83" s="33">
        <f t="shared" si="5"/>
        <v>34971126</v>
      </c>
      <c r="I83" s="33">
        <f t="shared" si="5"/>
        <v>4628345</v>
      </c>
      <c r="J83" s="33">
        <f t="shared" si="5"/>
        <v>85424840</v>
      </c>
    </row>
    <row r="84" spans="1:10" ht="12.75">
      <c r="A84" s="12"/>
      <c r="B84" s="2"/>
      <c r="C84" s="2"/>
      <c r="D84" s="35"/>
      <c r="E84" s="2"/>
      <c r="F84" s="35"/>
      <c r="G84" s="2"/>
      <c r="H84" s="35"/>
      <c r="I84" s="41" t="s">
        <v>156</v>
      </c>
      <c r="J84" s="46">
        <v>84727861</v>
      </c>
    </row>
    <row r="85" spans="1:10" ht="12.75">
      <c r="A85" s="12"/>
      <c r="B85" s="2"/>
      <c r="C85" s="2"/>
      <c r="D85" s="35"/>
      <c r="E85" s="2"/>
      <c r="F85" s="35"/>
      <c r="G85" s="2"/>
      <c r="H85" s="35"/>
      <c r="I85" s="41" t="s">
        <v>155</v>
      </c>
      <c r="J85" s="46">
        <v>66429745</v>
      </c>
    </row>
    <row r="86" spans="1:8" ht="12.75">
      <c r="A86" s="12"/>
      <c r="B86" s="2"/>
      <c r="C86" s="2"/>
      <c r="D86" s="35"/>
      <c r="E86" s="2"/>
      <c r="F86" s="35"/>
      <c r="G86" s="2"/>
      <c r="H86" s="35"/>
    </row>
  </sheetData>
  <sheetProtection sheet="1"/>
  <mergeCells count="1">
    <mergeCell ref="A1:J1"/>
  </mergeCells>
  <conditionalFormatting sqref="A2:A83 C2:IV2 A1:IV1 D83:H86 K3:IV83 I83:J83 B3:C86 D3:J82">
    <cfRule type="expression" priority="55" dxfId="0" stopIfTrue="1">
      <formula>CellHasFormula</formula>
    </cfRule>
  </conditionalFormatting>
  <conditionalFormatting sqref="A1:IV1">
    <cfRule type="expression" priority="54" dxfId="0" stopIfTrue="1">
      <formula>CellHasFormula</formula>
    </cfRule>
  </conditionalFormatting>
  <conditionalFormatting sqref="C36:C80">
    <cfRule type="expression" priority="53" dxfId="0" stopIfTrue="1">
      <formula>CellHasFormula</formula>
    </cfRule>
  </conditionalFormatting>
  <conditionalFormatting sqref="E36:E80">
    <cfRule type="expression" priority="52" dxfId="0" stopIfTrue="1">
      <formula>CellHasFormula</formula>
    </cfRule>
  </conditionalFormatting>
  <conditionalFormatting sqref="G36:G80">
    <cfRule type="expression" priority="51" dxfId="0" stopIfTrue="1">
      <formula>CellHasFormula</formula>
    </cfRule>
  </conditionalFormatting>
  <conditionalFormatting sqref="C5:C80">
    <cfRule type="expression" priority="50" dxfId="0" stopIfTrue="1">
      <formula>CellHasFormula</formula>
    </cfRule>
  </conditionalFormatting>
  <conditionalFormatting sqref="E5:E80">
    <cfRule type="expression" priority="49" dxfId="0" stopIfTrue="1">
      <formula>CellHasFormula</formula>
    </cfRule>
  </conditionalFormatting>
  <conditionalFormatting sqref="G5:G80">
    <cfRule type="expression" priority="48" dxfId="0" stopIfTrue="1">
      <formula>CellHasFormula</formula>
    </cfRule>
  </conditionalFormatting>
  <conditionalFormatting sqref="C36:C80">
    <cfRule type="expression" priority="47" dxfId="0" stopIfTrue="1">
      <formula>CellHasFormula</formula>
    </cfRule>
  </conditionalFormatting>
  <conditionalFormatting sqref="C36:C80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E36:E80">
    <cfRule type="expression" priority="44" dxfId="0" stopIfTrue="1">
      <formula>CellHasFormula</formula>
    </cfRule>
  </conditionalFormatting>
  <conditionalFormatting sqref="E36:E80">
    <cfRule type="expression" priority="43" dxfId="0" stopIfTrue="1">
      <formula>CellHasFormula</formula>
    </cfRule>
  </conditionalFormatting>
  <conditionalFormatting sqref="E36:E80">
    <cfRule type="expression" priority="42" dxfId="0" stopIfTrue="1">
      <formula>CellHasFormula</formula>
    </cfRule>
  </conditionalFormatting>
  <conditionalFormatting sqref="G36:G80">
    <cfRule type="expression" priority="41" dxfId="0" stopIfTrue="1">
      <formula>CellHasFormula</formula>
    </cfRule>
  </conditionalFormatting>
  <conditionalFormatting sqref="G36:G80">
    <cfRule type="expression" priority="40" dxfId="0" stopIfTrue="1">
      <formula>CellHasFormula</formula>
    </cfRule>
  </conditionalFormatting>
  <conditionalFormatting sqref="G36:G80">
    <cfRule type="expression" priority="39" dxfId="0" stopIfTrue="1">
      <formula>CellHasFormula</formula>
    </cfRule>
  </conditionalFormatting>
  <conditionalFormatting sqref="C5:C80">
    <cfRule type="expression" priority="38" dxfId="0" stopIfTrue="1">
      <formula>CellHasFormula</formula>
    </cfRule>
  </conditionalFormatting>
  <conditionalFormatting sqref="C5:C80">
    <cfRule type="expression" priority="37" dxfId="0" stopIfTrue="1">
      <formula>CellHasFormula</formula>
    </cfRule>
  </conditionalFormatting>
  <conditionalFormatting sqref="E5:E80">
    <cfRule type="expression" priority="36" dxfId="0" stopIfTrue="1">
      <formula>CellHasFormula</formula>
    </cfRule>
  </conditionalFormatting>
  <conditionalFormatting sqref="E5:E80">
    <cfRule type="expression" priority="35" dxfId="0" stopIfTrue="1">
      <formula>CellHasFormula</formula>
    </cfRule>
  </conditionalFormatting>
  <conditionalFormatting sqref="G5:G80">
    <cfRule type="expression" priority="34" dxfId="0" stopIfTrue="1">
      <formula>CellHasFormula</formula>
    </cfRule>
  </conditionalFormatting>
  <conditionalFormatting sqref="G5:G80">
    <cfRule type="expression" priority="33" dxfId="0" stopIfTrue="1">
      <formula>CellHasFormula</formula>
    </cfRule>
  </conditionalFormatting>
  <conditionalFormatting sqref="E5:E35">
    <cfRule type="expression" priority="32" dxfId="0" stopIfTrue="1">
      <formula>CellHasFormula</formula>
    </cfRule>
  </conditionalFormatting>
  <conditionalFormatting sqref="E5:E35">
    <cfRule type="expression" priority="31" dxfId="0" stopIfTrue="1">
      <formula>CellHasFormula</formula>
    </cfRule>
  </conditionalFormatting>
  <conditionalFormatting sqref="E5:E35">
    <cfRule type="expression" priority="30" dxfId="0" stopIfTrue="1">
      <formula>CellHasFormula</formula>
    </cfRule>
  </conditionalFormatting>
  <conditionalFormatting sqref="E5:E35">
    <cfRule type="expression" priority="29" dxfId="0" stopIfTrue="1">
      <formula>CellHasFormula</formula>
    </cfRule>
  </conditionalFormatting>
  <conditionalFormatting sqref="G5:G35">
    <cfRule type="expression" priority="28" dxfId="0" stopIfTrue="1">
      <formula>CellHasFormula</formula>
    </cfRule>
  </conditionalFormatting>
  <conditionalFormatting sqref="G5:G35">
    <cfRule type="expression" priority="27" dxfId="0" stopIfTrue="1">
      <formula>CellHasFormula</formula>
    </cfRule>
  </conditionalFormatting>
  <conditionalFormatting sqref="G5:G35">
    <cfRule type="expression" priority="26" dxfId="0" stopIfTrue="1">
      <formula>CellHasFormula</formula>
    </cfRule>
  </conditionalFormatting>
  <conditionalFormatting sqref="G5:G35">
    <cfRule type="expression" priority="25" dxfId="0" stopIfTrue="1">
      <formula>CellHasFormula</formula>
    </cfRule>
  </conditionalFormatting>
  <conditionalFormatting sqref="C36:C80">
    <cfRule type="expression" priority="24" dxfId="0" stopIfTrue="1">
      <formula>CellHasFormula</formula>
    </cfRule>
  </conditionalFormatting>
  <conditionalFormatting sqref="C36:C80">
    <cfRule type="expression" priority="23" dxfId="0" stopIfTrue="1">
      <formula>CellHasFormula</formula>
    </cfRule>
  </conditionalFormatting>
  <conditionalFormatting sqref="C36:C80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C36:C80">
    <cfRule type="expression" priority="20" dxfId="0" stopIfTrue="1">
      <formula>CellHasFormula</formula>
    </cfRule>
  </conditionalFormatting>
  <conditionalFormatting sqref="C36:C80">
    <cfRule type="expression" priority="19" dxfId="0" stopIfTrue="1">
      <formula>CellHasFormula</formula>
    </cfRule>
  </conditionalFormatting>
  <conditionalFormatting sqref="C36:C80">
    <cfRule type="expression" priority="18" dxfId="0" stopIfTrue="1">
      <formula>CellHasFormula</formula>
    </cfRule>
  </conditionalFormatting>
  <conditionalFormatting sqref="C36:C80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:G35"/>
    </sheetView>
  </sheetViews>
  <sheetFormatPr defaultColWidth="9.140625" defaultRowHeight="12.75"/>
  <cols>
    <col min="1" max="1" width="18.7109375" style="0" bestFit="1" customWidth="1"/>
    <col min="3" max="3" width="15.7109375" style="0" customWidth="1"/>
    <col min="4" max="4" width="15.7109375" style="40" customWidth="1"/>
    <col min="5" max="5" width="15.7109375" style="0" customWidth="1"/>
    <col min="6" max="6" width="15.7109375" style="40" customWidth="1"/>
    <col min="7" max="7" width="15.7109375" style="0" customWidth="1"/>
    <col min="8" max="10" width="15.7109375" style="40" customWidth="1"/>
  </cols>
  <sheetData>
    <row r="1" spans="1:10" s="1" customFormat="1" ht="18">
      <c r="A1" s="53" t="s">
        <v>141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2.75">
      <c r="A2" s="1" t="s">
        <v>150</v>
      </c>
      <c r="D2" s="28"/>
      <c r="F2" s="28"/>
      <c r="H2" s="28"/>
      <c r="I2" s="28"/>
      <c r="J2" s="28"/>
    </row>
    <row r="3" spans="1:10" s="3" customFormat="1" ht="12.75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0" s="4" customFormat="1" ht="20.25" customHeight="1">
      <c r="A4" s="4" t="s">
        <v>0</v>
      </c>
      <c r="B4" s="4" t="s">
        <v>1</v>
      </c>
      <c r="C4" s="4" t="s">
        <v>8</v>
      </c>
      <c r="D4" s="36" t="s">
        <v>11</v>
      </c>
      <c r="E4" s="4" t="s">
        <v>103</v>
      </c>
      <c r="F4" s="36" t="s">
        <v>14</v>
      </c>
      <c r="G4" s="4" t="s">
        <v>104</v>
      </c>
      <c r="H4" s="36" t="s">
        <v>90</v>
      </c>
      <c r="I4" s="36" t="s">
        <v>105</v>
      </c>
      <c r="J4" s="36" t="s">
        <v>18</v>
      </c>
    </row>
    <row r="5" spans="1:10" s="11" customFormat="1" ht="15.75" customHeight="1">
      <c r="A5" s="9" t="s">
        <v>128</v>
      </c>
      <c r="B5" s="10" t="s">
        <v>22</v>
      </c>
      <c r="C5" s="7">
        <v>5993</v>
      </c>
      <c r="D5" s="32">
        <f>SUM(Feb!D5+C5*4)</f>
        <v>525533</v>
      </c>
      <c r="E5" s="50">
        <v>4370</v>
      </c>
      <c r="F5" s="32">
        <f>SUM(Feb!F5+E5*4)</f>
        <v>238557</v>
      </c>
      <c r="G5" s="50">
        <v>24058</v>
      </c>
      <c r="H5" s="32">
        <f>SUM(Feb!H5+G5)</f>
        <v>385111</v>
      </c>
      <c r="I5" s="32">
        <f aca="true" t="shared" si="0" ref="I5:I41">SUM(C5,E5,G5)</f>
        <v>34421</v>
      </c>
      <c r="J5" s="32">
        <f>SUM(D5+F5+H5)</f>
        <v>1149201</v>
      </c>
    </row>
    <row r="6" spans="1:10" s="11" customFormat="1" ht="15.75" customHeight="1">
      <c r="A6" s="9" t="s">
        <v>21</v>
      </c>
      <c r="B6" s="10" t="s">
        <v>22</v>
      </c>
      <c r="C6" s="7">
        <v>611</v>
      </c>
      <c r="D6" s="32">
        <f>SUM(Feb!D6+C6*4)</f>
        <v>7475</v>
      </c>
      <c r="E6" s="50">
        <v>0</v>
      </c>
      <c r="F6" s="32">
        <f>SUM(Feb!F6+E6*4)</f>
        <v>0</v>
      </c>
      <c r="G6" s="50">
        <v>14271</v>
      </c>
      <c r="H6" s="32">
        <f>SUM(Feb!H6+G6)</f>
        <v>40006</v>
      </c>
      <c r="I6" s="32">
        <f t="shared" si="0"/>
        <v>14882</v>
      </c>
      <c r="J6" s="32">
        <f>SUM(D6+F6+H6)</f>
        <v>47481</v>
      </c>
    </row>
    <row r="7" spans="1:10" s="11" customFormat="1" ht="15.75" customHeight="1">
      <c r="A7" s="9" t="s">
        <v>23</v>
      </c>
      <c r="B7" s="10" t="s">
        <v>22</v>
      </c>
      <c r="C7" s="7">
        <v>7300</v>
      </c>
      <c r="D7" s="32">
        <f>SUM(Feb!D7+C7*4)</f>
        <v>272113</v>
      </c>
      <c r="E7" s="50">
        <v>1113</v>
      </c>
      <c r="F7" s="32">
        <f>SUM(Feb!F7+E7*4)</f>
        <v>205234</v>
      </c>
      <c r="G7" s="50">
        <v>244844</v>
      </c>
      <c r="H7" s="32">
        <f>SUM(Feb!H7+G7)</f>
        <v>829153</v>
      </c>
      <c r="I7" s="32">
        <f t="shared" si="0"/>
        <v>253257</v>
      </c>
      <c r="J7" s="32">
        <f aca="true" t="shared" si="1" ref="J7:J75">SUM(D7+F7+H7)</f>
        <v>1306500</v>
      </c>
    </row>
    <row r="8" spans="1:10" s="1" customFormat="1" ht="15.75" customHeight="1">
      <c r="A8" s="5" t="s">
        <v>24</v>
      </c>
      <c r="B8" s="6" t="s">
        <v>22</v>
      </c>
      <c r="C8" s="7">
        <v>6953</v>
      </c>
      <c r="D8" s="32">
        <f>SUM(Feb!D8+C8*4)</f>
        <v>717142</v>
      </c>
      <c r="E8" s="50">
        <v>46912</v>
      </c>
      <c r="F8" s="32">
        <f>SUM(Feb!F8+E8*4)</f>
        <v>1060494</v>
      </c>
      <c r="G8" s="50">
        <v>102395</v>
      </c>
      <c r="H8" s="32">
        <f>SUM(Feb!H8+G8)</f>
        <v>1673800</v>
      </c>
      <c r="I8" s="33">
        <f t="shared" si="0"/>
        <v>156260</v>
      </c>
      <c r="J8" s="32">
        <f t="shared" si="1"/>
        <v>3451436</v>
      </c>
    </row>
    <row r="9" spans="1:10" s="11" customFormat="1" ht="15.75" customHeight="1">
      <c r="A9" s="9" t="s">
        <v>25</v>
      </c>
      <c r="B9" s="10" t="s">
        <v>22</v>
      </c>
      <c r="C9" s="7">
        <v>0</v>
      </c>
      <c r="D9" s="32">
        <f>SUM(Feb!D9+C9*4)</f>
        <v>66788</v>
      </c>
      <c r="E9" s="50">
        <v>2248</v>
      </c>
      <c r="F9" s="32">
        <f>SUM(Feb!F9+E9*4)</f>
        <v>74986</v>
      </c>
      <c r="G9" s="50">
        <v>534</v>
      </c>
      <c r="H9" s="32">
        <f>SUM(Feb!H9+G9)</f>
        <v>205147</v>
      </c>
      <c r="I9" s="32">
        <f t="shared" si="0"/>
        <v>2782</v>
      </c>
      <c r="J9" s="32">
        <f t="shared" si="1"/>
        <v>346921</v>
      </c>
    </row>
    <row r="10" spans="1:10" s="1" customFormat="1" ht="15.75" customHeight="1">
      <c r="A10" s="5" t="s">
        <v>27</v>
      </c>
      <c r="B10" s="6" t="s">
        <v>22</v>
      </c>
      <c r="C10" s="7">
        <v>4986</v>
      </c>
      <c r="D10" s="32">
        <f>SUM(Feb!D10+C10*4)</f>
        <v>165333</v>
      </c>
      <c r="E10" s="50">
        <v>658</v>
      </c>
      <c r="F10" s="32">
        <f>SUM(Feb!F10+E10*4)</f>
        <v>174353</v>
      </c>
      <c r="G10" s="50">
        <v>61807</v>
      </c>
      <c r="H10" s="32">
        <f>SUM(Feb!H10+G10)</f>
        <v>326732</v>
      </c>
      <c r="I10" s="33">
        <f t="shared" si="0"/>
        <v>67451</v>
      </c>
      <c r="J10" s="32">
        <f t="shared" si="1"/>
        <v>666418</v>
      </c>
    </row>
    <row r="11" spans="1:10" s="1" customFormat="1" ht="15.75" customHeight="1">
      <c r="A11" s="5" t="s">
        <v>30</v>
      </c>
      <c r="B11" s="6" t="s">
        <v>22</v>
      </c>
      <c r="C11" s="7">
        <v>3583</v>
      </c>
      <c r="D11" s="32">
        <f>SUM(Feb!D11+C11*4)</f>
        <v>175629</v>
      </c>
      <c r="E11" s="50">
        <v>11773</v>
      </c>
      <c r="F11" s="32">
        <f>SUM(Feb!F11+E11*4)</f>
        <v>482690</v>
      </c>
      <c r="G11" s="50">
        <v>26841</v>
      </c>
      <c r="H11" s="32">
        <f>SUM(Feb!H11+G11)</f>
        <v>513332</v>
      </c>
      <c r="I11" s="33">
        <f t="shared" si="0"/>
        <v>42197</v>
      </c>
      <c r="J11" s="32">
        <f t="shared" si="1"/>
        <v>1171651</v>
      </c>
    </row>
    <row r="12" spans="1:10" s="1" customFormat="1" ht="15.75" customHeight="1">
      <c r="A12" s="5" t="s">
        <v>31</v>
      </c>
      <c r="B12" s="6" t="s">
        <v>22</v>
      </c>
      <c r="C12" s="7">
        <v>3102</v>
      </c>
      <c r="D12" s="32">
        <f>SUM(Feb!D12+C12*4)</f>
        <v>102534</v>
      </c>
      <c r="E12" s="50">
        <v>6164</v>
      </c>
      <c r="F12" s="32">
        <f>SUM(Feb!F12+E12*4)</f>
        <v>458152</v>
      </c>
      <c r="G12" s="50">
        <v>76016</v>
      </c>
      <c r="H12" s="32">
        <f>SUM(Feb!H12+G12)</f>
        <v>527600</v>
      </c>
      <c r="I12" s="33">
        <f t="shared" si="0"/>
        <v>85282</v>
      </c>
      <c r="J12" s="32">
        <f t="shared" si="1"/>
        <v>1088286</v>
      </c>
    </row>
    <row r="13" spans="1:10" s="11" customFormat="1" ht="15.75" customHeight="1">
      <c r="A13" s="9" t="s">
        <v>36</v>
      </c>
      <c r="B13" s="10" t="s">
        <v>22</v>
      </c>
      <c r="C13" s="7">
        <v>3585</v>
      </c>
      <c r="D13" s="32">
        <f>SUM(Feb!D13+C13*4)</f>
        <v>75746</v>
      </c>
      <c r="E13" s="50">
        <v>0</v>
      </c>
      <c r="F13" s="32">
        <f>SUM(Feb!F13+E13*4)</f>
        <v>0</v>
      </c>
      <c r="G13" s="50">
        <v>8748</v>
      </c>
      <c r="H13" s="32">
        <f>SUM(Feb!H13+G13)</f>
        <v>36676</v>
      </c>
      <c r="I13" s="32">
        <f t="shared" si="0"/>
        <v>12333</v>
      </c>
      <c r="J13" s="32">
        <f t="shared" si="1"/>
        <v>112422</v>
      </c>
    </row>
    <row r="14" spans="1:10" s="1" customFormat="1" ht="15.75" customHeight="1">
      <c r="A14" s="5" t="s">
        <v>37</v>
      </c>
      <c r="B14" s="6" t="s">
        <v>22</v>
      </c>
      <c r="C14" s="7">
        <v>1167</v>
      </c>
      <c r="D14" s="32">
        <f>SUM(Feb!D14+C14*4)</f>
        <v>172325</v>
      </c>
      <c r="E14" s="50">
        <v>4101</v>
      </c>
      <c r="F14" s="32">
        <f>SUM(Feb!F14+E14*4)</f>
        <v>118401</v>
      </c>
      <c r="G14" s="50">
        <v>30414</v>
      </c>
      <c r="H14" s="32">
        <f>SUM(Feb!H14+G14)</f>
        <v>377462</v>
      </c>
      <c r="I14" s="33">
        <f t="shared" si="0"/>
        <v>35682</v>
      </c>
      <c r="J14" s="32">
        <f t="shared" si="1"/>
        <v>668188</v>
      </c>
    </row>
    <row r="15" spans="1:10" s="1" customFormat="1" ht="15.75" customHeight="1">
      <c r="A15" s="5" t="s">
        <v>40</v>
      </c>
      <c r="B15" s="6" t="s">
        <v>22</v>
      </c>
      <c r="C15" s="7">
        <v>8705</v>
      </c>
      <c r="D15" s="32">
        <f>SUM(Feb!D15+C15*4)</f>
        <v>681425</v>
      </c>
      <c r="E15" s="50">
        <v>14226</v>
      </c>
      <c r="F15" s="32">
        <f>SUM(Feb!F15+E15*4)</f>
        <v>470704</v>
      </c>
      <c r="G15" s="50">
        <v>183079</v>
      </c>
      <c r="H15" s="32">
        <f>SUM(Feb!H15+G15)</f>
        <v>930328</v>
      </c>
      <c r="I15" s="33">
        <f t="shared" si="0"/>
        <v>206010</v>
      </c>
      <c r="J15" s="32">
        <f t="shared" si="1"/>
        <v>2082457</v>
      </c>
    </row>
    <row r="16" spans="1:10" s="1" customFormat="1" ht="15.75" customHeight="1">
      <c r="A16" s="5" t="s">
        <v>44</v>
      </c>
      <c r="B16" s="6" t="s">
        <v>22</v>
      </c>
      <c r="C16" s="7">
        <v>9239</v>
      </c>
      <c r="D16" s="32">
        <f>SUM(Feb!D16+C16*4)</f>
        <v>281244</v>
      </c>
      <c r="E16" s="50">
        <v>8331</v>
      </c>
      <c r="F16" s="32">
        <f>SUM(Feb!F16+E16*4)</f>
        <v>112381</v>
      </c>
      <c r="G16" s="50">
        <v>90600</v>
      </c>
      <c r="H16" s="32">
        <f>SUM(Feb!H16+G16)</f>
        <v>395499</v>
      </c>
      <c r="I16" s="33">
        <f t="shared" si="0"/>
        <v>108170</v>
      </c>
      <c r="J16" s="32">
        <f t="shared" si="1"/>
        <v>789124</v>
      </c>
    </row>
    <row r="17" spans="1:10" s="1" customFormat="1" ht="15.75" customHeight="1">
      <c r="A17" s="5" t="s">
        <v>45</v>
      </c>
      <c r="B17" s="6" t="s">
        <v>22</v>
      </c>
      <c r="C17" s="7">
        <v>0</v>
      </c>
      <c r="D17" s="32">
        <f>SUM(Feb!D17+C17*4)</f>
        <v>118034</v>
      </c>
      <c r="E17" s="50">
        <v>6332</v>
      </c>
      <c r="F17" s="32">
        <f>SUM(Feb!F17+E17*4)</f>
        <v>322668</v>
      </c>
      <c r="G17" s="50">
        <v>40542</v>
      </c>
      <c r="H17" s="32">
        <f>SUM(Feb!H17+G17)</f>
        <v>320875</v>
      </c>
      <c r="I17" s="33">
        <f t="shared" si="0"/>
        <v>46874</v>
      </c>
      <c r="J17" s="32">
        <f t="shared" si="1"/>
        <v>761577</v>
      </c>
    </row>
    <row r="18" spans="1:10" s="1" customFormat="1" ht="15.75" customHeight="1">
      <c r="A18" s="5" t="s">
        <v>46</v>
      </c>
      <c r="B18" s="6" t="s">
        <v>22</v>
      </c>
      <c r="C18" s="7">
        <v>9185</v>
      </c>
      <c r="D18" s="32">
        <f>SUM(Feb!D18+C18*4)</f>
        <v>331016</v>
      </c>
      <c r="E18" s="50">
        <v>12526</v>
      </c>
      <c r="F18" s="32">
        <f>SUM(Feb!F18+E18*4)</f>
        <v>721389</v>
      </c>
      <c r="G18" s="50">
        <v>45793</v>
      </c>
      <c r="H18" s="32">
        <f>SUM(Feb!H18+G18)</f>
        <v>527477</v>
      </c>
      <c r="I18" s="33">
        <f t="shared" si="0"/>
        <v>67504</v>
      </c>
      <c r="J18" s="32">
        <f t="shared" si="1"/>
        <v>1579882</v>
      </c>
    </row>
    <row r="19" spans="1:10" s="11" customFormat="1" ht="15.75" customHeight="1">
      <c r="A19" s="9" t="s">
        <v>47</v>
      </c>
      <c r="B19" s="10" t="s">
        <v>22</v>
      </c>
      <c r="C19" s="7">
        <v>1215</v>
      </c>
      <c r="D19" s="32">
        <f>SUM(Feb!D19+C19*4)</f>
        <v>76619</v>
      </c>
      <c r="E19" s="50">
        <v>0</v>
      </c>
      <c r="F19" s="32">
        <f>SUM(Feb!F19+E19*4)</f>
        <v>37733</v>
      </c>
      <c r="G19" s="50">
        <v>60</v>
      </c>
      <c r="H19" s="32">
        <f>SUM(Feb!H19+G19)</f>
        <v>74753</v>
      </c>
      <c r="I19" s="32">
        <f t="shared" si="0"/>
        <v>1275</v>
      </c>
      <c r="J19" s="32">
        <f t="shared" si="1"/>
        <v>189105</v>
      </c>
    </row>
    <row r="20" spans="1:10" s="11" customFormat="1" ht="15.75" customHeight="1">
      <c r="A20" s="9" t="s">
        <v>49</v>
      </c>
      <c r="B20" s="10" t="s">
        <v>22</v>
      </c>
      <c r="C20" s="7">
        <v>0</v>
      </c>
      <c r="D20" s="32">
        <f>SUM(Feb!D20+C20*4)</f>
        <v>29038</v>
      </c>
      <c r="E20" s="50">
        <v>786</v>
      </c>
      <c r="F20" s="32">
        <f>SUM(Feb!F20+E20*4)</f>
        <v>3144</v>
      </c>
      <c r="G20" s="50">
        <v>13578</v>
      </c>
      <c r="H20" s="32">
        <f>SUM(Feb!H20+G20)</f>
        <v>59986</v>
      </c>
      <c r="I20" s="32">
        <f t="shared" si="0"/>
        <v>14364</v>
      </c>
      <c r="J20" s="32">
        <f t="shared" si="1"/>
        <v>92168</v>
      </c>
    </row>
    <row r="21" spans="1:10" s="1" customFormat="1" ht="15.75" customHeight="1">
      <c r="A21" s="5" t="s">
        <v>50</v>
      </c>
      <c r="B21" s="6" t="s">
        <v>22</v>
      </c>
      <c r="C21" s="7">
        <v>8761</v>
      </c>
      <c r="D21" s="32">
        <f>SUM(Feb!D21+C21*4)</f>
        <v>151412</v>
      </c>
      <c r="E21" s="50">
        <v>1662</v>
      </c>
      <c r="F21" s="32">
        <f>SUM(Feb!F21+E21*4)</f>
        <v>92979</v>
      </c>
      <c r="G21" s="50">
        <v>106661</v>
      </c>
      <c r="H21" s="32">
        <f>SUM(Feb!H21+G21)</f>
        <v>256727</v>
      </c>
      <c r="I21" s="33">
        <f t="shared" si="0"/>
        <v>117084</v>
      </c>
      <c r="J21" s="32">
        <f t="shared" si="1"/>
        <v>501118</v>
      </c>
    </row>
    <row r="22" spans="1:10" s="1" customFormat="1" ht="15.75" customHeight="1">
      <c r="A22" s="5" t="s">
        <v>51</v>
      </c>
      <c r="B22" s="6" t="s">
        <v>22</v>
      </c>
      <c r="C22" s="7">
        <v>731</v>
      </c>
      <c r="D22" s="32">
        <f>SUM(Feb!D22+C22*4)</f>
        <v>12063</v>
      </c>
      <c r="E22" s="50">
        <v>0</v>
      </c>
      <c r="F22" s="32">
        <f>SUM(Feb!F22+E22*4)</f>
        <v>0</v>
      </c>
      <c r="G22" s="50">
        <v>15027</v>
      </c>
      <c r="H22" s="32">
        <f>SUM(Feb!H22+G22)</f>
        <v>26536</v>
      </c>
      <c r="I22" s="33">
        <f t="shared" si="0"/>
        <v>15758</v>
      </c>
      <c r="J22" s="32">
        <f t="shared" si="1"/>
        <v>38599</v>
      </c>
    </row>
    <row r="23" spans="1:10" s="1" customFormat="1" ht="15.75" customHeight="1">
      <c r="A23" s="5" t="s">
        <v>52</v>
      </c>
      <c r="B23" s="6" t="s">
        <v>22</v>
      </c>
      <c r="C23" s="7">
        <v>6642</v>
      </c>
      <c r="D23" s="32">
        <f>SUM(Feb!D23+C23*4)</f>
        <v>231360</v>
      </c>
      <c r="E23" s="50">
        <v>11030</v>
      </c>
      <c r="F23" s="32">
        <f>SUM(Feb!F23+E23*4)</f>
        <v>653173</v>
      </c>
      <c r="G23" s="50">
        <v>179297</v>
      </c>
      <c r="H23" s="32">
        <f>SUM(Feb!H23+G23)</f>
        <v>681896</v>
      </c>
      <c r="I23" s="33">
        <f t="shared" si="0"/>
        <v>196969</v>
      </c>
      <c r="J23" s="32">
        <f t="shared" si="1"/>
        <v>1566429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2">
        <f>SUM(Feb!D24+C24*4)</f>
        <v>0</v>
      </c>
      <c r="E24" s="50">
        <v>0</v>
      </c>
      <c r="F24" s="32">
        <f>SUM(Feb!F24+E24*4)</f>
        <v>900</v>
      </c>
      <c r="G24" s="50">
        <v>0</v>
      </c>
      <c r="H24" s="32">
        <f>SUM(Feb!H24+G24)</f>
        <v>720</v>
      </c>
      <c r="I24" s="33">
        <f t="shared" si="0"/>
        <v>0</v>
      </c>
      <c r="J24" s="32">
        <f t="shared" si="1"/>
        <v>1620</v>
      </c>
    </row>
    <row r="25" spans="1:10" s="11" customFormat="1" ht="15.75" customHeight="1">
      <c r="A25" s="9" t="s">
        <v>57</v>
      </c>
      <c r="B25" s="10" t="s">
        <v>22</v>
      </c>
      <c r="C25" s="7">
        <v>4160</v>
      </c>
      <c r="D25" s="32">
        <f>SUM(Feb!D25+C25*4)</f>
        <v>286434</v>
      </c>
      <c r="E25" s="50">
        <v>8898</v>
      </c>
      <c r="F25" s="32">
        <f>SUM(Feb!F25+E25*4)</f>
        <v>381305</v>
      </c>
      <c r="G25" s="50">
        <v>30110</v>
      </c>
      <c r="H25" s="32">
        <f>SUM(Feb!H25+G25)</f>
        <v>557038</v>
      </c>
      <c r="I25" s="32">
        <f t="shared" si="0"/>
        <v>43168</v>
      </c>
      <c r="J25" s="32">
        <f t="shared" si="1"/>
        <v>1224777</v>
      </c>
    </row>
    <row r="26" spans="1:10" s="1" customFormat="1" ht="15.75" customHeight="1">
      <c r="A26" s="5" t="s">
        <v>63</v>
      </c>
      <c r="B26" s="6" t="s">
        <v>22</v>
      </c>
      <c r="C26" s="7">
        <v>5469</v>
      </c>
      <c r="D26" s="32">
        <f>SUM(Feb!D26+C26*4)</f>
        <v>421202</v>
      </c>
      <c r="E26" s="50">
        <v>4087</v>
      </c>
      <c r="F26" s="32">
        <f>SUM(Feb!F26+E26*4)</f>
        <v>121420</v>
      </c>
      <c r="G26" s="50">
        <v>73477</v>
      </c>
      <c r="H26" s="32">
        <f>SUM(Feb!H26+G26)</f>
        <v>389640</v>
      </c>
      <c r="I26" s="33">
        <f t="shared" si="0"/>
        <v>83033</v>
      </c>
      <c r="J26" s="32">
        <f t="shared" si="1"/>
        <v>932262</v>
      </c>
    </row>
    <row r="27" spans="1:10" s="1" customFormat="1" ht="15.75" customHeight="1">
      <c r="A27" s="5" t="s">
        <v>64</v>
      </c>
      <c r="B27" s="6" t="s">
        <v>22</v>
      </c>
      <c r="C27" s="7">
        <v>7339</v>
      </c>
      <c r="D27" s="32">
        <f>SUM(Feb!D27+C27*4)</f>
        <v>678332</v>
      </c>
      <c r="E27" s="50">
        <v>12431</v>
      </c>
      <c r="F27" s="32">
        <f>SUM(Feb!F27+E27*4)</f>
        <v>409690</v>
      </c>
      <c r="G27" s="50">
        <v>203479</v>
      </c>
      <c r="H27" s="32">
        <f>SUM(Feb!H27+G27)</f>
        <v>1036340</v>
      </c>
      <c r="I27" s="33">
        <f t="shared" si="0"/>
        <v>223249</v>
      </c>
      <c r="J27" s="32">
        <f t="shared" si="1"/>
        <v>2124362</v>
      </c>
    </row>
    <row r="28" spans="1:10" s="1" customFormat="1" ht="15.75" customHeight="1">
      <c r="A28" s="5" t="s">
        <v>77</v>
      </c>
      <c r="B28" s="6" t="s">
        <v>22</v>
      </c>
      <c r="C28" s="7">
        <v>2383</v>
      </c>
      <c r="D28" s="32">
        <f>SUM(Feb!D28+C28*4)</f>
        <v>195979</v>
      </c>
      <c r="E28" s="50">
        <v>4680</v>
      </c>
      <c r="F28" s="32">
        <f>SUM(Feb!F28+E28*4)</f>
        <v>212422</v>
      </c>
      <c r="G28" s="50">
        <v>16524</v>
      </c>
      <c r="H28" s="32">
        <f>SUM(Feb!H28+G28)</f>
        <v>330897</v>
      </c>
      <c r="I28" s="33">
        <f t="shared" si="0"/>
        <v>23587</v>
      </c>
      <c r="J28" s="32">
        <f t="shared" si="1"/>
        <v>739298</v>
      </c>
    </row>
    <row r="29" spans="1:10" s="1" customFormat="1" ht="15.75" customHeight="1">
      <c r="A29" s="5" t="s">
        <v>82</v>
      </c>
      <c r="B29" s="6" t="s">
        <v>22</v>
      </c>
      <c r="C29" s="7">
        <v>7038</v>
      </c>
      <c r="D29" s="32">
        <f>SUM(Feb!D29+C29*4)</f>
        <v>379948</v>
      </c>
      <c r="E29" s="50">
        <v>90</v>
      </c>
      <c r="F29" s="32">
        <f>SUM(Feb!F29+E29*4)</f>
        <v>30147</v>
      </c>
      <c r="G29" s="50">
        <v>493807</v>
      </c>
      <c r="H29" s="32">
        <f>SUM(Feb!H29+G29)</f>
        <v>774298</v>
      </c>
      <c r="I29" s="33">
        <f t="shared" si="0"/>
        <v>500935</v>
      </c>
      <c r="J29" s="32">
        <f t="shared" si="1"/>
        <v>1184393</v>
      </c>
    </row>
    <row r="30" spans="1:10" s="1" customFormat="1" ht="15.75" customHeight="1">
      <c r="A30" s="5" t="s">
        <v>83</v>
      </c>
      <c r="B30" s="6" t="s">
        <v>22</v>
      </c>
      <c r="C30" s="7">
        <v>5715</v>
      </c>
      <c r="D30" s="32">
        <f>SUM(Feb!D30+C30*4)</f>
        <v>555584</v>
      </c>
      <c r="E30" s="50">
        <v>18831</v>
      </c>
      <c r="F30" s="32">
        <f>SUM(Feb!F30+E30*4)</f>
        <v>287450</v>
      </c>
      <c r="G30" s="50">
        <v>186011</v>
      </c>
      <c r="H30" s="32">
        <f>SUM(Feb!H30+G30)</f>
        <v>682165</v>
      </c>
      <c r="I30" s="33">
        <f t="shared" si="0"/>
        <v>210557</v>
      </c>
      <c r="J30" s="32">
        <f t="shared" si="1"/>
        <v>1525199</v>
      </c>
    </row>
    <row r="31" spans="1:10" s="1" customFormat="1" ht="15.75" customHeight="1">
      <c r="A31" s="5" t="s">
        <v>84</v>
      </c>
      <c r="B31" s="6" t="s">
        <v>22</v>
      </c>
      <c r="C31" s="7">
        <v>631</v>
      </c>
      <c r="D31" s="32">
        <f>SUM(Feb!D31+C31*4)</f>
        <v>385890</v>
      </c>
      <c r="E31" s="50">
        <v>2226</v>
      </c>
      <c r="F31" s="32">
        <f>SUM(Feb!F31+E31*4)</f>
        <v>416228</v>
      </c>
      <c r="G31" s="50">
        <v>11001</v>
      </c>
      <c r="H31" s="32">
        <f>SUM(Feb!H31+G31)</f>
        <v>526600</v>
      </c>
      <c r="I31" s="33">
        <f t="shared" si="0"/>
        <v>13858</v>
      </c>
      <c r="J31" s="32">
        <f t="shared" si="1"/>
        <v>1328718</v>
      </c>
    </row>
    <row r="32" spans="1:10" s="11" customFormat="1" ht="15.75" customHeight="1">
      <c r="A32" s="9" t="s">
        <v>86</v>
      </c>
      <c r="B32" s="10" t="s">
        <v>22</v>
      </c>
      <c r="C32" s="7">
        <v>0</v>
      </c>
      <c r="D32" s="32">
        <f>SUM(Feb!D32+C32*4)</f>
        <v>85955</v>
      </c>
      <c r="E32" s="50">
        <v>4577</v>
      </c>
      <c r="F32" s="32">
        <f>SUM(Feb!F32+E32*4)</f>
        <v>153488</v>
      </c>
      <c r="G32" s="50">
        <v>231</v>
      </c>
      <c r="H32" s="32">
        <f>SUM(Feb!H32+G32)</f>
        <v>312755</v>
      </c>
      <c r="I32" s="32">
        <f t="shared" si="0"/>
        <v>4808</v>
      </c>
      <c r="J32" s="32">
        <f t="shared" si="1"/>
        <v>552198</v>
      </c>
    </row>
    <row r="33" spans="1:10" s="11" customFormat="1" ht="15.75" customHeight="1">
      <c r="A33" s="9" t="s">
        <v>134</v>
      </c>
      <c r="B33" s="10" t="s">
        <v>22</v>
      </c>
      <c r="C33" s="7">
        <v>0</v>
      </c>
      <c r="D33" s="32">
        <f>SUM(Feb!D33+C33*4)</f>
        <v>9045</v>
      </c>
      <c r="E33" s="50">
        <v>5615</v>
      </c>
      <c r="F33" s="32">
        <f>SUM(Feb!F33+E33*4)</f>
        <v>121491</v>
      </c>
      <c r="G33" s="50">
        <v>44029</v>
      </c>
      <c r="H33" s="32">
        <f>SUM(Feb!H33+G33)</f>
        <v>149608</v>
      </c>
      <c r="I33" s="32">
        <f t="shared" si="0"/>
        <v>49644</v>
      </c>
      <c r="J33" s="32">
        <f t="shared" si="1"/>
        <v>280144</v>
      </c>
    </row>
    <row r="34" spans="1:10" s="11" customFormat="1" ht="15.75" customHeight="1">
      <c r="A34" s="9" t="s">
        <v>135</v>
      </c>
      <c r="B34" s="10" t="s">
        <v>22</v>
      </c>
      <c r="C34" s="7">
        <v>1516</v>
      </c>
      <c r="D34" s="32">
        <f>SUM(Feb!D34+C34*4)</f>
        <v>197289</v>
      </c>
      <c r="E34" s="50">
        <v>6726</v>
      </c>
      <c r="F34" s="32">
        <f>SUM(Feb!F34+E34*4)</f>
        <v>314227</v>
      </c>
      <c r="G34" s="50">
        <v>63144</v>
      </c>
      <c r="H34" s="32">
        <f>SUM(Feb!H34+G34)</f>
        <v>414354</v>
      </c>
      <c r="I34" s="32">
        <f t="shared" si="0"/>
        <v>71386</v>
      </c>
      <c r="J34" s="32">
        <f t="shared" si="1"/>
        <v>925870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2">
        <f>SUM(Feb!D35+C35*4)</f>
        <v>0</v>
      </c>
      <c r="E35" s="50">
        <v>1677</v>
      </c>
      <c r="F35" s="32">
        <f>SUM(Feb!F35+E35*4)</f>
        <v>173305</v>
      </c>
      <c r="G35" s="50">
        <v>30050</v>
      </c>
      <c r="H35" s="32">
        <f>SUM(Feb!H35+G35)</f>
        <v>115077</v>
      </c>
      <c r="I35" s="32">
        <f t="shared" si="0"/>
        <v>31727</v>
      </c>
      <c r="J35" s="32">
        <f t="shared" si="1"/>
        <v>288382</v>
      </c>
    </row>
    <row r="36" spans="1:10" s="11" customFormat="1" ht="15.75" customHeight="1">
      <c r="A36" s="9" t="s">
        <v>129</v>
      </c>
      <c r="B36" s="10" t="s">
        <v>20</v>
      </c>
      <c r="C36" s="7">
        <v>22369</v>
      </c>
      <c r="D36" s="32">
        <f>SUM(Feb!D36+C36*4)</f>
        <v>833120</v>
      </c>
      <c r="E36" s="50">
        <v>0</v>
      </c>
      <c r="F36" s="32">
        <f>SUM(Feb!F36+E36*4)</f>
        <v>67961</v>
      </c>
      <c r="G36" s="50">
        <v>85523</v>
      </c>
      <c r="H36" s="32">
        <f>SUM(Feb!H36+G36)</f>
        <v>427342</v>
      </c>
      <c r="I36" s="32">
        <f t="shared" si="0"/>
        <v>107892</v>
      </c>
      <c r="J36" s="32">
        <f t="shared" si="1"/>
        <v>1328423</v>
      </c>
    </row>
    <row r="37" spans="1:10" s="1" customFormat="1" ht="15.75" customHeight="1">
      <c r="A37" s="5" t="s">
        <v>19</v>
      </c>
      <c r="B37" s="6" t="s">
        <v>20</v>
      </c>
      <c r="C37" s="7">
        <v>1728</v>
      </c>
      <c r="D37" s="32">
        <f>SUM(Feb!D37+C37*4)</f>
        <v>505256</v>
      </c>
      <c r="E37" s="50">
        <v>0</v>
      </c>
      <c r="F37" s="32">
        <f>SUM(Feb!F37+E37*4)</f>
        <v>25811</v>
      </c>
      <c r="G37" s="50">
        <v>13878</v>
      </c>
      <c r="H37" s="32">
        <f>SUM(Feb!H37+G37)</f>
        <v>255869</v>
      </c>
      <c r="I37" s="33">
        <f t="shared" si="0"/>
        <v>15606</v>
      </c>
      <c r="J37" s="32">
        <f t="shared" si="1"/>
        <v>786936</v>
      </c>
    </row>
    <row r="38" spans="1:10" s="1" customFormat="1" ht="15.75" customHeight="1">
      <c r="A38" s="5" t="s">
        <v>26</v>
      </c>
      <c r="B38" s="6" t="s">
        <v>20</v>
      </c>
      <c r="C38" s="7">
        <v>27855</v>
      </c>
      <c r="D38" s="32">
        <f>SUM(Feb!D38+C38*4)</f>
        <v>1625152</v>
      </c>
      <c r="E38" s="50">
        <v>8774</v>
      </c>
      <c r="F38" s="32">
        <f>SUM(Feb!F38+E38*4)</f>
        <v>670366</v>
      </c>
      <c r="G38" s="50">
        <v>327597</v>
      </c>
      <c r="H38" s="32">
        <f>SUM(Feb!H38+G38)</f>
        <v>1891278</v>
      </c>
      <c r="I38" s="33">
        <f t="shared" si="0"/>
        <v>364226</v>
      </c>
      <c r="J38" s="32">
        <f t="shared" si="1"/>
        <v>4186796</v>
      </c>
    </row>
    <row r="39" spans="1:10" s="1" customFormat="1" ht="15.75" customHeight="1">
      <c r="A39" s="5" t="s">
        <v>28</v>
      </c>
      <c r="B39" s="6" t="s">
        <v>20</v>
      </c>
      <c r="C39" s="7">
        <v>11861</v>
      </c>
      <c r="D39" s="32">
        <f>SUM(Feb!D39+C39*4)</f>
        <v>1057214</v>
      </c>
      <c r="E39" s="50">
        <v>314</v>
      </c>
      <c r="F39" s="32">
        <f>SUM(Feb!F39+E39*4)</f>
        <v>82093</v>
      </c>
      <c r="G39" s="50">
        <v>59196</v>
      </c>
      <c r="H39" s="32">
        <f>SUM(Feb!H39+G39)</f>
        <v>860780</v>
      </c>
      <c r="I39" s="33">
        <f t="shared" si="0"/>
        <v>71371</v>
      </c>
      <c r="J39" s="32">
        <f t="shared" si="1"/>
        <v>2000087</v>
      </c>
    </row>
    <row r="40" spans="1:10" s="1" customFormat="1" ht="15.75" customHeight="1">
      <c r="A40" s="5" t="s">
        <v>29</v>
      </c>
      <c r="B40" s="6" t="s">
        <v>20</v>
      </c>
      <c r="C40" s="7">
        <v>15727</v>
      </c>
      <c r="D40" s="32">
        <f>SUM(Feb!D40+C40*4)</f>
        <v>734386</v>
      </c>
      <c r="E40" s="50">
        <v>1732</v>
      </c>
      <c r="F40" s="32">
        <f>SUM(Feb!F40+E40*4)</f>
        <v>87524</v>
      </c>
      <c r="G40" s="50">
        <v>64119</v>
      </c>
      <c r="H40" s="32">
        <f>SUM(Feb!H40+G40)</f>
        <v>454087</v>
      </c>
      <c r="I40" s="33">
        <f t="shared" si="0"/>
        <v>81578</v>
      </c>
      <c r="J40" s="32">
        <f t="shared" si="1"/>
        <v>1275997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2">
        <f>SUM(Feb!D41+C41*4)</f>
        <v>0</v>
      </c>
      <c r="E41" s="50">
        <v>0</v>
      </c>
      <c r="F41" s="32">
        <f>SUM(Feb!F41+E41*4)</f>
        <v>0</v>
      </c>
      <c r="G41" s="50">
        <v>0</v>
      </c>
      <c r="H41" s="32">
        <f>SUM(Feb!H41+G41)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8668</v>
      </c>
      <c r="D42" s="32">
        <f>SUM(Feb!D42+C42*4)</f>
        <v>856730</v>
      </c>
      <c r="E42" s="50">
        <v>2328</v>
      </c>
      <c r="F42" s="32">
        <f>SUM(Feb!F42+E42*4)</f>
        <v>236648</v>
      </c>
      <c r="G42" s="50">
        <v>43878</v>
      </c>
      <c r="H42" s="32">
        <f>SUM(Feb!H42+G42)</f>
        <v>729908</v>
      </c>
      <c r="I42" s="33">
        <f aca="true" t="shared" si="2" ref="I42:I80">SUM(C42,E42,G42)</f>
        <v>54874</v>
      </c>
      <c r="J42" s="32">
        <f t="shared" si="1"/>
        <v>1823286</v>
      </c>
    </row>
    <row r="43" spans="1:10" s="1" customFormat="1" ht="15.75" customHeight="1">
      <c r="A43" s="5" t="s">
        <v>34</v>
      </c>
      <c r="B43" s="6" t="s">
        <v>20</v>
      </c>
      <c r="C43" s="7">
        <v>13681</v>
      </c>
      <c r="D43" s="32">
        <f>SUM(Feb!D43+C43*4)</f>
        <v>1124131</v>
      </c>
      <c r="E43" s="50">
        <v>1113</v>
      </c>
      <c r="F43" s="32">
        <f>SUM(Feb!F43+E43*4)</f>
        <v>213545</v>
      </c>
      <c r="G43" s="50">
        <v>88727</v>
      </c>
      <c r="H43" s="32">
        <f>SUM(Feb!H43+G43)</f>
        <v>671860</v>
      </c>
      <c r="I43" s="33">
        <f t="shared" si="2"/>
        <v>103521</v>
      </c>
      <c r="J43" s="32">
        <f t="shared" si="1"/>
        <v>2009536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2">
        <f>SUM(Feb!D44+C44*4)</f>
        <v>0</v>
      </c>
      <c r="E44" s="50">
        <v>0</v>
      </c>
      <c r="F44" s="32">
        <f>SUM(Feb!F44+E44*4)</f>
        <v>0</v>
      </c>
      <c r="G44" s="50">
        <v>0</v>
      </c>
      <c r="H44" s="32">
        <f>SUM(Feb!H44+G44)</f>
        <v>0</v>
      </c>
      <c r="I44" s="32">
        <f t="shared" si="2"/>
        <v>0</v>
      </c>
      <c r="J44" s="32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25915</v>
      </c>
      <c r="D45" s="32">
        <f>SUM(Feb!D45+C45*4)</f>
        <v>1711818</v>
      </c>
      <c r="E45" s="50">
        <v>0</v>
      </c>
      <c r="F45" s="32">
        <f>SUM(Feb!F45+E45*4)</f>
        <v>90496</v>
      </c>
      <c r="G45" s="50">
        <v>51718</v>
      </c>
      <c r="H45" s="32">
        <f>SUM(Feb!H45+G45)</f>
        <v>1165124</v>
      </c>
      <c r="I45" s="33">
        <f t="shared" si="2"/>
        <v>77633</v>
      </c>
      <c r="J45" s="32">
        <f t="shared" si="1"/>
        <v>2967438</v>
      </c>
    </row>
    <row r="46" spans="1:10" s="11" customFormat="1" ht="15.75" customHeight="1">
      <c r="A46" s="9" t="s">
        <v>39</v>
      </c>
      <c r="B46" s="10" t="s">
        <v>20</v>
      </c>
      <c r="C46" s="7">
        <v>34242</v>
      </c>
      <c r="D46" s="32">
        <f>SUM(Feb!D46+C46*4)</f>
        <v>673960</v>
      </c>
      <c r="E46" s="50">
        <v>1003</v>
      </c>
      <c r="F46" s="32">
        <f>SUM(Feb!F46+E46*4)</f>
        <v>68689</v>
      </c>
      <c r="G46" s="50">
        <v>104909</v>
      </c>
      <c r="H46" s="32">
        <f>SUM(Feb!H46+G46)</f>
        <v>639461</v>
      </c>
      <c r="I46" s="32">
        <f t="shared" si="2"/>
        <v>140154</v>
      </c>
      <c r="J46" s="32">
        <f t="shared" si="1"/>
        <v>1382110</v>
      </c>
    </row>
    <row r="47" spans="1:10" s="1" customFormat="1" ht="15.75" customHeight="1">
      <c r="A47" s="5" t="s">
        <v>41</v>
      </c>
      <c r="B47" s="6" t="s">
        <v>20</v>
      </c>
      <c r="C47" s="7">
        <v>37657</v>
      </c>
      <c r="D47" s="32">
        <f>SUM(Feb!D47+C47*4)</f>
        <v>1869929</v>
      </c>
      <c r="E47" s="50">
        <v>9676</v>
      </c>
      <c r="F47" s="32">
        <f>SUM(Feb!F47+E47*4)</f>
        <v>502845</v>
      </c>
      <c r="G47" s="50">
        <v>235070</v>
      </c>
      <c r="H47" s="32">
        <f>SUM(Feb!H47+G47)</f>
        <v>1609401</v>
      </c>
      <c r="I47" s="33">
        <f t="shared" si="2"/>
        <v>282403</v>
      </c>
      <c r="J47" s="32">
        <f t="shared" si="1"/>
        <v>3982175</v>
      </c>
    </row>
    <row r="48" spans="1:10" s="1" customFormat="1" ht="15.75" customHeight="1">
      <c r="A48" s="5" t="s">
        <v>42</v>
      </c>
      <c r="B48" s="6" t="s">
        <v>20</v>
      </c>
      <c r="C48" s="7">
        <v>9272</v>
      </c>
      <c r="D48" s="32">
        <f>SUM(Feb!D48+C48*4)</f>
        <v>282710</v>
      </c>
      <c r="E48" s="50">
        <v>3964</v>
      </c>
      <c r="F48" s="32">
        <f>SUM(Feb!F48+E48*4)</f>
        <v>143453</v>
      </c>
      <c r="G48" s="50">
        <v>89249</v>
      </c>
      <c r="H48" s="32">
        <f>SUM(Feb!H48+G48)</f>
        <v>395173</v>
      </c>
      <c r="I48" s="33">
        <f t="shared" si="2"/>
        <v>102485</v>
      </c>
      <c r="J48" s="32">
        <f t="shared" si="1"/>
        <v>821336</v>
      </c>
    </row>
    <row r="49" spans="1:10" s="11" customFormat="1" ht="15.75" customHeight="1">
      <c r="A49" s="9" t="s">
        <v>43</v>
      </c>
      <c r="B49" s="10" t="s">
        <v>20</v>
      </c>
      <c r="C49" s="7">
        <v>129</v>
      </c>
      <c r="D49" s="32">
        <f>SUM(Feb!D49+C49*4)</f>
        <v>170343</v>
      </c>
      <c r="E49" s="50">
        <v>1113</v>
      </c>
      <c r="F49" s="32">
        <f>SUM(Feb!F49+E49*4)</f>
        <v>64647</v>
      </c>
      <c r="G49" s="50">
        <v>3024</v>
      </c>
      <c r="H49" s="32">
        <f>SUM(Feb!H49+G49)</f>
        <v>172198</v>
      </c>
      <c r="I49" s="32">
        <f t="shared" si="2"/>
        <v>4266</v>
      </c>
      <c r="J49" s="32">
        <f t="shared" si="1"/>
        <v>407188</v>
      </c>
    </row>
    <row r="50" spans="1:10" s="11" customFormat="1" ht="15.75" customHeight="1">
      <c r="A50" s="9" t="s">
        <v>131</v>
      </c>
      <c r="B50" s="10" t="s">
        <v>20</v>
      </c>
      <c r="C50" s="7">
        <v>10758</v>
      </c>
      <c r="D50" s="32">
        <f>SUM(Feb!D50+C50*4)</f>
        <v>1018385</v>
      </c>
      <c r="E50" s="50">
        <v>0</v>
      </c>
      <c r="F50" s="32">
        <f>SUM(Feb!F50+E50*4)</f>
        <v>1128</v>
      </c>
      <c r="G50" s="50">
        <v>46729</v>
      </c>
      <c r="H50" s="32">
        <f>SUM(Feb!H50+G50)</f>
        <v>526709</v>
      </c>
      <c r="I50" s="32">
        <f t="shared" si="2"/>
        <v>57487</v>
      </c>
      <c r="J50" s="32">
        <f t="shared" si="1"/>
        <v>1546222</v>
      </c>
    </row>
    <row r="51" spans="1:10" s="1" customFormat="1" ht="15.75" customHeight="1">
      <c r="A51" s="5" t="s">
        <v>48</v>
      </c>
      <c r="B51" s="6" t="s">
        <v>20</v>
      </c>
      <c r="C51" s="7">
        <v>18269</v>
      </c>
      <c r="D51" s="32">
        <f>SUM(Feb!D51+C51*4)</f>
        <v>1096190</v>
      </c>
      <c r="E51" s="50">
        <v>1113</v>
      </c>
      <c r="F51" s="32">
        <f>SUM(Feb!F51+E51*4)</f>
        <v>61592</v>
      </c>
      <c r="G51" s="50">
        <v>105850</v>
      </c>
      <c r="H51" s="32">
        <f>SUM(Feb!H51+G51)</f>
        <v>589004</v>
      </c>
      <c r="I51" s="32">
        <f t="shared" si="2"/>
        <v>125232</v>
      </c>
      <c r="J51" s="32">
        <f t="shared" si="1"/>
        <v>1746786</v>
      </c>
    </row>
    <row r="52" spans="1:10" s="11" customFormat="1" ht="15.75" customHeight="1">
      <c r="A52" s="9" t="s">
        <v>54</v>
      </c>
      <c r="B52" s="10" t="s">
        <v>20</v>
      </c>
      <c r="C52" s="7">
        <v>0</v>
      </c>
      <c r="D52" s="32">
        <f>SUM(Feb!D52+C52*4)</f>
        <v>54244</v>
      </c>
      <c r="E52" s="50">
        <v>0</v>
      </c>
      <c r="F52" s="32">
        <f>SUM(Feb!F52+E52*4)</f>
        <v>0</v>
      </c>
      <c r="G52" s="50">
        <v>0</v>
      </c>
      <c r="H52" s="32">
        <f>SUM(Feb!H52+G52)</f>
        <v>32700</v>
      </c>
      <c r="I52" s="32">
        <f t="shared" si="2"/>
        <v>0</v>
      </c>
      <c r="J52" s="32">
        <f t="shared" si="1"/>
        <v>86944</v>
      </c>
    </row>
    <row r="53" spans="1:10" s="11" customFormat="1" ht="15.75" customHeight="1">
      <c r="A53" s="9" t="s">
        <v>55</v>
      </c>
      <c r="B53" s="10" t="s">
        <v>20</v>
      </c>
      <c r="C53" s="7">
        <v>8577</v>
      </c>
      <c r="D53" s="32">
        <f>SUM(Feb!D53+C53*4)</f>
        <v>924701</v>
      </c>
      <c r="E53" s="50">
        <v>3885</v>
      </c>
      <c r="F53" s="32">
        <f>SUM(Feb!F53+E53*4)</f>
        <v>681478</v>
      </c>
      <c r="G53" s="50">
        <v>71108</v>
      </c>
      <c r="H53" s="32">
        <f>SUM(Feb!H53+G53)</f>
        <v>944941</v>
      </c>
      <c r="I53" s="32">
        <f t="shared" si="2"/>
        <v>83570</v>
      </c>
      <c r="J53" s="32">
        <f t="shared" si="1"/>
        <v>2551120</v>
      </c>
    </row>
    <row r="54" spans="1:10" s="11" customFormat="1" ht="15.75" customHeight="1">
      <c r="A54" s="9" t="s">
        <v>56</v>
      </c>
      <c r="B54" s="10" t="s">
        <v>20</v>
      </c>
      <c r="C54" s="7">
        <v>13520</v>
      </c>
      <c r="D54" s="32">
        <f>SUM(Feb!D54+C54*4)</f>
        <v>1618316</v>
      </c>
      <c r="E54" s="50">
        <v>10332</v>
      </c>
      <c r="F54" s="32">
        <f>SUM(Feb!F54+E54*4)</f>
        <v>698589</v>
      </c>
      <c r="G54" s="50">
        <v>89525</v>
      </c>
      <c r="H54" s="32">
        <f>SUM(Feb!H54+G54)</f>
        <v>1670042</v>
      </c>
      <c r="I54" s="32">
        <f t="shared" si="2"/>
        <v>113377</v>
      </c>
      <c r="J54" s="32">
        <f t="shared" si="1"/>
        <v>3986947</v>
      </c>
    </row>
    <row r="55" spans="1:10" s="1" customFormat="1" ht="15.75" customHeight="1">
      <c r="A55" s="5" t="s">
        <v>58</v>
      </c>
      <c r="B55" s="6" t="s">
        <v>20</v>
      </c>
      <c r="C55" s="7">
        <v>2973</v>
      </c>
      <c r="D55" s="32">
        <f>SUM(Feb!D55+C55*4)</f>
        <v>225338</v>
      </c>
      <c r="E55" s="50">
        <v>0</v>
      </c>
      <c r="F55" s="32">
        <f>SUM(Feb!F55+E55*4)</f>
        <v>1080</v>
      </c>
      <c r="G55" s="50">
        <v>146745</v>
      </c>
      <c r="H55" s="32">
        <f>SUM(Feb!H55+G55)</f>
        <v>185617</v>
      </c>
      <c r="I55" s="33">
        <f t="shared" si="2"/>
        <v>149718</v>
      </c>
      <c r="J55" s="32">
        <f t="shared" si="1"/>
        <v>412035</v>
      </c>
    </row>
    <row r="56" spans="1:10" s="1" customFormat="1" ht="15.75" customHeight="1">
      <c r="A56" s="5" t="s">
        <v>59</v>
      </c>
      <c r="B56" s="6" t="s">
        <v>20</v>
      </c>
      <c r="C56" s="7">
        <v>24152</v>
      </c>
      <c r="D56" s="32">
        <f>SUM(Feb!D56+C56*4)</f>
        <v>1649822</v>
      </c>
      <c r="E56" s="50">
        <v>14199</v>
      </c>
      <c r="F56" s="32">
        <f>SUM(Feb!F56+E56*4)</f>
        <v>852494</v>
      </c>
      <c r="G56" s="50">
        <v>199052</v>
      </c>
      <c r="H56" s="32">
        <f>SUM(Feb!H56+G56)</f>
        <v>1378807</v>
      </c>
      <c r="I56" s="33">
        <f t="shared" si="2"/>
        <v>237403</v>
      </c>
      <c r="J56" s="32">
        <f t="shared" si="1"/>
        <v>3881123</v>
      </c>
    </row>
    <row r="57" spans="1:10" s="1" customFormat="1" ht="15.75" customHeight="1">
      <c r="A57" s="5" t="s">
        <v>60</v>
      </c>
      <c r="B57" s="6" t="s">
        <v>20</v>
      </c>
      <c r="C57" s="7">
        <v>11619</v>
      </c>
      <c r="D57" s="32">
        <f>SUM(Feb!D57+C57*4)</f>
        <v>1482906</v>
      </c>
      <c r="E57" s="50">
        <v>9762</v>
      </c>
      <c r="F57" s="32">
        <f>SUM(Feb!F57+E57*4)</f>
        <v>855591</v>
      </c>
      <c r="G57" s="50">
        <v>126432</v>
      </c>
      <c r="H57" s="32">
        <f>SUM(Feb!H57+G57)</f>
        <v>1643729</v>
      </c>
      <c r="I57" s="33">
        <f t="shared" si="2"/>
        <v>147813</v>
      </c>
      <c r="J57" s="32">
        <f>SUM(D57+F57+H57)</f>
        <v>3982226</v>
      </c>
    </row>
    <row r="58" spans="1:10" s="1" customFormat="1" ht="15.75" customHeight="1">
      <c r="A58" s="5" t="s">
        <v>61</v>
      </c>
      <c r="B58" s="6" t="s">
        <v>20</v>
      </c>
      <c r="C58" s="7">
        <v>6723</v>
      </c>
      <c r="D58" s="32">
        <f>SUM(Feb!D58+C58*4)</f>
        <v>2188757</v>
      </c>
      <c r="E58" s="50">
        <v>7237</v>
      </c>
      <c r="F58" s="32">
        <f>SUM(Feb!F58+E58*4)</f>
        <v>428153</v>
      </c>
      <c r="G58" s="50">
        <v>75519</v>
      </c>
      <c r="H58" s="32">
        <f>SUM(Feb!H58+G58)</f>
        <v>1945986</v>
      </c>
      <c r="I58" s="33">
        <f t="shared" si="2"/>
        <v>89479</v>
      </c>
      <c r="J58" s="32">
        <f t="shared" si="1"/>
        <v>4562896</v>
      </c>
    </row>
    <row r="59" spans="1:10" s="1" customFormat="1" ht="15.75" customHeight="1">
      <c r="A59" s="5" t="s">
        <v>65</v>
      </c>
      <c r="B59" s="6" t="s">
        <v>20</v>
      </c>
      <c r="C59" s="7">
        <v>1628</v>
      </c>
      <c r="D59" s="32">
        <f>SUM(Feb!D59+C59*4)</f>
        <v>497342</v>
      </c>
      <c r="E59" s="50">
        <v>0</v>
      </c>
      <c r="F59" s="32">
        <f>SUM(Feb!F59+E59*4)</f>
        <v>1825</v>
      </c>
      <c r="G59" s="50">
        <v>574</v>
      </c>
      <c r="H59" s="32">
        <f>SUM(Feb!H59+G59)</f>
        <v>655361</v>
      </c>
      <c r="I59" s="33">
        <f t="shared" si="2"/>
        <v>2202</v>
      </c>
      <c r="J59" s="32">
        <f t="shared" si="1"/>
        <v>1154528</v>
      </c>
    </row>
    <row r="60" spans="1:10" s="1" customFormat="1" ht="15.75" customHeight="1">
      <c r="A60" s="5" t="s">
        <v>66</v>
      </c>
      <c r="B60" s="6" t="s">
        <v>20</v>
      </c>
      <c r="C60" s="7">
        <v>13416</v>
      </c>
      <c r="D60" s="32">
        <f>SUM(Feb!D60+C60*4)</f>
        <v>817621</v>
      </c>
      <c r="E60" s="50">
        <v>1985</v>
      </c>
      <c r="F60" s="32">
        <f>SUM(Feb!F60+E60*4)</f>
        <v>101396</v>
      </c>
      <c r="G60" s="50">
        <v>45547</v>
      </c>
      <c r="H60" s="32">
        <f>SUM(Feb!H60+G60)</f>
        <v>527249</v>
      </c>
      <c r="I60" s="33">
        <f t="shared" si="2"/>
        <v>60948</v>
      </c>
      <c r="J60" s="32">
        <f t="shared" si="1"/>
        <v>1446266</v>
      </c>
    </row>
    <row r="61" spans="1:10" s="1" customFormat="1" ht="15.75" customHeight="1">
      <c r="A61" s="5" t="s">
        <v>67</v>
      </c>
      <c r="B61" s="6" t="s">
        <v>20</v>
      </c>
      <c r="C61" s="7">
        <v>1610</v>
      </c>
      <c r="D61" s="32">
        <f>SUM(Feb!D61+C61*4)</f>
        <v>109701</v>
      </c>
      <c r="E61" s="50">
        <v>0</v>
      </c>
      <c r="F61" s="32">
        <f>SUM(Feb!F61+E61*4)</f>
        <v>0</v>
      </c>
      <c r="G61" s="50">
        <v>16199</v>
      </c>
      <c r="H61" s="32">
        <f>SUM(Feb!H61+G61)</f>
        <v>82738</v>
      </c>
      <c r="I61" s="33">
        <f t="shared" si="2"/>
        <v>17809</v>
      </c>
      <c r="J61" s="32">
        <f t="shared" si="1"/>
        <v>192439</v>
      </c>
    </row>
    <row r="62" spans="1:10" s="11" customFormat="1" ht="15.75" customHeight="1">
      <c r="A62" s="9" t="s">
        <v>68</v>
      </c>
      <c r="B62" s="10" t="s">
        <v>20</v>
      </c>
      <c r="C62" s="7">
        <v>1946</v>
      </c>
      <c r="D62" s="32">
        <f>SUM(Feb!D62+C62*4)</f>
        <v>548729</v>
      </c>
      <c r="E62" s="50">
        <v>2316</v>
      </c>
      <c r="F62" s="32">
        <f>SUM(Feb!F62+E62*4)</f>
        <v>71226</v>
      </c>
      <c r="G62" s="50">
        <v>35346</v>
      </c>
      <c r="H62" s="32">
        <f>SUM(Feb!H62+G62)</f>
        <v>894300</v>
      </c>
      <c r="I62" s="32">
        <f t="shared" si="2"/>
        <v>39608</v>
      </c>
      <c r="J62" s="32">
        <f t="shared" si="1"/>
        <v>1514255</v>
      </c>
    </row>
    <row r="63" spans="1:10" s="1" customFormat="1" ht="15.75" customHeight="1">
      <c r="A63" s="5" t="s">
        <v>69</v>
      </c>
      <c r="B63" s="6" t="s">
        <v>20</v>
      </c>
      <c r="C63" s="7">
        <v>12031</v>
      </c>
      <c r="D63" s="32">
        <f>SUM(Feb!D63+C63*4)</f>
        <v>585271</v>
      </c>
      <c r="E63" s="50">
        <v>2347</v>
      </c>
      <c r="F63" s="32">
        <f>SUM(Feb!F63+E63*4)</f>
        <v>179761</v>
      </c>
      <c r="G63" s="50">
        <v>77622</v>
      </c>
      <c r="H63" s="32">
        <f>SUM(Feb!H63+G63)</f>
        <v>566709</v>
      </c>
      <c r="I63" s="33">
        <f t="shared" si="2"/>
        <v>92000</v>
      </c>
      <c r="J63" s="32">
        <f t="shared" si="1"/>
        <v>1331741</v>
      </c>
    </row>
    <row r="64" spans="1:10" s="11" customFormat="1" ht="15.75" customHeight="1">
      <c r="A64" s="9" t="s">
        <v>70</v>
      </c>
      <c r="B64" s="10" t="s">
        <v>20</v>
      </c>
      <c r="C64" s="7">
        <v>2274</v>
      </c>
      <c r="D64" s="32">
        <f>SUM(Feb!D64+C64*4)</f>
        <v>582409</v>
      </c>
      <c r="E64" s="50">
        <v>1275</v>
      </c>
      <c r="F64" s="32">
        <f>SUM(Feb!F64+E64*4)</f>
        <v>264592</v>
      </c>
      <c r="G64" s="50">
        <v>10250</v>
      </c>
      <c r="H64" s="32">
        <f>SUM(Feb!H64+G64)</f>
        <v>428621</v>
      </c>
      <c r="I64" s="32">
        <f t="shared" si="2"/>
        <v>13799</v>
      </c>
      <c r="J64" s="32">
        <f t="shared" si="1"/>
        <v>1275622</v>
      </c>
    </row>
    <row r="65" spans="1:10" s="1" customFormat="1" ht="15.75" customHeight="1">
      <c r="A65" s="5" t="s">
        <v>71</v>
      </c>
      <c r="B65" s="6" t="s">
        <v>20</v>
      </c>
      <c r="C65" s="7">
        <v>7281</v>
      </c>
      <c r="D65" s="32">
        <f>SUM(Feb!D65+C65*4)</f>
        <v>590278</v>
      </c>
      <c r="E65" s="50">
        <v>0</v>
      </c>
      <c r="F65" s="32">
        <f>SUM(Feb!F65+E65*4)</f>
        <v>35896</v>
      </c>
      <c r="G65" s="50">
        <v>63646</v>
      </c>
      <c r="H65" s="32">
        <f>SUM(Feb!H65+G65)</f>
        <v>673032</v>
      </c>
      <c r="I65" s="33">
        <f t="shared" si="2"/>
        <v>70927</v>
      </c>
      <c r="J65" s="32">
        <f t="shared" si="1"/>
        <v>1299206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2">
        <f>SUM(Feb!D66+C66*4)</f>
        <v>0</v>
      </c>
      <c r="E66" s="50">
        <v>0</v>
      </c>
      <c r="F66" s="32">
        <f>SUM(Feb!F66+E66*4)</f>
        <v>0</v>
      </c>
      <c r="G66" s="50">
        <v>0</v>
      </c>
      <c r="H66" s="32">
        <f>SUM(Feb!H66+G66)</f>
        <v>0</v>
      </c>
      <c r="I66" s="32">
        <f t="shared" si="2"/>
        <v>0</v>
      </c>
      <c r="J66" s="32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5789</v>
      </c>
      <c r="D67" s="32">
        <f>SUM(Feb!D67+C67*4)</f>
        <v>457193</v>
      </c>
      <c r="E67" s="50">
        <v>0</v>
      </c>
      <c r="F67" s="32">
        <f>SUM(Feb!F67+E67*4)</f>
        <v>3248</v>
      </c>
      <c r="G67" s="50">
        <v>90656</v>
      </c>
      <c r="H67" s="32">
        <f>SUM(Feb!H67+G67)</f>
        <v>486776</v>
      </c>
      <c r="I67" s="33">
        <f t="shared" si="2"/>
        <v>96445</v>
      </c>
      <c r="J67" s="32">
        <f t="shared" si="1"/>
        <v>947217</v>
      </c>
    </row>
    <row r="68" spans="1:10" s="11" customFormat="1" ht="15.75" customHeight="1">
      <c r="A68" s="9" t="s">
        <v>74</v>
      </c>
      <c r="B68" s="10" t="s">
        <v>20</v>
      </c>
      <c r="C68" s="7">
        <v>1783</v>
      </c>
      <c r="D68" s="32">
        <f>SUM(Feb!D68+C68*4)</f>
        <v>332885</v>
      </c>
      <c r="E68" s="50">
        <v>0</v>
      </c>
      <c r="F68" s="32">
        <f>SUM(Feb!F68+E68*4)</f>
        <v>7353</v>
      </c>
      <c r="G68" s="50">
        <v>5381</v>
      </c>
      <c r="H68" s="32">
        <f>SUM(Feb!H68+G68)</f>
        <v>222108</v>
      </c>
      <c r="I68" s="32">
        <f t="shared" si="2"/>
        <v>7164</v>
      </c>
      <c r="J68" s="32">
        <f>SUM(D68+F68+H68)</f>
        <v>562346</v>
      </c>
    </row>
    <row r="69" spans="1:10" s="1" customFormat="1" ht="15.75" customHeight="1">
      <c r="A69" s="5" t="s">
        <v>75</v>
      </c>
      <c r="B69" s="6" t="s">
        <v>20</v>
      </c>
      <c r="C69" s="7">
        <v>1402</v>
      </c>
      <c r="D69" s="32">
        <f>SUM(Feb!D69+C69*4)</f>
        <v>307337</v>
      </c>
      <c r="E69" s="50">
        <v>0</v>
      </c>
      <c r="F69" s="32">
        <f>SUM(Feb!F69+E69*4)</f>
        <v>208719</v>
      </c>
      <c r="G69" s="50">
        <v>15104</v>
      </c>
      <c r="H69" s="32">
        <f>SUM(Feb!H69+G69)</f>
        <v>346748</v>
      </c>
      <c r="I69" s="33">
        <f t="shared" si="2"/>
        <v>16506</v>
      </c>
      <c r="J69" s="32">
        <f t="shared" si="1"/>
        <v>862804</v>
      </c>
    </row>
    <row r="70" spans="1:10" s="1" customFormat="1" ht="15.75" customHeight="1">
      <c r="A70" s="5" t="s">
        <v>76</v>
      </c>
      <c r="B70" s="6" t="s">
        <v>20</v>
      </c>
      <c r="C70" s="7">
        <v>3108</v>
      </c>
      <c r="D70" s="32">
        <f>SUM(Feb!D70+C70*4)</f>
        <v>146307</v>
      </c>
      <c r="E70" s="50">
        <v>663</v>
      </c>
      <c r="F70" s="32">
        <f>SUM(Feb!F70+E70*4)</f>
        <v>26666</v>
      </c>
      <c r="G70" s="50">
        <v>49711</v>
      </c>
      <c r="H70" s="32">
        <f>SUM(Feb!H70+G70)</f>
        <v>136532</v>
      </c>
      <c r="I70" s="33">
        <f t="shared" si="2"/>
        <v>53482</v>
      </c>
      <c r="J70" s="32">
        <f t="shared" si="1"/>
        <v>309505</v>
      </c>
    </row>
    <row r="71" spans="1:10" s="11" customFormat="1" ht="15.75" customHeight="1">
      <c r="A71" s="9" t="s">
        <v>78</v>
      </c>
      <c r="B71" s="10" t="s">
        <v>20</v>
      </c>
      <c r="C71" s="7">
        <v>0</v>
      </c>
      <c r="D71" s="32">
        <f>SUM(Feb!D71+C71*4)</f>
        <v>1524</v>
      </c>
      <c r="E71" s="50">
        <v>0</v>
      </c>
      <c r="F71" s="32">
        <f>SUM(Feb!F71+E71*4)</f>
        <v>0</v>
      </c>
      <c r="G71" s="50">
        <v>0</v>
      </c>
      <c r="H71" s="32">
        <f>SUM(Feb!H71+G71)</f>
        <v>1627</v>
      </c>
      <c r="I71" s="32">
        <f t="shared" si="2"/>
        <v>0</v>
      </c>
      <c r="J71" s="32">
        <f t="shared" si="1"/>
        <v>3151</v>
      </c>
    </row>
    <row r="72" spans="1:10" s="11" customFormat="1" ht="15.75" customHeight="1">
      <c r="A72" s="9" t="s">
        <v>79</v>
      </c>
      <c r="B72" s="10" t="s">
        <v>20</v>
      </c>
      <c r="C72" s="7">
        <v>0</v>
      </c>
      <c r="D72" s="32">
        <f>SUM(Feb!D72+C72*4)</f>
        <v>273520</v>
      </c>
      <c r="E72" s="50">
        <v>0</v>
      </c>
      <c r="F72" s="32">
        <f>SUM(Feb!F72+E72*4)</f>
        <v>28526</v>
      </c>
      <c r="G72" s="50">
        <v>0</v>
      </c>
      <c r="H72" s="32">
        <f>SUM(Feb!H72+G72)</f>
        <v>146187</v>
      </c>
      <c r="I72" s="32">
        <f t="shared" si="2"/>
        <v>0</v>
      </c>
      <c r="J72" s="32">
        <f t="shared" si="1"/>
        <v>448233</v>
      </c>
    </row>
    <row r="73" spans="1:10" s="11" customFormat="1" ht="15.75" customHeight="1">
      <c r="A73" s="9" t="s">
        <v>80</v>
      </c>
      <c r="B73" s="10" t="s">
        <v>20</v>
      </c>
      <c r="C73" s="7">
        <v>10059</v>
      </c>
      <c r="D73" s="32">
        <f>SUM(Feb!D73+C73*4)</f>
        <v>877031</v>
      </c>
      <c r="E73" s="50"/>
      <c r="F73" s="32">
        <f>SUM(Feb!F73+E73*4)</f>
        <v>26382</v>
      </c>
      <c r="G73" s="50">
        <v>55710</v>
      </c>
      <c r="H73" s="32">
        <f>SUM(Feb!H73+G73)</f>
        <v>819234</v>
      </c>
      <c r="I73" s="32">
        <f t="shared" si="2"/>
        <v>65769</v>
      </c>
      <c r="J73" s="32">
        <f t="shared" si="1"/>
        <v>1722647</v>
      </c>
    </row>
    <row r="74" spans="1:10" s="1" customFormat="1" ht="15.75" customHeight="1">
      <c r="A74" s="5" t="s">
        <v>81</v>
      </c>
      <c r="B74" s="6" t="s">
        <v>20</v>
      </c>
      <c r="C74" s="7">
        <v>0</v>
      </c>
      <c r="D74" s="32">
        <f>SUM(Feb!D74+C74*4)</f>
        <v>234239</v>
      </c>
      <c r="E74" s="50">
        <v>1874</v>
      </c>
      <c r="F74" s="32">
        <f>SUM(Feb!F74+E74*4)</f>
        <v>69203</v>
      </c>
      <c r="G74" s="50">
        <v>1707</v>
      </c>
      <c r="H74" s="32">
        <f>SUM(Feb!H74+G74)</f>
        <v>235132</v>
      </c>
      <c r="I74" s="33">
        <f t="shared" si="2"/>
        <v>3581</v>
      </c>
      <c r="J74" s="32">
        <f t="shared" si="1"/>
        <v>538574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2">
        <f>SUM(Feb!D75+C75*4)</f>
        <v>0</v>
      </c>
      <c r="E75" s="50">
        <v>0</v>
      </c>
      <c r="F75" s="32">
        <f>SUM(Feb!F75+E75*4)</f>
        <v>0</v>
      </c>
      <c r="G75" s="50">
        <v>0</v>
      </c>
      <c r="H75" s="32">
        <f>SUM(Feb!H75+G75)</f>
        <v>0</v>
      </c>
      <c r="I75" s="32">
        <f t="shared" si="2"/>
        <v>0</v>
      </c>
      <c r="J75" s="32">
        <f t="shared" si="1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2">
        <f>SUM(Feb!D76+C76*4)</f>
        <v>0</v>
      </c>
      <c r="E76" s="50">
        <v>184</v>
      </c>
      <c r="F76" s="32">
        <f>SUM(Feb!F76+E76*4)</f>
        <v>736</v>
      </c>
      <c r="G76" s="50">
        <v>52</v>
      </c>
      <c r="H76" s="32">
        <f>SUM(Feb!H76+G76)</f>
        <v>52</v>
      </c>
      <c r="I76" s="32">
        <f t="shared" si="2"/>
        <v>236</v>
      </c>
      <c r="J76" s="32">
        <f>SUM(D76+F76+H76)</f>
        <v>788</v>
      </c>
    </row>
    <row r="77" spans="1:10" s="1" customFormat="1" ht="15.75" customHeight="1">
      <c r="A77" s="5" t="s">
        <v>88</v>
      </c>
      <c r="B77" s="6" t="s">
        <v>20</v>
      </c>
      <c r="C77" s="7">
        <v>31091</v>
      </c>
      <c r="D77" s="32">
        <f>SUM(Feb!D77+C77*4)</f>
        <v>2003918</v>
      </c>
      <c r="E77" s="50">
        <v>6506</v>
      </c>
      <c r="F77" s="32">
        <f>SUM(Feb!F77+E77*4)</f>
        <v>524742</v>
      </c>
      <c r="G77" s="50">
        <v>158340</v>
      </c>
      <c r="H77" s="32">
        <f>SUM(Feb!H77+G77)</f>
        <v>1660670</v>
      </c>
      <c r="I77" s="33">
        <f t="shared" si="2"/>
        <v>195937</v>
      </c>
      <c r="J77" s="32">
        <f>SUM(D77+F77+H77)</f>
        <v>4189330</v>
      </c>
    </row>
    <row r="78" spans="1:10" s="1" customFormat="1" ht="15.75" customHeight="1">
      <c r="A78" s="5" t="s">
        <v>139</v>
      </c>
      <c r="B78" s="6" t="s">
        <v>20</v>
      </c>
      <c r="C78" s="7">
        <v>0</v>
      </c>
      <c r="D78" s="32">
        <f>SUM(Feb!D78+C78*4)</f>
        <v>55524</v>
      </c>
      <c r="E78" s="50">
        <v>3464</v>
      </c>
      <c r="F78" s="32">
        <f>SUM(Feb!F78+E78*4)</f>
        <v>269922</v>
      </c>
      <c r="G78" s="50">
        <v>1059</v>
      </c>
      <c r="H78" s="32">
        <f>SUM(Feb!H78+G78)</f>
        <v>227137</v>
      </c>
      <c r="I78" s="33">
        <f t="shared" si="2"/>
        <v>4523</v>
      </c>
      <c r="J78" s="32">
        <f>SUM(D78+F78+H78)</f>
        <v>552583</v>
      </c>
    </row>
    <row r="79" spans="1:10" s="1" customFormat="1" ht="15.75" customHeight="1">
      <c r="A79" s="5" t="s">
        <v>137</v>
      </c>
      <c r="B79" s="6" t="s">
        <v>20</v>
      </c>
      <c r="C79" s="7">
        <v>0</v>
      </c>
      <c r="D79" s="32">
        <f>SUM(Feb!D79+C79*4)</f>
        <v>25890</v>
      </c>
      <c r="E79" s="50">
        <v>4551</v>
      </c>
      <c r="F79" s="32">
        <f>SUM(Feb!F79+E79*4)</f>
        <v>412504</v>
      </c>
      <c r="G79" s="50">
        <v>13802</v>
      </c>
      <c r="H79" s="32">
        <f>SUM(Feb!H79+G79)</f>
        <v>153131</v>
      </c>
      <c r="I79" s="33">
        <f t="shared" si="2"/>
        <v>18353</v>
      </c>
      <c r="J79" s="32">
        <f>SUM(D79+F79+H79)</f>
        <v>591525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2">
        <f>SUM(Feb!D80+C80*4)</f>
        <v>103689</v>
      </c>
      <c r="E80" s="50">
        <v>3464</v>
      </c>
      <c r="F80" s="32">
        <f>SUM(Feb!F80+E80*4)</f>
        <v>184884</v>
      </c>
      <c r="G80" s="50">
        <v>972</v>
      </c>
      <c r="H80" s="32">
        <f>SUM(Feb!H80+G80)</f>
        <v>125132</v>
      </c>
      <c r="I80" s="33">
        <f t="shared" si="2"/>
        <v>4436</v>
      </c>
      <c r="J80" s="32">
        <f>SUM(D80+F80+H80)</f>
        <v>413705</v>
      </c>
    </row>
    <row r="81" spans="1:10" s="3" customFormat="1" ht="21.75">
      <c r="A81" s="19" t="s">
        <v>125</v>
      </c>
      <c r="B81" s="2"/>
      <c r="C81" s="33">
        <f>SUM(C5:C35)</f>
        <v>116009</v>
      </c>
      <c r="D81" s="33">
        <f aca="true" t="shared" si="3" ref="D81:J81">SUM(D5:D35)</f>
        <v>7388487</v>
      </c>
      <c r="E81" s="33">
        <f t="shared" si="3"/>
        <v>202070</v>
      </c>
      <c r="F81" s="33">
        <f t="shared" si="3"/>
        <v>7849111</v>
      </c>
      <c r="G81" s="33">
        <f t="shared" si="3"/>
        <v>2416428</v>
      </c>
      <c r="H81" s="33">
        <f t="shared" si="3"/>
        <v>13478588</v>
      </c>
      <c r="I81" s="33">
        <f t="shared" si="3"/>
        <v>2734507</v>
      </c>
      <c r="J81" s="33">
        <f t="shared" si="3"/>
        <v>28716186</v>
      </c>
    </row>
    <row r="82" spans="1:10" s="3" customFormat="1" ht="21.75">
      <c r="A82" s="19" t="s">
        <v>126</v>
      </c>
      <c r="B82" s="2"/>
      <c r="C82" s="33">
        <f>SUM(C36:C80)</f>
        <v>399113</v>
      </c>
      <c r="D82" s="33">
        <f aca="true" t="shared" si="4" ref="D82:J82">SUM(D36:D80)</f>
        <v>30253816</v>
      </c>
      <c r="E82" s="33">
        <f t="shared" si="4"/>
        <v>105174</v>
      </c>
      <c r="F82" s="33">
        <f t="shared" si="4"/>
        <v>8251764</v>
      </c>
      <c r="G82" s="33">
        <f t="shared" si="4"/>
        <v>2669526</v>
      </c>
      <c r="H82" s="33">
        <f t="shared" si="4"/>
        <v>26578492</v>
      </c>
      <c r="I82" s="33">
        <f t="shared" si="4"/>
        <v>3173813</v>
      </c>
      <c r="J82" s="33">
        <f t="shared" si="4"/>
        <v>65084072</v>
      </c>
    </row>
    <row r="83" spans="1:10" s="3" customFormat="1" ht="15.75" customHeight="1">
      <c r="A83" s="17" t="s">
        <v>89</v>
      </c>
      <c r="B83" s="2"/>
      <c r="C83" s="33">
        <f>SUM(C81:C82)</f>
        <v>515122</v>
      </c>
      <c r="D83" s="33">
        <f aca="true" t="shared" si="5" ref="D83:J83">SUM(D81:D82)</f>
        <v>37642303</v>
      </c>
      <c r="E83" s="33">
        <f t="shared" si="5"/>
        <v>307244</v>
      </c>
      <c r="F83" s="33">
        <f t="shared" si="5"/>
        <v>16100875</v>
      </c>
      <c r="G83" s="33">
        <f t="shared" si="5"/>
        <v>5085954</v>
      </c>
      <c r="H83" s="33">
        <f t="shared" si="5"/>
        <v>40057080</v>
      </c>
      <c r="I83" s="33">
        <f t="shared" si="5"/>
        <v>5908320</v>
      </c>
      <c r="J83" s="33">
        <f t="shared" si="5"/>
        <v>93800258</v>
      </c>
    </row>
    <row r="84" spans="1:10" ht="12.75">
      <c r="A84" s="12"/>
      <c r="B84" s="2"/>
      <c r="C84" s="2"/>
      <c r="D84" s="35"/>
      <c r="E84" s="2"/>
      <c r="F84" s="35"/>
      <c r="G84" s="2"/>
      <c r="H84" s="35"/>
      <c r="I84" s="41" t="s">
        <v>156</v>
      </c>
      <c r="J84" s="46">
        <v>92247106</v>
      </c>
    </row>
    <row r="85" spans="1:10" ht="12.75">
      <c r="A85" s="12"/>
      <c r="B85" s="2"/>
      <c r="C85" s="2"/>
      <c r="D85" s="35"/>
      <c r="E85" s="2"/>
      <c r="F85" s="35"/>
      <c r="G85" s="2"/>
      <c r="H85" s="35"/>
      <c r="I85" s="41" t="s">
        <v>155</v>
      </c>
      <c r="J85" s="46">
        <v>73942861</v>
      </c>
    </row>
    <row r="86" spans="1:8" ht="12.75">
      <c r="A86" s="12"/>
      <c r="B86" s="2"/>
      <c r="C86" s="2"/>
      <c r="D86" s="35"/>
      <c r="E86" s="2"/>
      <c r="F86" s="35"/>
      <c r="G86" s="2"/>
      <c r="H86" s="35"/>
    </row>
  </sheetData>
  <sheetProtection sheet="1"/>
  <mergeCells count="1">
    <mergeCell ref="A1:J1"/>
  </mergeCells>
  <conditionalFormatting sqref="A2:A83 C2:IV2 A1:IV1 D83:H86 K3:IV83 I83:J83 B3:C86 D3:J82">
    <cfRule type="expression" priority="47" dxfId="0" stopIfTrue="1">
      <formula>CellHasFormula</formula>
    </cfRule>
  </conditionalFormatting>
  <conditionalFormatting sqref="A1:IV1">
    <cfRule type="expression" priority="46" dxfId="0" stopIfTrue="1">
      <formula>CellHasFormula</formula>
    </cfRule>
  </conditionalFormatting>
  <conditionalFormatting sqref="C5:C80">
    <cfRule type="expression" priority="45" dxfId="0" stopIfTrue="1">
      <formula>CellHasFormula</formula>
    </cfRule>
  </conditionalFormatting>
  <conditionalFormatting sqref="E5:E80">
    <cfRule type="expression" priority="44" dxfId="0" stopIfTrue="1">
      <formula>CellHasFormula</formula>
    </cfRule>
  </conditionalFormatting>
  <conditionalFormatting sqref="G5:G80">
    <cfRule type="expression" priority="43" dxfId="0" stopIfTrue="1">
      <formula>CellHasFormula</formula>
    </cfRule>
  </conditionalFormatting>
  <conditionalFormatting sqref="C36:C80">
    <cfRule type="expression" priority="42" dxfId="0" stopIfTrue="1">
      <formula>CellHasFormula</formula>
    </cfRule>
  </conditionalFormatting>
  <conditionalFormatting sqref="E36:E80">
    <cfRule type="expression" priority="41" dxfId="0" stopIfTrue="1">
      <formula>CellHasFormula</formula>
    </cfRule>
  </conditionalFormatting>
  <conditionalFormatting sqref="G36:G80">
    <cfRule type="expression" priority="40" dxfId="0" stopIfTrue="1">
      <formula>CellHasFormula</formula>
    </cfRule>
  </conditionalFormatting>
  <conditionalFormatting sqref="C5:C80">
    <cfRule type="expression" priority="39" dxfId="0" stopIfTrue="1">
      <formula>CellHasFormula</formula>
    </cfRule>
  </conditionalFormatting>
  <conditionalFormatting sqref="C5:C80">
    <cfRule type="expression" priority="38" dxfId="0" stopIfTrue="1">
      <formula>CellHasFormula</formula>
    </cfRule>
  </conditionalFormatting>
  <conditionalFormatting sqref="E5:E80">
    <cfRule type="expression" priority="37" dxfId="0" stopIfTrue="1">
      <formula>CellHasFormula</formula>
    </cfRule>
  </conditionalFormatting>
  <conditionalFormatting sqref="E5:E80">
    <cfRule type="expression" priority="36" dxfId="0" stopIfTrue="1">
      <formula>CellHasFormula</formula>
    </cfRule>
  </conditionalFormatting>
  <conditionalFormatting sqref="G5:G80">
    <cfRule type="expression" priority="35" dxfId="0" stopIfTrue="1">
      <formula>CellHasFormula</formula>
    </cfRule>
  </conditionalFormatting>
  <conditionalFormatting sqref="G5:G80">
    <cfRule type="expression" priority="34" dxfId="0" stopIfTrue="1">
      <formula>CellHasFormula</formula>
    </cfRule>
  </conditionalFormatting>
  <conditionalFormatting sqref="C36:C80">
    <cfRule type="expression" priority="33" dxfId="0" stopIfTrue="1">
      <formula>CellHasFormula</formula>
    </cfRule>
  </conditionalFormatting>
  <conditionalFormatting sqref="C36:C80">
    <cfRule type="expression" priority="32" dxfId="0" stopIfTrue="1">
      <formula>CellHasFormula</formula>
    </cfRule>
  </conditionalFormatting>
  <conditionalFormatting sqref="C36:C80">
    <cfRule type="expression" priority="31" dxfId="0" stopIfTrue="1">
      <formula>CellHasFormula</formula>
    </cfRule>
  </conditionalFormatting>
  <conditionalFormatting sqref="E36:E80">
    <cfRule type="expression" priority="30" dxfId="0" stopIfTrue="1">
      <formula>CellHasFormula</formula>
    </cfRule>
  </conditionalFormatting>
  <conditionalFormatting sqref="E36:E80">
    <cfRule type="expression" priority="29" dxfId="0" stopIfTrue="1">
      <formula>CellHasFormula</formula>
    </cfRule>
  </conditionalFormatting>
  <conditionalFormatting sqref="E36:E80">
    <cfRule type="expression" priority="28" dxfId="0" stopIfTrue="1">
      <formula>CellHasFormula</formula>
    </cfRule>
  </conditionalFormatting>
  <conditionalFormatting sqref="G36:G80">
    <cfRule type="expression" priority="27" dxfId="0" stopIfTrue="1">
      <formula>CellHasFormula</formula>
    </cfRule>
  </conditionalFormatting>
  <conditionalFormatting sqref="G36:G80">
    <cfRule type="expression" priority="26" dxfId="0" stopIfTrue="1">
      <formula>CellHasFormula</formula>
    </cfRule>
  </conditionalFormatting>
  <conditionalFormatting sqref="G36:G80">
    <cfRule type="expression" priority="25" dxfId="0" stopIfTrue="1">
      <formula>CellHasFormula</formula>
    </cfRule>
  </conditionalFormatting>
  <conditionalFormatting sqref="E36:E80">
    <cfRule type="expression" priority="24" dxfId="0" stopIfTrue="1">
      <formula>CellHasFormula</formula>
    </cfRule>
  </conditionalFormatting>
  <conditionalFormatting sqref="E36:E80">
    <cfRule type="expression" priority="23" dxfId="0" stopIfTrue="1">
      <formula>CellHasFormula</formula>
    </cfRule>
  </conditionalFormatting>
  <conditionalFormatting sqref="E36:E80">
    <cfRule type="expression" priority="22" dxfId="0" stopIfTrue="1">
      <formula>CellHasFormula</formula>
    </cfRule>
  </conditionalFormatting>
  <conditionalFormatting sqref="E36:E80">
    <cfRule type="expression" priority="21" dxfId="0" stopIfTrue="1">
      <formula>CellHasFormula</formula>
    </cfRule>
  </conditionalFormatting>
  <conditionalFormatting sqref="E36:E80">
    <cfRule type="expression" priority="20" dxfId="0" stopIfTrue="1">
      <formula>CellHasFormula</formula>
    </cfRule>
  </conditionalFormatting>
  <conditionalFormatting sqref="E36:E80">
    <cfRule type="expression" priority="19" dxfId="0" stopIfTrue="1">
      <formula>CellHasFormula</formula>
    </cfRule>
  </conditionalFormatting>
  <conditionalFormatting sqref="E36:E80">
    <cfRule type="expression" priority="18" dxfId="0" stopIfTrue="1">
      <formula>CellHasFormula</formula>
    </cfRule>
  </conditionalFormatting>
  <conditionalFormatting sqref="E36:E80">
    <cfRule type="expression" priority="17" dxfId="0" stopIfTrue="1">
      <formula>CellHasFormula</formula>
    </cfRule>
  </conditionalFormatting>
  <conditionalFormatting sqref="G36:G80">
    <cfRule type="expression" priority="16" dxfId="0" stopIfTrue="1">
      <formula>CellHasFormula</formula>
    </cfRule>
  </conditionalFormatting>
  <conditionalFormatting sqref="G36:G80">
    <cfRule type="expression" priority="15" dxfId="0" stopIfTrue="1">
      <formula>CellHasFormula</formula>
    </cfRule>
  </conditionalFormatting>
  <conditionalFormatting sqref="G36:G80">
    <cfRule type="expression" priority="14" dxfId="0" stopIfTrue="1">
      <formula>CellHasFormula</formula>
    </cfRule>
  </conditionalFormatting>
  <conditionalFormatting sqref="G36:G80">
    <cfRule type="expression" priority="13" dxfId="0" stopIfTrue="1">
      <formula>CellHasFormula</formula>
    </cfRule>
  </conditionalFormatting>
  <conditionalFormatting sqref="G36:G80">
    <cfRule type="expression" priority="12" dxfId="0" stopIfTrue="1">
      <formula>CellHasFormula</formula>
    </cfRule>
  </conditionalFormatting>
  <conditionalFormatting sqref="G36:G80">
    <cfRule type="expression" priority="11" dxfId="0" stopIfTrue="1">
      <formula>CellHasFormula</formula>
    </cfRule>
  </conditionalFormatting>
  <conditionalFormatting sqref="G36:G80">
    <cfRule type="expression" priority="10" dxfId="0" stopIfTrue="1">
      <formula>CellHasFormula</formula>
    </cfRule>
  </conditionalFormatting>
  <conditionalFormatting sqref="G36:G80">
    <cfRule type="expression" priority="9" dxfId="0" stopIfTrue="1">
      <formula>CellHasFormula</formula>
    </cfRule>
  </conditionalFormatting>
  <conditionalFormatting sqref="E5:E35">
    <cfRule type="expression" priority="8" dxfId="0" stopIfTrue="1">
      <formula>CellHasFormula</formula>
    </cfRule>
  </conditionalFormatting>
  <conditionalFormatting sqref="E5:E35">
    <cfRule type="expression" priority="7" dxfId="0" stopIfTrue="1">
      <formula>CellHasFormula</formula>
    </cfRule>
  </conditionalFormatting>
  <conditionalFormatting sqref="E5:E35">
    <cfRule type="expression" priority="6" dxfId="0" stopIfTrue="1">
      <formula>CellHasFormula</formula>
    </cfRule>
  </conditionalFormatting>
  <conditionalFormatting sqref="E5:E35">
    <cfRule type="expression" priority="5" dxfId="0" stopIfTrue="1">
      <formula>CellHasFormula</formula>
    </cfRule>
  </conditionalFormatting>
  <conditionalFormatting sqref="G5:G35">
    <cfRule type="expression" priority="4" dxfId="0" stopIfTrue="1">
      <formula>CellHasFormula</formula>
    </cfRule>
  </conditionalFormatting>
  <conditionalFormatting sqref="G5:G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bfoster</dc:creator>
  <cp:keywords/>
  <dc:description/>
  <cp:lastModifiedBy>kbopp</cp:lastModifiedBy>
  <cp:lastPrinted>2013-01-28T20:35:05Z</cp:lastPrinted>
  <dcterms:created xsi:type="dcterms:W3CDTF">2005-09-22T19:10:16Z</dcterms:created>
  <dcterms:modified xsi:type="dcterms:W3CDTF">2015-07-22T19:34:18Z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2900.00000000000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