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LUDOA\Desktop\"/>
    </mc:Choice>
  </mc:AlternateContent>
  <workbookProtection lockStructure="1"/>
  <bookViews>
    <workbookView xWindow="0" yWindow="0" windowWidth="18870" windowHeight="7635" activeTab="5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71027"/>
</workbook>
</file>

<file path=xl/calcChain.xml><?xml version="1.0" encoding="utf-8"?>
<calcChain xmlns="http://schemas.openxmlformats.org/spreadsheetml/2006/main"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<sst xmlns="http://schemas.openxmlformats.org/spreadsheetml/2006/main" count="1789" uniqueCount="142">
  <si>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</si>
  <si>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</si>
  <si>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</si>
  <si>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</si>
  <si>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</si>
  <si>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</si>
  <si>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</si>
  <si>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</si>
  <si>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</si>
  <si>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</si>
  <si>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</si>
  <si>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</si>
  <si>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</si>
  <si>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</si>
  <si>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</si>
  <si>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</si>
  <si>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</si>
  <si>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</si>
  <si>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</si>
  <si>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</si>
  <si>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</si>
  <si>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</si>
  <si>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</si>
  <si>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</si>
  <si>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</si>
  <si>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</si>
  <si>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</si>
  <si>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</si>
  <si>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</si>
  <si>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</si>
  <si>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</si>
  <si>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</si>
  <si>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</si>
  <si>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</si>
  <si>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</si>
  <si>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</si>
  <si>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</si>
  <si>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</si>
  <si>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</si>
  <si>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</si>
  <si>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</si>
  <si>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</si>
  <si>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</si>
  <si>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</si>
  <si>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</si>
  <si>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</si>
  <si>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</si>
  <si>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</si>
  <si>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</si>
  <si>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</si>
  <si>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</si>
  <si>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</si>
  <si>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</si>
  <si>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</si>
  <si>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</si>
  <si>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</si>
  <si>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</si>
  <si>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</si>
  <si>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</si>
  <si>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</si>
  <si>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</si>
  <si>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</si>
  <si>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</si>
  <si>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</si>
  <si>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</si>
  <si>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</si>
  <si>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</si>
  <si>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</si>
  <si>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</si>
  <si>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</si>
  <si>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</si>
  <si>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</si>
  <si>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</si>
  <si>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</si>
  <si>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</si>
  <si>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</si>
  <si>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</si>
  <si>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</si>
  <si>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</si>
  <si>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</si>
  <si>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</si>
  <si>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</si>
  <si>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</si>
  <si>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</si>
  <si>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</si>
  <si>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</si>
  <si>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</si>
  <si>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</si>
  <si>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</si>
  <si>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</si>
  <si>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</si>
  <si>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</si>
  <si>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</si>
  <si>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</si>
  <si>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</si>
  <si>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</si>
  <si>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</si>
  <si>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</si>
  <si>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</si>
  <si>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</si>
  <si>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</si>
  <si>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</si>
  <si>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</si>
  <si>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</si>
  <si>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</si>
  <si>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</si>
  <si>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</si>
  <si>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</si>
  <si>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</si>
  <si>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</si>
  <si>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</si>
  <si>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</si>
  <si>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</si>
  <si>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</si>
  <si>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</si>
  <si>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</si>
  <si>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</si>
  <si>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</si>
  <si>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</si>
  <si>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</si>
  <si>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</si>
  <si>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</si>
  <si>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</si>
  <si>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</si>
  <si>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</si>
  <si>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</si>
  <si>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</si>
  <si>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</si>
  <si>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</si>
  <si>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</si>
  <si>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</si>
  <si>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</si>
  <si>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</si>
  <si>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</si>
  <si>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</si>
  <si>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</si>
  <si>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</si>
  <si>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</si>
  <si>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</si>
  <si>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</si>
  <si>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MOPH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</si>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</sst>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8" activePane="bottomLeft" state="frozen"/>
      <selection pane="bottomLeft" activeCell="C61" sqref="C61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7035</v>
      </c>
      <c r="D5" s="29">
        <f t="shared" ref="D5:D63" si="0">C5*1</f>
        <v>7035</v>
      </c>
      <c r="E5" s="58"/>
      <c r="F5" s="29">
        <f t="shared" ref="F5:F63" si="1">E5*1</f>
        <v>0</v>
      </c>
      <c r="G5" s="59">
        <v>13342</v>
      </c>
      <c r="H5" s="29">
        <f t="shared" ref="H5:H63" si="2">G5</f>
        <v>13342</v>
      </c>
      <c r="I5" s="29">
        <f t="shared" ref="I5:I63" si="3">C5+E5+G5</f>
        <v>20377</v>
      </c>
      <c r="J5" s="29">
        <f t="shared" ref="J5:J63" si="4">H5+F5+D5</f>
        <v>20377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>
        <v>1220</v>
      </c>
      <c r="D7" s="29">
        <f t="shared" si="0"/>
        <v>1220</v>
      </c>
      <c r="E7" s="58"/>
      <c r="F7" s="29">
        <f t="shared" si="1"/>
        <v>0</v>
      </c>
      <c r="G7" s="59">
        <v>2439</v>
      </c>
      <c r="H7" s="29">
        <f t="shared" si="2"/>
        <v>2439</v>
      </c>
      <c r="I7" s="29">
        <f t="shared" si="3"/>
        <v>3659</v>
      </c>
      <c r="J7" s="29">
        <f t="shared" si="4"/>
        <v>3659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/>
      <c r="D10" s="29">
        <f t="shared" si="0"/>
        <v>0</v>
      </c>
      <c r="E10" s="58"/>
      <c r="F10" s="29">
        <f t="shared" si="1"/>
        <v>0</v>
      </c>
      <c r="G10" s="59"/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>
        <v>196</v>
      </c>
      <c r="D27" s="29">
        <f t="shared" si="0"/>
        <v>196</v>
      </c>
      <c r="E27" s="58"/>
      <c r="F27" s="29">
        <f t="shared" si="1"/>
        <v>0</v>
      </c>
      <c r="G27" s="59">
        <v>196</v>
      </c>
      <c r="H27" s="29">
        <f t="shared" si="2"/>
        <v>196</v>
      </c>
      <c r="I27" s="29">
        <f t="shared" si="3"/>
        <v>392</v>
      </c>
      <c r="J27" s="29">
        <f t="shared" si="4"/>
        <v>392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>
        <v>372</v>
      </c>
      <c r="D30" s="29">
        <f t="shared" si="0"/>
        <v>372</v>
      </c>
      <c r="E30" s="58"/>
      <c r="F30" s="29">
        <f t="shared" si="1"/>
        <v>0</v>
      </c>
      <c r="G30" s="59">
        <v>1869</v>
      </c>
      <c r="H30" s="29">
        <f t="shared" si="2"/>
        <v>1869</v>
      </c>
      <c r="I30" s="29">
        <f t="shared" si="3"/>
        <v>2241</v>
      </c>
      <c r="J30" s="29">
        <f t="shared" si="4"/>
        <v>2241</v>
      </c>
    </row>
    <row r="31" spans="1:10" s="11" customFormat="1" ht="15.75" customHeight="1" x14ac:dyDescent="0.2">
      <c r="A31" s="9" t="s">
        <v>84</v>
      </c>
      <c r="B31" s="16" t="s">
        <v>22</v>
      </c>
      <c r="C31" s="57"/>
      <c r="D31" s="29">
        <f t="shared" si="0"/>
        <v>0</v>
      </c>
      <c r="E31" s="58"/>
      <c r="F31" s="29">
        <f t="shared" si="1"/>
        <v>0</v>
      </c>
      <c r="G31" s="59"/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>
        <v>729</v>
      </c>
      <c r="D33" s="29">
        <f t="shared" si="0"/>
        <v>729</v>
      </c>
      <c r="E33" s="58"/>
      <c r="F33" s="29">
        <f t="shared" si="1"/>
        <v>0</v>
      </c>
      <c r="G33" s="59">
        <v>5391</v>
      </c>
      <c r="H33" s="29">
        <f t="shared" si="2"/>
        <v>5391</v>
      </c>
      <c r="I33" s="29">
        <f t="shared" si="3"/>
        <v>6120</v>
      </c>
      <c r="J33" s="29">
        <f t="shared" si="4"/>
        <v>6120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>
        <v>1548</v>
      </c>
      <c r="D35" s="29">
        <f t="shared" si="0"/>
        <v>1548</v>
      </c>
      <c r="E35" s="58"/>
      <c r="F35" s="29">
        <f t="shared" si="1"/>
        <v>0</v>
      </c>
      <c r="G35" s="59">
        <v>869</v>
      </c>
      <c r="H35" s="29">
        <f t="shared" si="2"/>
        <v>869</v>
      </c>
      <c r="I35" s="29">
        <f t="shared" si="3"/>
        <v>2417</v>
      </c>
      <c r="J35" s="29">
        <f t="shared" si="4"/>
        <v>2417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>
        <v>1964</v>
      </c>
      <c r="D39" s="29">
        <f t="shared" si="0"/>
        <v>1964</v>
      </c>
      <c r="E39" s="58"/>
      <c r="F39" s="29">
        <f t="shared" si="1"/>
        <v>0</v>
      </c>
      <c r="G39" s="59">
        <v>33989</v>
      </c>
      <c r="H39" s="29">
        <f t="shared" si="2"/>
        <v>33989</v>
      </c>
      <c r="I39" s="29">
        <f t="shared" si="3"/>
        <v>35953</v>
      </c>
      <c r="J39" s="29">
        <f t="shared" si="4"/>
        <v>35953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7">
        <v>417</v>
      </c>
      <c r="D43" s="29">
        <f t="shared" si="0"/>
        <v>417</v>
      </c>
      <c r="E43" s="58"/>
      <c r="F43" s="29">
        <f t="shared" si="1"/>
        <v>0</v>
      </c>
      <c r="G43" s="59">
        <v>836</v>
      </c>
      <c r="H43" s="29">
        <f t="shared" si="2"/>
        <v>836</v>
      </c>
      <c r="I43" s="29">
        <f t="shared" si="3"/>
        <v>1253</v>
      </c>
      <c r="J43" s="29">
        <f t="shared" si="4"/>
        <v>1253</v>
      </c>
    </row>
    <row r="44" spans="1:10" s="11" customFormat="1" ht="15.75" customHeight="1" x14ac:dyDescent="0.2">
      <c r="A44" s="9" t="s">
        <v>43</v>
      </c>
      <c r="B44" s="16" t="s">
        <v>20</v>
      </c>
      <c r="C44" s="57"/>
      <c r="D44" s="29">
        <f t="shared" si="0"/>
        <v>0</v>
      </c>
      <c r="E44" s="58"/>
      <c r="F44" s="29">
        <f t="shared" si="1"/>
        <v>0</v>
      </c>
      <c r="G44" s="59"/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7">
        <v>948</v>
      </c>
      <c r="D50" s="29">
        <f t="shared" si="0"/>
        <v>948</v>
      </c>
      <c r="E50" s="58"/>
      <c r="F50" s="29">
        <f t="shared" si="1"/>
        <v>0</v>
      </c>
      <c r="G50" s="59">
        <v>7568</v>
      </c>
      <c r="H50" s="29">
        <f t="shared" si="2"/>
        <v>7568</v>
      </c>
      <c r="I50" s="29">
        <f t="shared" si="3"/>
        <v>8516</v>
      </c>
      <c r="J50" s="29">
        <f t="shared" si="4"/>
        <v>8516</v>
      </c>
    </row>
    <row r="51" spans="1:10" ht="15.75" customHeight="1" x14ac:dyDescent="0.2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>
        <v>4442</v>
      </c>
      <c r="D55" s="29">
        <f t="shared" si="0"/>
        <v>4442</v>
      </c>
      <c r="E55" s="58"/>
      <c r="F55" s="29">
        <f t="shared" si="1"/>
        <v>0</v>
      </c>
      <c r="G55" s="59">
        <v>5396</v>
      </c>
      <c r="H55" s="29">
        <f t="shared" si="2"/>
        <v>5396</v>
      </c>
      <c r="I55" s="29">
        <f t="shared" si="3"/>
        <v>9838</v>
      </c>
      <c r="J55" s="29">
        <f t="shared" si="4"/>
        <v>9838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>
        <v>2118</v>
      </c>
      <c r="D60" s="29">
        <f t="shared" si="0"/>
        <v>2118</v>
      </c>
      <c r="E60" s="58"/>
      <c r="F60" s="29">
        <f t="shared" si="1"/>
        <v>0</v>
      </c>
      <c r="G60" s="59">
        <v>2118</v>
      </c>
      <c r="H60" s="29">
        <f t="shared" si="2"/>
        <v>2118</v>
      </c>
      <c r="I60" s="29">
        <f t="shared" si="3"/>
        <v>4236</v>
      </c>
      <c r="J60" s="29">
        <f t="shared" si="4"/>
        <v>4236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8823</v>
      </c>
      <c r="D72" s="31">
        <f t="shared" si="10"/>
        <v>8823</v>
      </c>
      <c r="E72" s="31">
        <f t="shared" si="10"/>
        <v>0</v>
      </c>
      <c r="F72" s="31">
        <f t="shared" si="10"/>
        <v>0</v>
      </c>
      <c r="G72" s="31">
        <f t="shared" si="10"/>
        <v>17846</v>
      </c>
      <c r="H72" s="31">
        <f t="shared" si="10"/>
        <v>17846</v>
      </c>
      <c r="I72" s="31">
        <f t="shared" si="10"/>
        <v>26669</v>
      </c>
      <c r="J72" s="31">
        <f t="shared" si="10"/>
        <v>26669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12166</v>
      </c>
      <c r="D73" s="31">
        <f t="shared" si="11"/>
        <v>12166</v>
      </c>
      <c r="E73" s="31">
        <f t="shared" si="11"/>
        <v>0</v>
      </c>
      <c r="F73" s="31">
        <f t="shared" si="11"/>
        <v>0</v>
      </c>
      <c r="G73" s="31">
        <f t="shared" si="11"/>
        <v>56167</v>
      </c>
      <c r="H73" s="31">
        <f t="shared" si="11"/>
        <v>56167</v>
      </c>
      <c r="I73" s="31">
        <f t="shared" si="11"/>
        <v>68333</v>
      </c>
      <c r="J73" s="31">
        <f t="shared" si="11"/>
        <v>68333</v>
      </c>
    </row>
    <row r="74" spans="1:10" s="3" customFormat="1" ht="15.75" customHeight="1" x14ac:dyDescent="0.2">
      <c r="A74" s="5" t="s">
        <v>87</v>
      </c>
      <c r="B74" s="13"/>
      <c r="C74" s="31">
        <f>SUM(C72:C73)</f>
        <v>20989</v>
      </c>
      <c r="D74" s="31">
        <f t="shared" ref="D74:J74" si="12">SUM(D72:D73)</f>
        <v>20989</v>
      </c>
      <c r="E74" s="35">
        <f t="shared" si="12"/>
        <v>0</v>
      </c>
      <c r="F74" s="31">
        <f t="shared" si="12"/>
        <v>0</v>
      </c>
      <c r="G74" s="35">
        <f t="shared" si="12"/>
        <v>74013</v>
      </c>
      <c r="H74" s="31">
        <f t="shared" si="12"/>
        <v>74013</v>
      </c>
      <c r="I74" s="31">
        <f t="shared" si="12"/>
        <v>95002</v>
      </c>
      <c r="J74" s="31">
        <f t="shared" si="12"/>
        <v>95002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(Jul!C5*10)+(Aug!C5*9)+(Sep!C5*8)+(Oct!C5*7)+(Nov!C5*6)+(Dec!C5*5)+(Jan!C5*4)+(Feb!C5*3)+(Mar!C5*2)+(Apr!C5*1)</f>
        <v>266105</v>
      </c>
      <c r="E5" s="8"/>
      <c r="F5" s="30">
        <f>(Jul!E5*10)+(Aug!E5*9)+(Sep!E5*8)+(Oct!E5*7)+(Nov!E5*6)+(Dec!E5*5)+(Jan!E5*4)+(Feb!E5*3)+(Mar!E5*2)+(Apr!E5*1)</f>
        <v>0</v>
      </c>
      <c r="G5" s="8"/>
      <c r="H5" s="30">
        <f>Mar!H5+G5</f>
        <v>125280</v>
      </c>
      <c r="I5" s="30">
        <f t="shared" ref="I5:I63" si="0">C5+E5+G5</f>
        <v>0</v>
      </c>
      <c r="J5" s="30">
        <f t="shared" ref="J5:J63" si="1">D5+F5+H5</f>
        <v>391385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3342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3251</v>
      </c>
      <c r="I6" s="30">
        <f t="shared" si="0"/>
        <v>0</v>
      </c>
      <c r="J6" s="30">
        <f t="shared" si="1"/>
        <v>6593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12200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2439</v>
      </c>
      <c r="I7" s="30">
        <f t="shared" si="0"/>
        <v>0</v>
      </c>
      <c r="J7" s="30">
        <f t="shared" si="1"/>
        <v>14639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2583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287</v>
      </c>
      <c r="I8" s="30">
        <f t="shared" si="0"/>
        <v>0</v>
      </c>
      <c r="J8" s="30">
        <f t="shared" si="1"/>
        <v>2870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3612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3612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8330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3571</v>
      </c>
      <c r="I10" s="30">
        <f t="shared" si="0"/>
        <v>0</v>
      </c>
      <c r="J10" s="30">
        <f t="shared" si="1"/>
        <v>11901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7353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3268</v>
      </c>
      <c r="I12" s="30">
        <f t="shared" si="0"/>
        <v>0</v>
      </c>
      <c r="J12" s="30">
        <f t="shared" si="1"/>
        <v>10621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17209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5020</v>
      </c>
      <c r="I16" s="30">
        <f t="shared" si="0"/>
        <v>0</v>
      </c>
      <c r="J16" s="30">
        <f t="shared" si="1"/>
        <v>22229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8664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2179</v>
      </c>
      <c r="I17" s="30">
        <f t="shared" si="0"/>
        <v>0</v>
      </c>
      <c r="J17" s="30">
        <f t="shared" si="1"/>
        <v>10843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1205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1205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8424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3124</v>
      </c>
      <c r="I22" s="30">
        <f t="shared" si="0"/>
        <v>0</v>
      </c>
      <c r="J22" s="30">
        <f t="shared" si="1"/>
        <v>11548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5182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733</v>
      </c>
      <c r="I27" s="30">
        <f t="shared" si="0"/>
        <v>0</v>
      </c>
      <c r="J27" s="30">
        <f t="shared" si="1"/>
        <v>5915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48399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10518</v>
      </c>
      <c r="I30" s="30">
        <f t="shared" si="0"/>
        <v>0</v>
      </c>
      <c r="J30" s="30">
        <f t="shared" si="1"/>
        <v>58917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45722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24290</v>
      </c>
      <c r="I31" s="30">
        <f t="shared" si="0"/>
        <v>0</v>
      </c>
      <c r="J31" s="30">
        <f t="shared" si="1"/>
        <v>70012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17026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13667</v>
      </c>
      <c r="I33" s="30">
        <f t="shared" si="0"/>
        <v>0</v>
      </c>
      <c r="J33" s="30">
        <f t="shared" si="1"/>
        <v>30693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69669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28993</v>
      </c>
      <c r="I35" s="30">
        <f t="shared" si="0"/>
        <v>0</v>
      </c>
      <c r="J35" s="30">
        <f t="shared" si="1"/>
        <v>98662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12696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14468</v>
      </c>
      <c r="I37" s="30">
        <f t="shared" si="0"/>
        <v>0</v>
      </c>
      <c r="J37" s="30">
        <f t="shared" si="1"/>
        <v>27164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89345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65424</v>
      </c>
      <c r="I39" s="30">
        <f t="shared" si="0"/>
        <v>0</v>
      </c>
      <c r="J39" s="30">
        <f t="shared" si="1"/>
        <v>154769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20811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20811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0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4480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1130</v>
      </c>
      <c r="I43" s="30">
        <f t="shared" si="0"/>
        <v>0</v>
      </c>
      <c r="J43" s="30">
        <f t="shared" si="1"/>
        <v>5610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22866</v>
      </c>
      <c r="E44" s="8"/>
      <c r="F44" s="30">
        <f>(Jul!E44*10)+(Aug!E44*9)+(Sep!E44*8)+(Oct!E44*7)+(Nov!E44*6)+(Dec!E44*5)+(Jan!E44*4)+(Feb!E44*3)+(Mar!E44*2)+(Apr!E44*1)</f>
        <v>0</v>
      </c>
      <c r="G44" s="8"/>
      <c r="H44" s="30">
        <f>Mar!H44+G44</f>
        <v>28264</v>
      </c>
      <c r="I44" s="30">
        <f t="shared" si="0"/>
        <v>0</v>
      </c>
      <c r="J44" s="30">
        <f t="shared" si="1"/>
        <v>51130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23420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4409</v>
      </c>
      <c r="I48" s="30">
        <f t="shared" si="0"/>
        <v>0</v>
      </c>
      <c r="J48" s="30">
        <f t="shared" si="1"/>
        <v>27829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14294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14294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22777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18325</v>
      </c>
      <c r="I50" s="30">
        <f t="shared" si="0"/>
        <v>0</v>
      </c>
      <c r="J50" s="30">
        <f t="shared" si="1"/>
        <v>41102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9522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1587</v>
      </c>
      <c r="I51" s="30">
        <f t="shared" si="0"/>
        <v>0</v>
      </c>
      <c r="J51" s="30">
        <f t="shared" si="1"/>
        <v>11109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18168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6056</v>
      </c>
      <c r="I54" s="30">
        <f t="shared" si="0"/>
        <v>0</v>
      </c>
      <c r="J54" s="30">
        <f t="shared" si="1"/>
        <v>24224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146906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71075</v>
      </c>
      <c r="I55" s="30">
        <f t="shared" si="0"/>
        <v>0</v>
      </c>
      <c r="J55" s="30">
        <f t="shared" si="1"/>
        <v>217981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21756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9863</v>
      </c>
      <c r="I57" s="30">
        <f t="shared" si="0"/>
        <v>0</v>
      </c>
      <c r="J57" s="30">
        <f t="shared" si="1"/>
        <v>31619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69593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12557</v>
      </c>
      <c r="I60" s="30">
        <f t="shared" si="0"/>
        <v>0</v>
      </c>
      <c r="J60" s="30">
        <f t="shared" si="1"/>
        <v>82150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0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9555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6826</v>
      </c>
      <c r="I71" s="30">
        <f t="shared" si="2"/>
        <v>0</v>
      </c>
      <c r="J71" s="30">
        <f t="shared" si="3"/>
        <v>16381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438330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183960</v>
      </c>
      <c r="I72" s="31">
        <f t="shared" si="4"/>
        <v>0</v>
      </c>
      <c r="J72" s="31">
        <f t="shared" si="4"/>
        <v>622290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572884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282644</v>
      </c>
      <c r="I73" s="31">
        <f t="shared" si="5"/>
        <v>0</v>
      </c>
      <c r="J73" s="31">
        <f t="shared" si="5"/>
        <v>855528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1011214</v>
      </c>
      <c r="E74" s="31">
        <f t="shared" si="6"/>
        <v>0</v>
      </c>
      <c r="F74" s="31">
        <f t="shared" si="6"/>
        <v>0</v>
      </c>
      <c r="G74" s="31">
        <f t="shared" si="6"/>
        <v>0</v>
      </c>
      <c r="H74" s="31">
        <f t="shared" si="6"/>
        <v>466604</v>
      </c>
      <c r="I74" s="31">
        <f t="shared" si="6"/>
        <v>0</v>
      </c>
      <c r="J74" s="31">
        <f t="shared" si="6"/>
        <v>1477818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301231</v>
      </c>
      <c r="E5" s="8"/>
      <c r="F5" s="30">
        <f>(Jul!E5*11)+(Aug!E5*10)+(Sep!E5*9)+(Oct!E5*8)+(Nov!E5*7)+(Dec!E5*6)+(Jan!E5*5)+(Feb!E5*4)+(Mar!E5*3)+(Apr!E5*2)+(May!E5*1)</f>
        <v>0</v>
      </c>
      <c r="G5" s="8"/>
      <c r="H5" s="30">
        <f>Apr!H5+G5</f>
        <v>125280</v>
      </c>
      <c r="I5" s="30">
        <f t="shared" ref="I5:I63" si="0">C5+E5+G5</f>
        <v>0</v>
      </c>
      <c r="J5" s="48">
        <f t="shared" ref="J5:J63" si="1">D5+F5+H5</f>
        <v>426511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3899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3251</v>
      </c>
      <c r="I6" s="30">
        <f t="shared" si="0"/>
        <v>0</v>
      </c>
      <c r="J6" s="48">
        <f t="shared" si="1"/>
        <v>7150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13420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2439</v>
      </c>
      <c r="I7" s="30">
        <f t="shared" si="0"/>
        <v>0</v>
      </c>
      <c r="J7" s="48">
        <f t="shared" si="1"/>
        <v>15859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2870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287</v>
      </c>
      <c r="I8" s="30">
        <f t="shared" si="0"/>
        <v>0</v>
      </c>
      <c r="J8" s="48">
        <f t="shared" si="1"/>
        <v>3157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4128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0</v>
      </c>
      <c r="I9" s="30">
        <f t="shared" si="0"/>
        <v>0</v>
      </c>
      <c r="J9" s="48">
        <f t="shared" si="1"/>
        <v>4128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9520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3571</v>
      </c>
      <c r="I10" s="30">
        <f t="shared" si="0"/>
        <v>0</v>
      </c>
      <c r="J10" s="48">
        <f t="shared" si="1"/>
        <v>13091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8170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3268</v>
      </c>
      <c r="I12" s="30">
        <f t="shared" si="0"/>
        <v>0</v>
      </c>
      <c r="J12" s="48">
        <f t="shared" si="1"/>
        <v>11438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19868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5020</v>
      </c>
      <c r="I16" s="30">
        <f t="shared" si="0"/>
        <v>0</v>
      </c>
      <c r="J16" s="48">
        <f t="shared" si="1"/>
        <v>24888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10105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2179</v>
      </c>
      <c r="I17" s="30">
        <f t="shared" si="0"/>
        <v>0</v>
      </c>
      <c r="J17" s="48">
        <f t="shared" si="1"/>
        <v>12284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1446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1446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9828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3124</v>
      </c>
      <c r="I22" s="30">
        <f t="shared" si="0"/>
        <v>0</v>
      </c>
      <c r="J22" s="48">
        <f t="shared" si="1"/>
        <v>12952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8">
        <f t="shared" si="1"/>
        <v>0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0</v>
      </c>
      <c r="I26" s="30">
        <f t="shared" si="0"/>
        <v>0</v>
      </c>
      <c r="J26" s="48">
        <f t="shared" si="1"/>
        <v>0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5915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733</v>
      </c>
      <c r="I27" s="30">
        <f t="shared" si="0"/>
        <v>0</v>
      </c>
      <c r="J27" s="48">
        <f t="shared" si="1"/>
        <v>6648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54408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10518</v>
      </c>
      <c r="I30" s="30">
        <f t="shared" si="0"/>
        <v>0</v>
      </c>
      <c r="J30" s="48">
        <f t="shared" si="1"/>
        <v>64926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51499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24290</v>
      </c>
      <c r="I31" s="30">
        <f t="shared" si="0"/>
        <v>0</v>
      </c>
      <c r="J31" s="48">
        <f t="shared" si="1"/>
        <v>75789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18972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13667</v>
      </c>
      <c r="I33" s="30">
        <f t="shared" si="0"/>
        <v>0</v>
      </c>
      <c r="J33" s="48">
        <f t="shared" si="1"/>
        <v>32639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79234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28993</v>
      </c>
      <c r="I35" s="30">
        <f t="shared" si="0"/>
        <v>0</v>
      </c>
      <c r="J35" s="48">
        <f t="shared" si="1"/>
        <v>108227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14283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14468</v>
      </c>
      <c r="I37" s="30">
        <f t="shared" si="0"/>
        <v>0</v>
      </c>
      <c r="J37" s="48">
        <f t="shared" si="1"/>
        <v>28751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100141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65424</v>
      </c>
      <c r="I39" s="30">
        <f t="shared" si="0"/>
        <v>0</v>
      </c>
      <c r="J39" s="48">
        <f t="shared" si="1"/>
        <v>165565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23784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23784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0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0</v>
      </c>
      <c r="I42" s="30">
        <f t="shared" si="0"/>
        <v>0</v>
      </c>
      <c r="J42" s="48">
        <f t="shared" si="1"/>
        <v>0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4959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1130</v>
      </c>
      <c r="I43" s="30">
        <f t="shared" si="0"/>
        <v>0</v>
      </c>
      <c r="J43" s="48">
        <f t="shared" si="1"/>
        <v>6089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27040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28264</v>
      </c>
      <c r="I44" s="30">
        <f t="shared" si="0"/>
        <v>0</v>
      </c>
      <c r="J44" s="48">
        <f t="shared" si="1"/>
        <v>55304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27624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4409</v>
      </c>
      <c r="I48" s="30">
        <f t="shared" si="0"/>
        <v>0</v>
      </c>
      <c r="J48" s="48">
        <f t="shared" si="1"/>
        <v>32033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16336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16336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25557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18325</v>
      </c>
      <c r="I50" s="30">
        <f t="shared" si="0"/>
        <v>0</v>
      </c>
      <c r="J50" s="48">
        <f t="shared" si="1"/>
        <v>43882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11109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1587</v>
      </c>
      <c r="I51" s="30">
        <f t="shared" si="0"/>
        <v>0</v>
      </c>
      <c r="J51" s="48">
        <f t="shared" si="1"/>
        <v>12696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21196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6056</v>
      </c>
      <c r="I54" s="30">
        <f t="shared" si="0"/>
        <v>0</v>
      </c>
      <c r="J54" s="48">
        <f t="shared" si="1"/>
        <v>27252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165275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71075</v>
      </c>
      <c r="I55" s="30">
        <f t="shared" si="0"/>
        <v>0</v>
      </c>
      <c r="J55" s="48">
        <f t="shared" si="1"/>
        <v>236350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24646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9863</v>
      </c>
      <c r="I57" s="30">
        <f t="shared" si="0"/>
        <v>0</v>
      </c>
      <c r="J57" s="48">
        <f t="shared" si="1"/>
        <v>34509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77642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12557</v>
      </c>
      <c r="I60" s="30">
        <f t="shared" si="0"/>
        <v>0</v>
      </c>
      <c r="J60" s="48">
        <f t="shared" si="1"/>
        <v>90199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0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0</v>
      </c>
      <c r="I63" s="30">
        <f t="shared" si="0"/>
        <v>0</v>
      </c>
      <c r="J63" s="48">
        <f t="shared" si="1"/>
        <v>0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10920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6826</v>
      </c>
      <c r="I71" s="30">
        <f t="shared" si="2"/>
        <v>0</v>
      </c>
      <c r="J71" s="48">
        <f t="shared" si="3"/>
        <v>17746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496307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183960</v>
      </c>
      <c r="I72" s="31">
        <f t="shared" si="4"/>
        <v>0</v>
      </c>
      <c r="J72" s="31">
        <f t="shared" si="4"/>
        <v>680267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648718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282644</v>
      </c>
      <c r="I73" s="31">
        <f t="shared" si="5"/>
        <v>0</v>
      </c>
      <c r="J73" s="31">
        <f t="shared" si="5"/>
        <v>931362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1145025</v>
      </c>
      <c r="E74" s="31">
        <f t="shared" si="6"/>
        <v>0</v>
      </c>
      <c r="F74" s="31">
        <f t="shared" si="6"/>
        <v>0</v>
      </c>
      <c r="G74" s="31">
        <f t="shared" si="6"/>
        <v>0</v>
      </c>
      <c r="H74" s="31">
        <f t="shared" si="6"/>
        <v>466604</v>
      </c>
      <c r="I74" s="31">
        <f t="shared" si="6"/>
        <v>0</v>
      </c>
      <c r="J74" s="31">
        <f t="shared" si="6"/>
        <v>1611629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72" sqref="C72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336357</v>
      </c>
      <c r="E5" s="8"/>
      <c r="F5" s="48">
        <f>(Jul!E5*12)+(Aug!E5*11)+(Sep!E5*10)+(Oct!E5*9)+(Nov!E5*8)+(Dec!E5*7)+(Jan!E5*6)+(Feb!E5*5)+(Mar!E5*4)+(Apr!E5*3)+(May!E5*2)+(Jun!E5*1)</f>
        <v>0</v>
      </c>
      <c r="G5" s="8"/>
      <c r="H5" s="30">
        <f>May!H5+G5</f>
        <v>125280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461637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4456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3251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7707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14640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2439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17079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3157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287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3444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4644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0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4644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10710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3571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14281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8987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3268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12255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22527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5020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27547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11546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2179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13725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1687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1687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11232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3124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14356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0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6648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733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7381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60417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10518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70935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57276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24290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81566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20918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13667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34585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88799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28993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117792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15870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14468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30338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110937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65424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176361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26757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26757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0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0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5438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1130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6568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31214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28264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59478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31828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4409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36237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18378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18378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28337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18325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46662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12696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1587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14283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24224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6056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30280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183644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71075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254719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27536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9863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37399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85691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12557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98248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0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0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12285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6826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19111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0</v>
      </c>
      <c r="D72" s="31">
        <f t="shared" si="2"/>
        <v>554284</v>
      </c>
      <c r="E72" s="31">
        <f t="shared" si="2"/>
        <v>0</v>
      </c>
      <c r="F72" s="30">
        <f t="shared" si="2"/>
        <v>0</v>
      </c>
      <c r="G72" s="31">
        <f t="shared" si="2"/>
        <v>0</v>
      </c>
      <c r="H72" s="31">
        <f t="shared" si="2"/>
        <v>183960</v>
      </c>
      <c r="I72" s="31">
        <f t="shared" si="2"/>
        <v>0</v>
      </c>
      <c r="J72" s="31">
        <f t="shared" si="2"/>
        <v>738244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0</v>
      </c>
      <c r="D73" s="31">
        <f t="shared" si="3"/>
        <v>724552</v>
      </c>
      <c r="E73" s="31">
        <f t="shared" si="3"/>
        <v>0</v>
      </c>
      <c r="F73" s="31">
        <f t="shared" si="3"/>
        <v>0</v>
      </c>
      <c r="G73" s="31">
        <f t="shared" si="3"/>
        <v>0</v>
      </c>
      <c r="H73" s="31">
        <f t="shared" si="3"/>
        <v>282644</v>
      </c>
      <c r="I73" s="31">
        <f t="shared" si="3"/>
        <v>0</v>
      </c>
      <c r="J73" s="31">
        <f t="shared" si="3"/>
        <v>1007196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0</v>
      </c>
      <c r="D74" s="31">
        <f t="shared" si="4"/>
        <v>1278836</v>
      </c>
      <c r="E74" s="31">
        <f t="shared" si="4"/>
        <v>0</v>
      </c>
      <c r="F74" s="31">
        <f t="shared" si="4"/>
        <v>0</v>
      </c>
      <c r="G74" s="31">
        <f t="shared" si="4"/>
        <v>0</v>
      </c>
      <c r="H74" s="31">
        <f t="shared" si="4"/>
        <v>466604</v>
      </c>
      <c r="I74" s="31">
        <f>SUM(I72:I73)</f>
        <v>0</v>
      </c>
      <c r="J74" s="31">
        <f>SUM(J72:J73)</f>
        <v>1745440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31" activePane="bottomLeft" state="frozen"/>
      <selection pane="bottomLeft" activeCell="C61" sqref="C61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>
        <v>6752</v>
      </c>
      <c r="D5" s="30">
        <f>(Jul!C5*2)+(Aug!C5*1)</f>
        <v>20822</v>
      </c>
      <c r="E5" s="61"/>
      <c r="F5" s="30">
        <f>(Jul!E5*2)+(Aug!E5*1)</f>
        <v>0</v>
      </c>
      <c r="G5" s="62">
        <v>32961</v>
      </c>
      <c r="H5" s="30">
        <f>Jul!H5+Aug!G5</f>
        <v>46303</v>
      </c>
      <c r="I5" s="30">
        <f t="shared" ref="I5:I63" si="0">C5+E5+G5</f>
        <v>39713</v>
      </c>
      <c r="J5" s="30">
        <f t="shared" ref="J5:J63" si="1">D5+F5+H5</f>
        <v>67125</v>
      </c>
    </row>
    <row r="6" spans="1:10" s="11" customFormat="1" ht="15.75" customHeight="1" x14ac:dyDescent="0.2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0"/>
      <c r="D7" s="30">
        <f>(Jul!C7*2)+(Aug!C7*1)</f>
        <v>2440</v>
      </c>
      <c r="E7" s="61"/>
      <c r="F7" s="30">
        <f>(Jul!E7*2)+(Aug!E7*1)</f>
        <v>0</v>
      </c>
      <c r="G7" s="62"/>
      <c r="H7" s="30">
        <f>Jul!H7+Aug!G7</f>
        <v>2439</v>
      </c>
      <c r="I7" s="30">
        <f t="shared" si="0"/>
        <v>0</v>
      </c>
      <c r="J7" s="30">
        <f t="shared" si="1"/>
        <v>4879</v>
      </c>
    </row>
    <row r="8" spans="1:10" s="11" customFormat="1" ht="15.75" customHeight="1" x14ac:dyDescent="0.2">
      <c r="A8" s="9" t="s">
        <v>25</v>
      </c>
      <c r="B8" s="10" t="s">
        <v>22</v>
      </c>
      <c r="C8" s="60">
        <v>287</v>
      </c>
      <c r="D8" s="30">
        <f>(Jul!C8*2)+(Aug!C8*1)</f>
        <v>287</v>
      </c>
      <c r="E8" s="61"/>
      <c r="F8" s="30">
        <f>(Jul!E8*2)+(Aug!E8*1)</f>
        <v>0</v>
      </c>
      <c r="G8" s="62">
        <v>287</v>
      </c>
      <c r="H8" s="30">
        <f>Jul!H8+Aug!G8</f>
        <v>287</v>
      </c>
      <c r="I8" s="30">
        <f t="shared" si="0"/>
        <v>574</v>
      </c>
      <c r="J8" s="30">
        <f t="shared" si="1"/>
        <v>574</v>
      </c>
    </row>
    <row r="9" spans="1:10" s="1" customFormat="1" ht="15.75" customHeight="1" x14ac:dyDescent="0.2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0"/>
      <c r="D10" s="30">
        <f>(Jul!C10*2)+(Aug!C10*1)</f>
        <v>0</v>
      </c>
      <c r="E10" s="61"/>
      <c r="F10" s="30">
        <f>(Jul!E10*2)+(Aug!E10*1)</f>
        <v>0</v>
      </c>
      <c r="G10" s="62"/>
      <c r="H10" s="30">
        <f>Jul!H10+Aug!G10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>
        <v>817</v>
      </c>
      <c r="D12" s="30">
        <f>(Jul!C12*2)+(Aug!C12*1)</f>
        <v>817</v>
      </c>
      <c r="E12" s="61"/>
      <c r="F12" s="30">
        <f>(Jul!E12*2)+(Aug!E12*1)</f>
        <v>0</v>
      </c>
      <c r="G12" s="62">
        <v>3268</v>
      </c>
      <c r="H12" s="30">
        <f>Jul!H12+Aug!G12</f>
        <v>3268</v>
      </c>
      <c r="I12" s="30">
        <f t="shared" si="0"/>
        <v>4085</v>
      </c>
      <c r="J12" s="30">
        <f t="shared" si="1"/>
        <v>4085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392</v>
      </c>
      <c r="E27" s="61"/>
      <c r="F27" s="30">
        <f>(Jul!E27*2)+(Aug!E27*1)</f>
        <v>0</v>
      </c>
      <c r="G27" s="62"/>
      <c r="H27" s="30">
        <f>Jul!H27+Aug!G27</f>
        <v>196</v>
      </c>
      <c r="I27" s="30">
        <f t="shared" si="0"/>
        <v>0</v>
      </c>
      <c r="J27" s="30">
        <f t="shared" si="1"/>
        <v>588</v>
      </c>
    </row>
    <row r="28" spans="1:10" s="1" customFormat="1" ht="15.75" customHeight="1" x14ac:dyDescent="0.2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744</v>
      </c>
      <c r="E30" s="61"/>
      <c r="F30" s="30">
        <f>(Jul!E30*2)+(Aug!E30*1)</f>
        <v>0</v>
      </c>
      <c r="G30" s="62"/>
      <c r="H30" s="30">
        <f>Jul!H30+Aug!G30</f>
        <v>1869</v>
      </c>
      <c r="I30" s="30">
        <f t="shared" si="0"/>
        <v>0</v>
      </c>
      <c r="J30" s="30">
        <f t="shared" si="1"/>
        <v>2613</v>
      </c>
    </row>
    <row r="31" spans="1:10" s="11" customFormat="1" ht="15.75" customHeight="1" x14ac:dyDescent="0.2">
      <c r="A31" s="9" t="s">
        <v>84</v>
      </c>
      <c r="B31" s="10" t="s">
        <v>22</v>
      </c>
      <c r="C31" s="60">
        <v>1665</v>
      </c>
      <c r="D31" s="30">
        <f>(Jul!C31*2)+(Aug!C31*1)</f>
        <v>1665</v>
      </c>
      <c r="E31" s="61"/>
      <c r="F31" s="30">
        <f>(Jul!E31*2)+(Aug!E31*1)</f>
        <v>0</v>
      </c>
      <c r="G31" s="62">
        <v>6379</v>
      </c>
      <c r="H31" s="30">
        <f>Jul!H31+Aug!G31</f>
        <v>6379</v>
      </c>
      <c r="I31" s="30">
        <f t="shared" si="0"/>
        <v>8044</v>
      </c>
      <c r="J31" s="30">
        <f t="shared" si="1"/>
        <v>8044</v>
      </c>
    </row>
    <row r="32" spans="1:10" s="1" customFormat="1" ht="15.75" customHeight="1" x14ac:dyDescent="0.2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0"/>
      <c r="D33" s="30">
        <f>(Jul!C33*2)+(Aug!C33*1)</f>
        <v>1458</v>
      </c>
      <c r="E33" s="61"/>
      <c r="F33" s="30">
        <f>(Jul!E33*2)+(Aug!E33*1)</f>
        <v>0</v>
      </c>
      <c r="G33" s="62"/>
      <c r="H33" s="30">
        <f>Jul!H33+Aug!G33</f>
        <v>5391</v>
      </c>
      <c r="I33" s="30">
        <f t="shared" si="0"/>
        <v>0</v>
      </c>
      <c r="J33" s="30">
        <f t="shared" si="1"/>
        <v>6849</v>
      </c>
    </row>
    <row r="34" spans="1:10" s="1" customFormat="1" ht="15.75" customHeight="1" x14ac:dyDescent="0.2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0">
        <v>548</v>
      </c>
      <c r="D35" s="30">
        <f>(Jul!C35*2)+(Aug!C35*1)</f>
        <v>3644</v>
      </c>
      <c r="E35" s="61"/>
      <c r="F35" s="30">
        <f>(Jul!E35*2)+(Aug!E35*1)</f>
        <v>0</v>
      </c>
      <c r="G35" s="62">
        <v>3504</v>
      </c>
      <c r="H35" s="30">
        <f>Jul!H35+Aug!G35</f>
        <v>4373</v>
      </c>
      <c r="I35" s="30">
        <f t="shared" si="0"/>
        <v>4052</v>
      </c>
      <c r="J35" s="30">
        <f t="shared" si="1"/>
        <v>8017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/>
      <c r="D37" s="30">
        <f>(Jul!C37*2)+(Aug!C37*1)</f>
        <v>0</v>
      </c>
      <c r="E37" s="61"/>
      <c r="F37" s="30">
        <f>(Jul!E37*2)+(Aug!E37*1)</f>
        <v>0</v>
      </c>
      <c r="G37" s="62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0">
        <v>1602</v>
      </c>
      <c r="D39" s="30">
        <f>(Jul!C39*2)+(Aug!C39*1)</f>
        <v>5530</v>
      </c>
      <c r="E39" s="61"/>
      <c r="F39" s="30">
        <f>(Jul!E39*2)+(Aug!E39*1)</f>
        <v>0</v>
      </c>
      <c r="G39" s="62">
        <v>5591</v>
      </c>
      <c r="H39" s="30">
        <f>Jul!H39+Aug!G39</f>
        <v>39580</v>
      </c>
      <c r="I39" s="30">
        <f t="shared" si="0"/>
        <v>7193</v>
      </c>
      <c r="J39" s="30">
        <f t="shared" si="1"/>
        <v>45110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0"/>
      <c r="D42" s="30">
        <f>(Jul!C42*2)+(Aug!C42*1)</f>
        <v>0</v>
      </c>
      <c r="E42" s="61"/>
      <c r="F42" s="30">
        <f>(Jul!E42*2)+(Aug!E42*1)</f>
        <v>0</v>
      </c>
      <c r="G42" s="62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0"/>
      <c r="D43" s="30">
        <f>(Jul!C43*2)+(Aug!C43*1)</f>
        <v>834</v>
      </c>
      <c r="E43" s="61"/>
      <c r="F43" s="30">
        <f>(Jul!E43*2)+(Aug!E43*1)</f>
        <v>0</v>
      </c>
      <c r="G43" s="62"/>
      <c r="H43" s="30">
        <f>Jul!H43+Aug!G43</f>
        <v>836</v>
      </c>
      <c r="I43" s="30">
        <f t="shared" si="0"/>
        <v>0</v>
      </c>
      <c r="J43" s="30">
        <f t="shared" si="1"/>
        <v>1670</v>
      </c>
    </row>
    <row r="44" spans="1:10" s="11" customFormat="1" ht="15.75" customHeight="1" x14ac:dyDescent="0.2">
      <c r="A44" s="9" t="s">
        <v>43</v>
      </c>
      <c r="B44" s="10" t="s">
        <v>20</v>
      </c>
      <c r="C44" s="60">
        <v>270</v>
      </c>
      <c r="D44" s="30">
        <f>(Jul!C44*2)+(Aug!C44*1)</f>
        <v>270</v>
      </c>
      <c r="E44" s="61"/>
      <c r="F44" s="30">
        <f>(Jul!E44*2)+(Aug!E44*1)</f>
        <v>0</v>
      </c>
      <c r="G44" s="62">
        <v>4285</v>
      </c>
      <c r="H44" s="30">
        <f>Jul!H44+Aug!G44</f>
        <v>4285</v>
      </c>
      <c r="I44" s="30">
        <f t="shared" si="0"/>
        <v>4555</v>
      </c>
      <c r="J44" s="30">
        <f t="shared" si="1"/>
        <v>4555</v>
      </c>
    </row>
    <row r="45" spans="1:10" s="1" customFormat="1" ht="15.75" customHeight="1" x14ac:dyDescent="0.2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0">
        <v>600</v>
      </c>
      <c r="D48" s="30">
        <f>(Jul!C48*2)+(Aug!C48*1)</f>
        <v>600</v>
      </c>
      <c r="E48" s="61"/>
      <c r="F48" s="30">
        <f>(Jul!E48*2)+(Aug!E48*1)</f>
        <v>0</v>
      </c>
      <c r="G48" s="62">
        <v>1403</v>
      </c>
      <c r="H48" s="30">
        <f>Jul!H48+Aug!G48</f>
        <v>1403</v>
      </c>
      <c r="I48" s="30">
        <f t="shared" si="0"/>
        <v>2003</v>
      </c>
      <c r="J48" s="30">
        <f t="shared" si="1"/>
        <v>2003</v>
      </c>
    </row>
    <row r="49" spans="1:10" s="1" customFormat="1" ht="15.75" customHeight="1" x14ac:dyDescent="0.2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0"/>
      <c r="D50" s="30">
        <f>(Jul!C50*2)+(Aug!C50*1)</f>
        <v>1896</v>
      </c>
      <c r="E50" s="61"/>
      <c r="F50" s="30">
        <f>(Jul!E50*2)+(Aug!E50*1)</f>
        <v>0</v>
      </c>
      <c r="G50" s="62"/>
      <c r="H50" s="30">
        <f>Jul!H50+Aug!G50</f>
        <v>7568</v>
      </c>
      <c r="I50" s="30">
        <f t="shared" si="0"/>
        <v>0</v>
      </c>
      <c r="J50" s="30">
        <f t="shared" si="1"/>
        <v>9464</v>
      </c>
    </row>
    <row r="51" spans="1:10" s="1" customFormat="1" ht="15.75" customHeight="1" x14ac:dyDescent="0.2">
      <c r="A51" s="5" t="s">
        <v>59</v>
      </c>
      <c r="B51" s="6" t="s">
        <v>20</v>
      </c>
      <c r="C51" s="60"/>
      <c r="D51" s="30">
        <f>(Jul!C51*2)+(Aug!C51*1)</f>
        <v>0</v>
      </c>
      <c r="E51" s="61"/>
      <c r="F51" s="30">
        <f>(Jul!E51*2)+(Aug!E51*1)</f>
        <v>0</v>
      </c>
      <c r="G51" s="62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0">
        <v>1117</v>
      </c>
      <c r="D55" s="30">
        <f>(Jul!C55*2)+(Aug!C55*1)</f>
        <v>10001</v>
      </c>
      <c r="E55" s="61"/>
      <c r="F55" s="30">
        <f>(Jul!E55*2)+(Aug!E55*1)</f>
        <v>0</v>
      </c>
      <c r="G55" s="62">
        <v>6668</v>
      </c>
      <c r="H55" s="30">
        <f>Jul!H55+Aug!G55</f>
        <v>12064</v>
      </c>
      <c r="I55" s="30">
        <f t="shared" si="0"/>
        <v>7785</v>
      </c>
      <c r="J55" s="30">
        <f t="shared" si="1"/>
        <v>22065</v>
      </c>
    </row>
    <row r="56" spans="1:10" s="11" customFormat="1" ht="15.75" customHeight="1" x14ac:dyDescent="0.2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0"/>
      <c r="D57" s="30">
        <f>(Jul!C57*2)+(Aug!C57*1)</f>
        <v>0</v>
      </c>
      <c r="E57" s="61"/>
      <c r="F57" s="30">
        <f>(Jul!E57*2)+(Aug!E57*1)</f>
        <v>0</v>
      </c>
      <c r="G57" s="62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>
        <v>2385</v>
      </c>
      <c r="D60" s="30">
        <f>(Jul!C60*2)+(Aug!C60*1)</f>
        <v>6621</v>
      </c>
      <c r="E60" s="61"/>
      <c r="F60" s="30">
        <f>(Jul!E60*2)+(Aug!E60*1)</f>
        <v>0</v>
      </c>
      <c r="G60" s="62">
        <v>2385</v>
      </c>
      <c r="H60" s="30">
        <f>Jul!H60+Aug!G60</f>
        <v>4503</v>
      </c>
      <c r="I60" s="30">
        <f t="shared" si="0"/>
        <v>4770</v>
      </c>
      <c r="J60" s="30">
        <f t="shared" si="1"/>
        <v>11124</v>
      </c>
    </row>
    <row r="61" spans="1:10" s="1" customFormat="1" ht="15.75" customHeight="1" x14ac:dyDescent="0.2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9521</v>
      </c>
      <c r="D72" s="35">
        <f t="shared" si="4"/>
        <v>27167</v>
      </c>
      <c r="E72" s="35">
        <f t="shared" si="4"/>
        <v>0</v>
      </c>
      <c r="F72" s="35">
        <f t="shared" si="4"/>
        <v>0</v>
      </c>
      <c r="G72" s="35">
        <f t="shared" si="4"/>
        <v>42895</v>
      </c>
      <c r="H72" s="35">
        <f t="shared" si="4"/>
        <v>60741</v>
      </c>
      <c r="I72" s="35">
        <f t="shared" si="4"/>
        <v>52416</v>
      </c>
      <c r="J72" s="35">
        <f t="shared" si="4"/>
        <v>87908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6522</v>
      </c>
      <c r="D73" s="35">
        <f t="shared" si="5"/>
        <v>30854</v>
      </c>
      <c r="E73" s="35">
        <f t="shared" si="5"/>
        <v>0</v>
      </c>
      <c r="F73" s="35">
        <f t="shared" si="5"/>
        <v>0</v>
      </c>
      <c r="G73" s="35">
        <f t="shared" si="5"/>
        <v>23836</v>
      </c>
      <c r="H73" s="35">
        <f t="shared" si="5"/>
        <v>80003</v>
      </c>
      <c r="I73" s="35">
        <f t="shared" si="5"/>
        <v>30358</v>
      </c>
      <c r="J73" s="35">
        <f t="shared" si="5"/>
        <v>110857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16043</v>
      </c>
      <c r="D74" s="31">
        <f t="shared" ref="D74:J74" si="6">SUM(D72:D73)</f>
        <v>58021</v>
      </c>
      <c r="E74" s="35">
        <f t="shared" si="6"/>
        <v>0</v>
      </c>
      <c r="F74" s="31">
        <f t="shared" si="6"/>
        <v>0</v>
      </c>
      <c r="G74" s="35">
        <f t="shared" si="6"/>
        <v>66731</v>
      </c>
      <c r="H74" s="31">
        <f t="shared" si="6"/>
        <v>140744</v>
      </c>
      <c r="I74" s="31">
        <f t="shared" si="6"/>
        <v>82774</v>
      </c>
      <c r="J74" s="31">
        <f t="shared" si="6"/>
        <v>198765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1" activePane="bottomLeft" state="frozen"/>
      <selection pane="bottomLeft" activeCell="C61" sqref="C61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3906</v>
      </c>
      <c r="D5" s="30">
        <f>(Jul!C5*3)+(Aug!C5*2)+(Sep!C5*1)</f>
        <v>38515</v>
      </c>
      <c r="E5" s="8"/>
      <c r="F5" s="30">
        <f>(Jul!E5*3)+(Aug!E5*2)+(Sep!E5*1)</f>
        <v>0</v>
      </c>
      <c r="G5" s="64">
        <v>13558</v>
      </c>
      <c r="H5" s="30">
        <f>SUM(Aug!H5+G5)</f>
        <v>59861</v>
      </c>
      <c r="I5" s="30">
        <f t="shared" ref="I5:I63" si="0">C5+E5+G5</f>
        <v>17464</v>
      </c>
      <c r="J5" s="30">
        <f t="shared" ref="J5:J63" si="1">D5+F5+H5</f>
        <v>98376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30">
        <f>(Jul!C6*3)+(Aug!C6*2)+(Sep!C6*1)</f>
        <v>0</v>
      </c>
      <c r="E6" s="8"/>
      <c r="F6" s="30">
        <f>(Jul!E6*3)+(Aug!E6*2)+(Sep!E6*1)</f>
        <v>0</v>
      </c>
      <c r="G6" s="64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3"/>
      <c r="D7" s="30">
        <f>(Jul!C7*3)+(Aug!C7*2)+(Sep!C7*1)</f>
        <v>3660</v>
      </c>
      <c r="E7" s="8"/>
      <c r="F7" s="30">
        <f>(Jul!E7*3)+(Aug!E7*2)+(Sep!E7*1)</f>
        <v>0</v>
      </c>
      <c r="G7" s="64"/>
      <c r="H7" s="30">
        <f>SUM(Aug!H7+G7)</f>
        <v>2439</v>
      </c>
      <c r="I7" s="30">
        <f t="shared" si="0"/>
        <v>0</v>
      </c>
      <c r="J7" s="30">
        <f t="shared" si="1"/>
        <v>6099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574</v>
      </c>
      <c r="E8" s="8"/>
      <c r="F8" s="30">
        <f>(Jul!E8*3)+(Aug!E8*2)+(Sep!E8*1)</f>
        <v>0</v>
      </c>
      <c r="G8" s="64"/>
      <c r="H8" s="30">
        <f>SUM(Aug!H8+G8)</f>
        <v>287</v>
      </c>
      <c r="I8" s="30">
        <f t="shared" si="0"/>
        <v>0</v>
      </c>
      <c r="J8" s="30">
        <f t="shared" si="1"/>
        <v>861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0</v>
      </c>
      <c r="E9" s="8"/>
      <c r="F9" s="30">
        <f>(Jul!E9*3)+(Aug!E9*2)+(Sep!E9*1)</f>
        <v>0</v>
      </c>
      <c r="G9" s="64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/>
      <c r="D10" s="30">
        <f>(Jul!C10*3)+(Aug!C10*2)+(Sep!C10*1)</f>
        <v>0</v>
      </c>
      <c r="E10" s="8"/>
      <c r="F10" s="30">
        <f>(Jul!E10*3)+(Aug!E10*2)+(Sep!E10*1)</f>
        <v>0</v>
      </c>
      <c r="G10" s="64"/>
      <c r="H10" s="30">
        <f>SUM(Aug!H10+G10)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8"/>
      <c r="F11" s="30">
        <f>(Jul!E11*3)+(Aug!E11*2)+(Sep!E11*1)</f>
        <v>0</v>
      </c>
      <c r="G11" s="64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30">
        <f>(Jul!C12*3)+(Aug!C12*2)+(Sep!C12*1)</f>
        <v>1634</v>
      </c>
      <c r="E12" s="8"/>
      <c r="F12" s="30">
        <f>(Jul!E12*3)+(Aug!E12*2)+(Sep!E12*1)</f>
        <v>0</v>
      </c>
      <c r="G12" s="64"/>
      <c r="H12" s="30">
        <f>SUM(Aug!H12+G12)</f>
        <v>3268</v>
      </c>
      <c r="I12" s="30">
        <f t="shared" si="0"/>
        <v>0</v>
      </c>
      <c r="J12" s="30">
        <f t="shared" si="1"/>
        <v>4902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8"/>
      <c r="F13" s="30">
        <f>(Jul!E13*3)+(Aug!E13*2)+(Sep!E13*1)</f>
        <v>0</v>
      </c>
      <c r="G13" s="64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30">
        <f>(Jul!C14*3)+(Aug!C14*2)+(Sep!C14*1)</f>
        <v>0</v>
      </c>
      <c r="E14" s="8"/>
      <c r="F14" s="30">
        <f>(Jul!E14*3)+(Aug!E14*2)+(Sep!E14*1)</f>
        <v>0</v>
      </c>
      <c r="G14" s="64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8"/>
      <c r="F15" s="30">
        <f>(Jul!E15*3)+(Aug!E15*2)+(Sep!E15*1)</f>
        <v>0</v>
      </c>
      <c r="G15" s="64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30">
        <f>(Jul!C16*3)+(Aug!C16*2)+(Sep!C16*1)</f>
        <v>0</v>
      </c>
      <c r="E16" s="8"/>
      <c r="F16" s="30">
        <f>(Jul!E16*3)+(Aug!E16*2)+(Sep!E16*1)</f>
        <v>0</v>
      </c>
      <c r="G16" s="64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>
        <v>148</v>
      </c>
      <c r="D17" s="30">
        <f>(Jul!C17*3)+(Aug!C17*2)+(Sep!C17*1)</f>
        <v>148</v>
      </c>
      <c r="E17" s="8"/>
      <c r="F17" s="30">
        <f>(Jul!E17*3)+(Aug!E17*2)+(Sep!E17*1)</f>
        <v>0</v>
      </c>
      <c r="G17" s="64">
        <v>148</v>
      </c>
      <c r="H17" s="30">
        <f>SUM(Aug!H17+G17)</f>
        <v>148</v>
      </c>
      <c r="I17" s="30">
        <f t="shared" si="0"/>
        <v>296</v>
      </c>
      <c r="J17" s="30">
        <f t="shared" si="1"/>
        <v>296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8"/>
      <c r="F18" s="30">
        <f>(Jul!E18*3)+(Aug!E18*2)+(Sep!E18*1)</f>
        <v>0</v>
      </c>
      <c r="G18" s="64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8"/>
      <c r="F19" s="30">
        <f>(Jul!E19*3)+(Aug!E19*2)+(Sep!E19*1)</f>
        <v>0</v>
      </c>
      <c r="G19" s="64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8"/>
      <c r="F20" s="30">
        <f>(Jul!E20*3)+(Aug!E20*2)+(Sep!E20*1)</f>
        <v>0</v>
      </c>
      <c r="G20" s="64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8"/>
      <c r="F21" s="30">
        <f>(Jul!E21*3)+(Aug!E21*2)+(Sep!E21*1)</f>
        <v>0</v>
      </c>
      <c r="G21" s="64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30">
        <f>(Jul!C22*3)+(Aug!C22*2)+(Sep!C22*1)</f>
        <v>0</v>
      </c>
      <c r="E22" s="8"/>
      <c r="F22" s="30">
        <f>(Jul!E22*3)+(Aug!E22*2)+(Sep!E22*1)</f>
        <v>0</v>
      </c>
      <c r="G22" s="64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0</v>
      </c>
      <c r="E23" s="8"/>
      <c r="F23" s="30">
        <f>(Jul!E23*3)+(Aug!E23*2)+(Sep!E23*1)</f>
        <v>0</v>
      </c>
      <c r="G23" s="64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30">
        <f>(Jul!C24*3)+(Aug!C24*2)+(Sep!C24*1)</f>
        <v>0</v>
      </c>
      <c r="E24" s="8"/>
      <c r="F24" s="30">
        <f>(Jul!E24*3)+(Aug!E24*2)+(Sep!E24*1)</f>
        <v>0</v>
      </c>
      <c r="G24" s="64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0</v>
      </c>
      <c r="E25" s="8"/>
      <c r="F25" s="30">
        <f>(Jul!E25*3)+(Aug!E25*2)+(Sep!E25*1)</f>
        <v>0</v>
      </c>
      <c r="G25" s="64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30">
        <f>(Jul!C26*3)+(Aug!C26*2)+(Sep!C26*1)</f>
        <v>0</v>
      </c>
      <c r="E26" s="8"/>
      <c r="F26" s="30">
        <f>(Jul!E26*3)+(Aug!E26*2)+(Sep!E26*1)</f>
        <v>0</v>
      </c>
      <c r="G26" s="64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588</v>
      </c>
      <c r="E27" s="8"/>
      <c r="F27" s="30">
        <f>(Jul!E27*3)+(Aug!E27*2)+(Sep!E27*1)</f>
        <v>0</v>
      </c>
      <c r="G27" s="64"/>
      <c r="H27" s="30">
        <f>SUM(Aug!H27+G27)</f>
        <v>196</v>
      </c>
      <c r="I27" s="30">
        <f t="shared" si="0"/>
        <v>0</v>
      </c>
      <c r="J27" s="30">
        <f t="shared" si="1"/>
        <v>784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0</v>
      </c>
      <c r="E28" s="8"/>
      <c r="F28" s="30">
        <f>(Jul!E28*3)+(Aug!E28*2)+(Sep!E28*1)</f>
        <v>0</v>
      </c>
      <c r="G28" s="64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8"/>
      <c r="F29" s="30">
        <f>(Jul!E29*3)+(Aug!E29*2)+(Sep!E29*1)</f>
        <v>0</v>
      </c>
      <c r="G29" s="64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>
        <v>5220</v>
      </c>
      <c r="D30" s="30">
        <f>(Jul!C30*3)+(Aug!C30*2)+(Sep!C30*1)</f>
        <v>6336</v>
      </c>
      <c r="E30" s="8"/>
      <c r="F30" s="30">
        <f>(Jul!E30*3)+(Aug!E30*2)+(Sep!E30*1)</f>
        <v>0</v>
      </c>
      <c r="G30" s="64">
        <v>8232</v>
      </c>
      <c r="H30" s="30">
        <f>SUM(Aug!H30+G30)</f>
        <v>10101</v>
      </c>
      <c r="I30" s="30">
        <f t="shared" si="0"/>
        <v>13452</v>
      </c>
      <c r="J30" s="30">
        <f t="shared" si="1"/>
        <v>16437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2089</v>
      </c>
      <c r="D31" s="30">
        <f>(Jul!C31*3)+(Aug!C31*2)+(Sep!C31*1)</f>
        <v>5419</v>
      </c>
      <c r="E31" s="8"/>
      <c r="F31" s="30">
        <f>(Jul!E31*3)+(Aug!E31*2)+(Sep!E31*1)</f>
        <v>0</v>
      </c>
      <c r="G31" s="64">
        <v>812</v>
      </c>
      <c r="H31" s="30">
        <f>SUM(Aug!H31+G31)</f>
        <v>7191</v>
      </c>
      <c r="I31" s="30">
        <f t="shared" si="0"/>
        <v>2901</v>
      </c>
      <c r="J31" s="30">
        <f t="shared" si="1"/>
        <v>12610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30">
        <f>(Jul!C32*3)+(Aug!C32*2)+(Sep!C32*1)</f>
        <v>0</v>
      </c>
      <c r="E32" s="8"/>
      <c r="F32" s="30">
        <f>(Jul!E32*3)+(Aug!E32*2)+(Sep!E32*1)</f>
        <v>0</v>
      </c>
      <c r="G32" s="64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3">
        <v>1217</v>
      </c>
      <c r="D33" s="30">
        <f>(Jul!C33*3)+(Aug!C33*2)+(Sep!C33*1)</f>
        <v>3404</v>
      </c>
      <c r="E33" s="8"/>
      <c r="F33" s="30">
        <f>(Jul!E33*3)+(Aug!E33*2)+(Sep!E33*1)</f>
        <v>0</v>
      </c>
      <c r="G33" s="64">
        <v>8276</v>
      </c>
      <c r="H33" s="30">
        <f>SUM(Aug!H33+G33)</f>
        <v>13667</v>
      </c>
      <c r="I33" s="30">
        <f t="shared" si="0"/>
        <v>9493</v>
      </c>
      <c r="J33" s="30">
        <f t="shared" si="1"/>
        <v>17071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30">
        <f>(Jul!C34*3)+(Aug!C34*2)+(Sep!C34*1)</f>
        <v>0</v>
      </c>
      <c r="E34" s="8"/>
      <c r="F34" s="30">
        <f>(Jul!E34*3)+(Aug!E34*2)+(Sep!E34*1)</f>
        <v>0</v>
      </c>
      <c r="G34" s="64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>
        <v>3418</v>
      </c>
      <c r="D35" s="30">
        <f>(Jul!C35*3)+(Aug!C35*2)+(Sep!C35*1)</f>
        <v>9158</v>
      </c>
      <c r="E35" s="8"/>
      <c r="F35" s="30">
        <f>(Jul!E35*3)+(Aug!E35*2)+(Sep!E35*1)</f>
        <v>0</v>
      </c>
      <c r="G35" s="64">
        <v>8790</v>
      </c>
      <c r="H35" s="30">
        <f>SUM(Aug!H35+G35)</f>
        <v>13163</v>
      </c>
      <c r="I35" s="30">
        <f t="shared" si="0"/>
        <v>12208</v>
      </c>
      <c r="J35" s="30">
        <f t="shared" si="1"/>
        <v>22321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8"/>
      <c r="F36" s="30">
        <f>(Jul!E36*3)+(Aug!E36*2)+(Sep!E36*1)</f>
        <v>0</v>
      </c>
      <c r="G36" s="64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>
        <v>1587</v>
      </c>
      <c r="D37" s="30">
        <f>(Jul!C37*3)+(Aug!C37*2)+(Sep!C37*1)</f>
        <v>1587</v>
      </c>
      <c r="E37" s="8"/>
      <c r="F37" s="30">
        <f>(Jul!E37*3)+(Aug!E37*2)+(Sep!E37*1)</f>
        <v>0</v>
      </c>
      <c r="G37" s="64">
        <v>14468</v>
      </c>
      <c r="H37" s="30">
        <f>SUM(Aug!H37+G37)</f>
        <v>14468</v>
      </c>
      <c r="I37" s="30">
        <f t="shared" si="0"/>
        <v>16055</v>
      </c>
      <c r="J37" s="30">
        <f t="shared" si="1"/>
        <v>16055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30">
        <f>(Jul!C38*3)+(Aug!C38*2)+(Sep!C38*1)</f>
        <v>0</v>
      </c>
      <c r="E38" s="8"/>
      <c r="F38" s="30">
        <f>(Jul!E38*3)+(Aug!E38*2)+(Sep!E38*1)</f>
        <v>0</v>
      </c>
      <c r="G38" s="64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>
        <v>5193</v>
      </c>
      <c r="D39" s="30">
        <f>(Jul!C39*3)+(Aug!C39*2)+(Sep!C39*1)</f>
        <v>14289</v>
      </c>
      <c r="E39" s="8"/>
      <c r="F39" s="30">
        <f>(Jul!E39*3)+(Aug!E39*2)+(Sep!E39*1)</f>
        <v>0</v>
      </c>
      <c r="G39" s="64">
        <v>20975</v>
      </c>
      <c r="H39" s="30">
        <f>SUM(Aug!H39+G39)</f>
        <v>60555</v>
      </c>
      <c r="I39" s="30">
        <f t="shared" si="0"/>
        <v>26168</v>
      </c>
      <c r="J39" s="30">
        <f t="shared" si="1"/>
        <v>74844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8"/>
      <c r="F40" s="30">
        <f>(Jul!E40*3)+(Aug!E40*2)+(Sep!E40*1)</f>
        <v>0</v>
      </c>
      <c r="G40" s="64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0</v>
      </c>
      <c r="E41" s="8"/>
      <c r="F41" s="30">
        <f>(Jul!E41*3)+(Aug!E41*2)+(Sep!E41*1)</f>
        <v>0</v>
      </c>
      <c r="G41" s="64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30">
        <f>(Jul!C42*3)+(Aug!C42*2)+(Sep!C42*1)</f>
        <v>0</v>
      </c>
      <c r="E42" s="8"/>
      <c r="F42" s="30">
        <f>(Jul!E42*3)+(Aug!E42*2)+(Sep!E42*1)</f>
        <v>0</v>
      </c>
      <c r="G42" s="64"/>
      <c r="H42" s="30">
        <f>SUM(Aug!H42+G42)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30">
        <f>(Jul!C43*3)+(Aug!C43*2)+(Sep!C43*1)</f>
        <v>1251</v>
      </c>
      <c r="E43" s="8"/>
      <c r="F43" s="30">
        <f>(Jul!E43*3)+(Aug!E43*2)+(Sep!E43*1)</f>
        <v>0</v>
      </c>
      <c r="G43" s="64"/>
      <c r="H43" s="30">
        <f>SUM(Aug!H43+G43)</f>
        <v>836</v>
      </c>
      <c r="I43" s="30">
        <f t="shared" si="0"/>
        <v>0</v>
      </c>
      <c r="J43" s="30">
        <f t="shared" si="1"/>
        <v>2087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30">
        <f>(Jul!C44*3)+(Aug!C44*2)+(Sep!C44*1)</f>
        <v>540</v>
      </c>
      <c r="E44" s="8"/>
      <c r="F44" s="30">
        <f>(Jul!E44*3)+(Aug!E44*2)+(Sep!E44*1)</f>
        <v>0</v>
      </c>
      <c r="G44" s="64"/>
      <c r="H44" s="30">
        <f>SUM(Aug!H44+G44)</f>
        <v>4285</v>
      </c>
      <c r="I44" s="30">
        <f t="shared" si="0"/>
        <v>0</v>
      </c>
      <c r="J44" s="30">
        <f t="shared" si="1"/>
        <v>4825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0</v>
      </c>
      <c r="E45" s="8"/>
      <c r="F45" s="30">
        <f>(Jul!E45*3)+(Aug!E45*2)+(Sep!E45*1)</f>
        <v>0</v>
      </c>
      <c r="G45" s="64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0</v>
      </c>
      <c r="E46" s="8"/>
      <c r="F46" s="30">
        <f>(Jul!E46*3)+(Aug!E46*2)+(Sep!E46*1)</f>
        <v>0</v>
      </c>
      <c r="G46" s="64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30">
        <f>(Jul!C47*3)+(Aug!C47*2)+(Sep!C47*1)</f>
        <v>0</v>
      </c>
      <c r="E47" s="8"/>
      <c r="F47" s="30">
        <f>(Jul!E47*3)+(Aug!E47*2)+(Sep!E47*1)</f>
        <v>0</v>
      </c>
      <c r="G47" s="64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30">
        <f>(Jul!C48*3)+(Aug!C48*2)+(Sep!C48*1)</f>
        <v>1200</v>
      </c>
      <c r="E48" s="8"/>
      <c r="F48" s="30">
        <f>(Jul!E48*3)+(Aug!E48*2)+(Sep!E48*1)</f>
        <v>0</v>
      </c>
      <c r="G48" s="64"/>
      <c r="H48" s="30">
        <f>SUM(Aug!H48+G48)</f>
        <v>1403</v>
      </c>
      <c r="I48" s="30">
        <f t="shared" si="0"/>
        <v>0</v>
      </c>
      <c r="J48" s="30">
        <f t="shared" si="1"/>
        <v>2603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30">
        <f>(Jul!C49*3)+(Aug!C49*2)+(Sep!C49*1)</f>
        <v>0</v>
      </c>
      <c r="E49" s="8"/>
      <c r="F49" s="30">
        <f>(Jul!E49*3)+(Aug!E49*2)+(Sep!E49*1)</f>
        <v>0</v>
      </c>
      <c r="G49" s="64"/>
      <c r="H49" s="30">
        <f>SUM(Aug!H49+G49)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3">
        <v>1379</v>
      </c>
      <c r="D50" s="30">
        <f>(Jul!C50*3)+(Aug!C50*2)+(Sep!C50*1)</f>
        <v>4223</v>
      </c>
      <c r="E50" s="8"/>
      <c r="F50" s="30">
        <f>(Jul!E50*3)+(Aug!E50*2)+(Sep!E50*1)</f>
        <v>0</v>
      </c>
      <c r="G50" s="64">
        <v>8982</v>
      </c>
      <c r="H50" s="30">
        <f>SUM(Aug!H50+G50)</f>
        <v>16550</v>
      </c>
      <c r="I50" s="30">
        <f t="shared" si="0"/>
        <v>10361</v>
      </c>
      <c r="J50" s="30">
        <f t="shared" si="1"/>
        <v>20773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30">
        <f>(Jul!C51*3)+(Aug!C51*2)+(Sep!C51*1)</f>
        <v>0</v>
      </c>
      <c r="E51" s="8"/>
      <c r="F51" s="30">
        <f>(Jul!E51*3)+(Aug!E51*2)+(Sep!E51*1)</f>
        <v>0</v>
      </c>
      <c r="G51" s="64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0</v>
      </c>
      <c r="E52" s="8"/>
      <c r="F52" s="30">
        <f>(Jul!E52*3)+(Aug!E52*2)+(Sep!E52*1)</f>
        <v>0</v>
      </c>
      <c r="G52" s="64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8"/>
      <c r="F53" s="30">
        <f>(Jul!E53*3)+(Aug!E53*2)+(Sep!E53*1)</f>
        <v>0</v>
      </c>
      <c r="G53" s="64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30">
        <f>(Jul!C54*3)+(Aug!C54*2)+(Sep!C54*1)</f>
        <v>0</v>
      </c>
      <c r="E54" s="8"/>
      <c r="F54" s="30">
        <f>(Jul!E54*3)+(Aug!E54*2)+(Sep!E54*1)</f>
        <v>0</v>
      </c>
      <c r="G54" s="64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>
        <v>6955</v>
      </c>
      <c r="D55" s="30">
        <f>(Jul!C55*3)+(Aug!C55*2)+(Sep!C55*1)</f>
        <v>22515</v>
      </c>
      <c r="E55" s="8"/>
      <c r="F55" s="30">
        <f>(Jul!E55*3)+(Aug!E55*2)+(Sep!E55*1)</f>
        <v>0</v>
      </c>
      <c r="G55" s="64">
        <v>40369</v>
      </c>
      <c r="H55" s="30">
        <f>SUM(Aug!H55+G55)</f>
        <v>52433</v>
      </c>
      <c r="I55" s="30">
        <f t="shared" si="0"/>
        <v>47324</v>
      </c>
      <c r="J55" s="30">
        <f t="shared" si="1"/>
        <v>74948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30">
        <f>(Jul!C56*3)+(Aug!C56*2)+(Sep!C56*1)</f>
        <v>0</v>
      </c>
      <c r="E56" s="8"/>
      <c r="F56" s="30">
        <f>(Jul!E56*3)+(Aug!E56*2)+(Sep!E56*1)</f>
        <v>0</v>
      </c>
      <c r="G56" s="64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>
        <v>1526</v>
      </c>
      <c r="D57" s="30">
        <f>(Jul!C57*3)+(Aug!C57*2)+(Sep!C57*1)</f>
        <v>1526</v>
      </c>
      <c r="E57" s="8"/>
      <c r="F57" s="30">
        <f>(Jul!E57*3)+(Aug!E57*2)+(Sep!E57*1)</f>
        <v>0</v>
      </c>
      <c r="G57" s="64">
        <v>7418</v>
      </c>
      <c r="H57" s="30">
        <f>SUM(Aug!H57+G57)</f>
        <v>7418</v>
      </c>
      <c r="I57" s="30">
        <f t="shared" si="0"/>
        <v>8944</v>
      </c>
      <c r="J57" s="30">
        <f t="shared" si="1"/>
        <v>8944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30">
        <f>(Jul!C58*3)+(Aug!C58*2)+(Sep!C58*1)</f>
        <v>0</v>
      </c>
      <c r="E58" s="8"/>
      <c r="F58" s="30">
        <f>(Jul!E58*3)+(Aug!E58*2)+(Sep!E58*1)</f>
        <v>0</v>
      </c>
      <c r="G58" s="64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30">
        <f>(Jul!C59*3)+(Aug!C59*2)+(Sep!C59*1)</f>
        <v>0</v>
      </c>
      <c r="E59" s="8"/>
      <c r="F59" s="30">
        <f>(Jul!E59*3)+(Aug!E59*2)+(Sep!E59*1)</f>
        <v>0</v>
      </c>
      <c r="G59" s="64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>
        <v>2126</v>
      </c>
      <c r="D60" s="30">
        <f>(Jul!C60*3)+(Aug!C60*2)+(Sep!C60*1)</f>
        <v>13250</v>
      </c>
      <c r="E60" s="8"/>
      <c r="F60" s="30">
        <f>(Jul!E60*3)+(Aug!E60*2)+(Sep!E60*1)</f>
        <v>0</v>
      </c>
      <c r="G60" s="64">
        <v>2423</v>
      </c>
      <c r="H60" s="30">
        <f>SUM(Aug!H60+G60)</f>
        <v>6926</v>
      </c>
      <c r="I60" s="30">
        <f t="shared" si="0"/>
        <v>4549</v>
      </c>
      <c r="J60" s="30">
        <f t="shared" si="1"/>
        <v>20176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0</v>
      </c>
      <c r="E61" s="8"/>
      <c r="F61" s="30">
        <f>(Jul!E61*3)+(Aug!E61*2)+(Sep!E61*1)</f>
        <v>0</v>
      </c>
      <c r="G61" s="64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8"/>
      <c r="F62" s="30">
        <f>(Jul!E62*3)+(Aug!E62*2)+(Sep!E62*1)</f>
        <v>0</v>
      </c>
      <c r="G62" s="64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/>
      <c r="D63" s="30">
        <f>(Jul!C63*3)+(Aug!C63*2)+(Sep!C63*1)</f>
        <v>0</v>
      </c>
      <c r="E63" s="8"/>
      <c r="F63" s="30">
        <f>(Jul!E63*3)+(Aug!E63*2)+(Sep!E63*1)</f>
        <v>0</v>
      </c>
      <c r="G63" s="64"/>
      <c r="H63" s="30">
        <f>SUM(Aug!H63+G63)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0</v>
      </c>
      <c r="E64" s="8"/>
      <c r="F64" s="30">
        <f>(Jul!E64*3)+(Aug!E64*2)+(Sep!E64*1)</f>
        <v>0</v>
      </c>
      <c r="G64" s="64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8"/>
      <c r="F65" s="30">
        <f>(Jul!E65*3)+(Aug!E65*2)+(Sep!E65*1)</f>
        <v>0</v>
      </c>
      <c r="G65" s="64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30">
        <f>(Jul!C66*3)+(Aug!C66*2)+(Sep!C66*1)</f>
        <v>0</v>
      </c>
      <c r="E66" s="8"/>
      <c r="F66" s="30">
        <f>(Jul!E66*3)+(Aug!E66*2)+(Sep!E66*1)</f>
        <v>0</v>
      </c>
      <c r="G66" s="64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8"/>
      <c r="F67" s="30">
        <f>(Jul!E67*3)+(Aug!E67*2)+(Sep!E67*1)</f>
        <v>0</v>
      </c>
      <c r="G67" s="64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8"/>
      <c r="F68" s="30">
        <f>(Jul!E68*3)+(Aug!E68*2)+(Sep!E68*1)</f>
        <v>0</v>
      </c>
      <c r="G68" s="64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30">
        <f>(Jul!C69*3)+(Aug!C69*2)+(Sep!C69*1)</f>
        <v>0</v>
      </c>
      <c r="E69" s="8"/>
      <c r="F69" s="30">
        <f>(Jul!E69*3)+(Aug!E69*2)+(Sep!E69*1)</f>
        <v>0</v>
      </c>
      <c r="G69" s="64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0</v>
      </c>
      <c r="E70" s="8"/>
      <c r="F70" s="30">
        <f>(Jul!E70*3)+(Aug!E70*2)+(Sep!E70*1)</f>
        <v>0</v>
      </c>
      <c r="G70" s="64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30">
        <f>(Jul!C71*3)+(Aug!C71*2)+(Sep!C71*1)</f>
        <v>0</v>
      </c>
      <c r="E71" s="8"/>
      <c r="F71" s="30">
        <f>(Jul!E71*3)+(Aug!E71*2)+(Sep!E71*1)</f>
        <v>0</v>
      </c>
      <c r="G71" s="64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11363</v>
      </c>
      <c r="D72" s="31">
        <f t="shared" si="4"/>
        <v>56874</v>
      </c>
      <c r="E72" s="31">
        <f t="shared" si="4"/>
        <v>0</v>
      </c>
      <c r="F72" s="31">
        <f t="shared" si="4"/>
        <v>0</v>
      </c>
      <c r="G72" s="31">
        <f t="shared" si="4"/>
        <v>22750</v>
      </c>
      <c r="H72" s="31">
        <f t="shared" si="4"/>
        <v>83491</v>
      </c>
      <c r="I72" s="31">
        <f t="shared" si="4"/>
        <v>34113</v>
      </c>
      <c r="J72" s="31">
        <f t="shared" si="4"/>
        <v>140365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23401</v>
      </c>
      <c r="D73" s="31">
        <f t="shared" si="5"/>
        <v>72943</v>
      </c>
      <c r="E73" s="31">
        <f t="shared" si="5"/>
        <v>0</v>
      </c>
      <c r="F73" s="31">
        <f t="shared" si="5"/>
        <v>0</v>
      </c>
      <c r="G73" s="31">
        <f t="shared" si="5"/>
        <v>111701</v>
      </c>
      <c r="H73" s="31">
        <f t="shared" si="5"/>
        <v>191704</v>
      </c>
      <c r="I73" s="31">
        <f t="shared" si="5"/>
        <v>135102</v>
      </c>
      <c r="J73" s="31">
        <f t="shared" si="5"/>
        <v>264647</v>
      </c>
    </row>
    <row r="74" spans="1:10" s="3" customFormat="1" ht="15.75" customHeight="1" x14ac:dyDescent="0.2">
      <c r="A74" s="17" t="s">
        <v>87</v>
      </c>
      <c r="B74" s="2"/>
      <c r="C74" s="31">
        <f>SUM(C72:C73)</f>
        <v>34764</v>
      </c>
      <c r="D74" s="31">
        <f t="shared" ref="D74:J74" si="6">SUM(D72:D73)</f>
        <v>129817</v>
      </c>
      <c r="E74" s="31">
        <f t="shared" si="6"/>
        <v>0</v>
      </c>
      <c r="F74" s="31">
        <f t="shared" si="6"/>
        <v>0</v>
      </c>
      <c r="G74" s="31">
        <f t="shared" si="6"/>
        <v>134451</v>
      </c>
      <c r="H74" s="31">
        <f t="shared" si="6"/>
        <v>275195</v>
      </c>
      <c r="I74" s="31">
        <f t="shared" si="6"/>
        <v>169215</v>
      </c>
      <c r="J74" s="31">
        <f t="shared" si="6"/>
        <v>405012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5" activePane="bottomLeft" state="frozen"/>
      <selection pane="bottomLeft" activeCell="G72" sqref="G72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0">
        <v>4292</v>
      </c>
      <c r="D5" s="29">
        <f>(Jul!C5*4)+(Aug!C5*3)+(Sep!C5*2)+(Oct!C5*1)</f>
        <v>60500</v>
      </c>
      <c r="E5" s="62"/>
      <c r="F5" s="29">
        <f>(Jul!E5*4)+(Aug!E5*3)+(Sep!E5*2)+(Oct!E5*1)</f>
        <v>0</v>
      </c>
      <c r="G5" s="62">
        <v>8967</v>
      </c>
      <c r="H5" s="29">
        <f>Sep!H5+G5</f>
        <v>68828</v>
      </c>
      <c r="I5" s="29">
        <f t="shared" ref="I5:I63" si="0">C5+E5+G5</f>
        <v>13259</v>
      </c>
      <c r="J5" s="29">
        <f t="shared" ref="J5:J63" si="1">D5+F5+H5</f>
        <v>129328</v>
      </c>
    </row>
    <row r="6" spans="1:10" s="15" customFormat="1" ht="15.75" customHeight="1" x14ac:dyDescent="0.2">
      <c r="A6" s="9" t="s">
        <v>23</v>
      </c>
      <c r="B6" s="10" t="s">
        <v>22</v>
      </c>
      <c r="C6" s="60"/>
      <c r="D6" s="29">
        <f>(Jul!C6*4)+(Aug!C6*3)+(Sep!C6*2)+(Oct!C6*1)</f>
        <v>0</v>
      </c>
      <c r="E6" s="62"/>
      <c r="F6" s="29">
        <f>(Jul!E6*4)+(Aug!E6*3)+(Sep!E6*2)+(Oct!E6*1)</f>
        <v>0</v>
      </c>
      <c r="G6" s="62"/>
      <c r="H6" s="29">
        <f>Sep!H6+G6</f>
        <v>0</v>
      </c>
      <c r="I6" s="29">
        <f t="shared" si="0"/>
        <v>0</v>
      </c>
      <c r="J6" s="29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60"/>
      <c r="D7" s="29">
        <f>(Jul!C7*4)+(Aug!C7*3)+(Sep!C7*2)+(Oct!C7*1)</f>
        <v>4880</v>
      </c>
      <c r="E7" s="62"/>
      <c r="F7" s="29">
        <f>(Jul!E7*4)+(Aug!E7*3)+(Sep!E7*2)+(Oct!E7*1)</f>
        <v>0</v>
      </c>
      <c r="G7" s="62"/>
      <c r="H7" s="29">
        <f>Sep!H7+G7</f>
        <v>2439</v>
      </c>
      <c r="I7" s="29">
        <f t="shared" si="0"/>
        <v>0</v>
      </c>
      <c r="J7" s="29">
        <f t="shared" si="1"/>
        <v>7319</v>
      </c>
    </row>
    <row r="8" spans="1:10" s="15" customFormat="1" ht="15.75" customHeight="1" x14ac:dyDescent="0.2">
      <c r="A8" s="9" t="s">
        <v>25</v>
      </c>
      <c r="B8" s="10" t="s">
        <v>22</v>
      </c>
      <c r="C8" s="60"/>
      <c r="D8" s="29">
        <f>(Jul!C8*4)+(Aug!C8*3)+(Sep!C8*2)+(Oct!C8*1)</f>
        <v>861</v>
      </c>
      <c r="E8" s="62"/>
      <c r="F8" s="29">
        <f>(Jul!E8*4)+(Aug!E8*3)+(Sep!E8*2)+(Oct!E8*1)</f>
        <v>0</v>
      </c>
      <c r="G8" s="62"/>
      <c r="H8" s="29">
        <f>Sep!H8+G8</f>
        <v>287</v>
      </c>
      <c r="I8" s="29">
        <f t="shared" si="0"/>
        <v>0</v>
      </c>
      <c r="J8" s="29">
        <f t="shared" si="1"/>
        <v>1148</v>
      </c>
    </row>
    <row r="9" spans="1:10" s="17" customFormat="1" ht="15.75" customHeight="1" x14ac:dyDescent="0.2">
      <c r="A9" s="5" t="s">
        <v>27</v>
      </c>
      <c r="B9" s="6" t="s">
        <v>22</v>
      </c>
      <c r="C9" s="60">
        <v>516</v>
      </c>
      <c r="D9" s="29">
        <f>(Jul!C9*4)+(Aug!C9*3)+(Sep!C9*2)+(Oct!C9*1)</f>
        <v>516</v>
      </c>
      <c r="E9" s="62"/>
      <c r="F9" s="29">
        <f>(Jul!E9*4)+(Aug!E9*3)+(Sep!E9*2)+(Oct!E9*1)</f>
        <v>0</v>
      </c>
      <c r="G9" s="62"/>
      <c r="H9" s="29">
        <f>Sep!H9+G9</f>
        <v>0</v>
      </c>
      <c r="I9" s="29">
        <f t="shared" si="0"/>
        <v>516</v>
      </c>
      <c r="J9" s="29">
        <f t="shared" si="1"/>
        <v>516</v>
      </c>
    </row>
    <row r="10" spans="1:10" s="17" customFormat="1" ht="15.75" customHeight="1" x14ac:dyDescent="0.2">
      <c r="A10" s="5" t="s">
        <v>30</v>
      </c>
      <c r="B10" s="6" t="s">
        <v>22</v>
      </c>
      <c r="C10" s="60">
        <v>1190</v>
      </c>
      <c r="D10" s="29">
        <f>(Jul!C10*4)+(Aug!C10*3)+(Sep!C10*2)+(Oct!C10*1)</f>
        <v>1190</v>
      </c>
      <c r="E10" s="62"/>
      <c r="F10" s="29">
        <f>(Jul!E10*4)+(Aug!E10*3)+(Sep!E10*2)+(Oct!E10*1)</f>
        <v>0</v>
      </c>
      <c r="G10" s="62">
        <v>3571</v>
      </c>
      <c r="H10" s="29">
        <f>Sep!H10+G10</f>
        <v>3571</v>
      </c>
      <c r="I10" s="29">
        <f t="shared" si="0"/>
        <v>4761</v>
      </c>
      <c r="J10" s="29">
        <f t="shared" si="1"/>
        <v>4761</v>
      </c>
    </row>
    <row r="11" spans="1:10" s="17" customFormat="1" ht="15.75" customHeight="1" x14ac:dyDescent="0.2">
      <c r="A11" s="5" t="s">
        <v>31</v>
      </c>
      <c r="B11" s="6" t="s">
        <v>22</v>
      </c>
      <c r="C11" s="60"/>
      <c r="D11" s="29">
        <f>(Jul!C11*4)+(Aug!C11*3)+(Sep!C11*2)+(Oct!C11*1)</f>
        <v>0</v>
      </c>
      <c r="E11" s="62"/>
      <c r="F11" s="29">
        <f>(Jul!E11*4)+(Aug!E11*3)+(Sep!E11*2)+(Oct!E11*1)</f>
        <v>0</v>
      </c>
      <c r="G11" s="62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0"/>
      <c r="D12" s="29">
        <f>(Jul!C12*4)+(Aug!C12*3)+(Sep!C12*2)+(Oct!C12*1)</f>
        <v>2451</v>
      </c>
      <c r="E12" s="62"/>
      <c r="F12" s="29">
        <f>(Jul!E12*4)+(Aug!E12*3)+(Sep!E12*2)+(Oct!E12*1)</f>
        <v>0</v>
      </c>
      <c r="G12" s="62"/>
      <c r="H12" s="29">
        <f>Sep!H12+G12</f>
        <v>3268</v>
      </c>
      <c r="I12" s="29">
        <f t="shared" si="0"/>
        <v>0</v>
      </c>
      <c r="J12" s="29">
        <f t="shared" si="1"/>
        <v>5719</v>
      </c>
    </row>
    <row r="13" spans="1:10" s="17" customFormat="1" ht="15.75" customHeight="1" x14ac:dyDescent="0.2">
      <c r="A13" s="5" t="s">
        <v>37</v>
      </c>
      <c r="B13" s="6" t="s">
        <v>22</v>
      </c>
      <c r="C13" s="60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0"/>
      <c r="D14" s="29">
        <f>(Jul!C14*4)+(Aug!C14*3)+(Sep!C14*2)+(Oct!C14*1)</f>
        <v>0</v>
      </c>
      <c r="E14" s="62"/>
      <c r="F14" s="29">
        <f>(Jul!E14*4)+(Aug!E14*3)+(Sep!E14*2)+(Oct!E14*1)</f>
        <v>0</v>
      </c>
      <c r="G14" s="62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0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0">
        <v>1255</v>
      </c>
      <c r="D16" s="29">
        <f>(Jul!C16*4)+(Aug!C16*3)+(Sep!C16*2)+(Oct!C16*1)</f>
        <v>1255</v>
      </c>
      <c r="E16" s="62"/>
      <c r="F16" s="29">
        <f>(Jul!E16*4)+(Aug!E16*3)+(Sep!E16*2)+(Oct!E16*1)</f>
        <v>0</v>
      </c>
      <c r="G16" s="62">
        <v>5020</v>
      </c>
      <c r="H16" s="29">
        <f>Sep!H16+G16</f>
        <v>5020</v>
      </c>
      <c r="I16" s="29">
        <f t="shared" si="0"/>
        <v>6275</v>
      </c>
      <c r="J16" s="29">
        <f t="shared" si="1"/>
        <v>6275</v>
      </c>
    </row>
    <row r="17" spans="1:10" s="17" customFormat="1" ht="15.75" customHeight="1" x14ac:dyDescent="0.2">
      <c r="A17" s="5" t="s">
        <v>46</v>
      </c>
      <c r="B17" s="6" t="s">
        <v>22</v>
      </c>
      <c r="C17" s="60"/>
      <c r="D17" s="29">
        <f>(Jul!C17*4)+(Aug!C17*3)+(Sep!C17*2)+(Oct!C17*1)</f>
        <v>296</v>
      </c>
      <c r="E17" s="62"/>
      <c r="F17" s="29">
        <f>(Jul!E17*4)+(Aug!E17*3)+(Sep!E17*2)+(Oct!E17*1)</f>
        <v>0</v>
      </c>
      <c r="G17" s="62"/>
      <c r="H17" s="29">
        <f>Sep!H17+G17</f>
        <v>148</v>
      </c>
      <c r="I17" s="29">
        <f t="shared" si="0"/>
        <v>0</v>
      </c>
      <c r="J17" s="29">
        <f t="shared" si="1"/>
        <v>444</v>
      </c>
    </row>
    <row r="18" spans="1:10" s="15" customFormat="1" ht="15.75" customHeight="1" x14ac:dyDescent="0.2">
      <c r="A18" s="9" t="s">
        <v>47</v>
      </c>
      <c r="B18" s="10" t="s">
        <v>22</v>
      </c>
      <c r="C18" s="60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0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0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0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0"/>
      <c r="D22" s="29">
        <f>(Jul!C22*4)+(Aug!C22*3)+(Sep!C22*2)+(Oct!C22*1)</f>
        <v>0</v>
      </c>
      <c r="E22" s="62"/>
      <c r="F22" s="29">
        <f>(Jul!E22*4)+(Aug!E22*3)+(Sep!E22*2)+(Oct!E22*1)</f>
        <v>0</v>
      </c>
      <c r="G22" s="62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60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0"/>
      <c r="D24" s="29">
        <f>(Jul!C24*4)+(Aug!C24*3)+(Sep!C24*2)+(Oct!C24*1)</f>
        <v>0</v>
      </c>
      <c r="E24" s="62"/>
      <c r="F24" s="29">
        <f>(Jul!E24*4)+(Aug!E24*3)+(Sep!E24*2)+(Oct!E24*1)</f>
        <v>0</v>
      </c>
      <c r="G24" s="62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0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0"/>
      <c r="D26" s="29">
        <f>(Jul!C26*4)+(Aug!C26*3)+(Sep!C26*2)+(Oct!C26*1)</f>
        <v>0</v>
      </c>
      <c r="E26" s="62"/>
      <c r="F26" s="29">
        <f>(Jul!E26*4)+(Aug!E26*3)+(Sep!E26*2)+(Oct!E26*1)</f>
        <v>0</v>
      </c>
      <c r="G26" s="62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0"/>
      <c r="D27" s="29">
        <f>(Jul!C27*4)+(Aug!C27*3)+(Sep!C27*2)+(Oct!C27*1)</f>
        <v>784</v>
      </c>
      <c r="E27" s="62"/>
      <c r="F27" s="29">
        <f>(Jul!E27*4)+(Aug!E27*3)+(Sep!E27*2)+(Oct!E27*1)</f>
        <v>0</v>
      </c>
      <c r="G27" s="62"/>
      <c r="H27" s="29">
        <f>Sep!H27+G27</f>
        <v>196</v>
      </c>
      <c r="I27" s="29">
        <f t="shared" si="0"/>
        <v>0</v>
      </c>
      <c r="J27" s="29">
        <f t="shared" si="1"/>
        <v>980</v>
      </c>
    </row>
    <row r="28" spans="1:10" s="17" customFormat="1" ht="15.75" customHeight="1" x14ac:dyDescent="0.2">
      <c r="A28" s="5" t="s">
        <v>80</v>
      </c>
      <c r="B28" s="6" t="s">
        <v>22</v>
      </c>
      <c r="C28" s="60"/>
      <c r="D28" s="29">
        <f>(Jul!C28*4)+(Aug!C28*3)+(Sep!C28*2)+(Oct!C28*1)</f>
        <v>0</v>
      </c>
      <c r="E28" s="62"/>
      <c r="F28" s="29">
        <f>(Jul!E28*4)+(Aug!E28*3)+(Sep!E28*2)+(Oct!E28*1)</f>
        <v>0</v>
      </c>
      <c r="G28" s="62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0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0">
        <v>417</v>
      </c>
      <c r="D30" s="29">
        <f>(Jul!C30*4)+(Aug!C30*3)+(Sep!C30*2)+(Oct!C30*1)</f>
        <v>12345</v>
      </c>
      <c r="E30" s="62"/>
      <c r="F30" s="29">
        <f>(Jul!E30*4)+(Aug!E30*3)+(Sep!E30*2)+(Oct!E30*1)</f>
        <v>0</v>
      </c>
      <c r="G30" s="62">
        <v>417</v>
      </c>
      <c r="H30" s="29">
        <f>Sep!H30+G30</f>
        <v>10518</v>
      </c>
      <c r="I30" s="29">
        <f t="shared" si="0"/>
        <v>834</v>
      </c>
      <c r="J30" s="29">
        <f t="shared" si="1"/>
        <v>22863</v>
      </c>
    </row>
    <row r="31" spans="1:10" s="15" customFormat="1" ht="15.75" customHeight="1" x14ac:dyDescent="0.2">
      <c r="A31" s="9" t="s">
        <v>84</v>
      </c>
      <c r="B31" s="10" t="s">
        <v>22</v>
      </c>
      <c r="C31" s="60">
        <v>1887</v>
      </c>
      <c r="D31" s="29">
        <f>(Jul!C31*4)+(Aug!C31*3)+(Sep!C31*2)+(Oct!C31*1)</f>
        <v>11060</v>
      </c>
      <c r="E31" s="62"/>
      <c r="F31" s="29">
        <f>(Jul!E31*4)+(Aug!E31*3)+(Sep!E31*2)+(Oct!E31*1)</f>
        <v>0</v>
      </c>
      <c r="G31" s="62">
        <v>16690</v>
      </c>
      <c r="H31" s="29">
        <f>Sep!H31+G31</f>
        <v>23881</v>
      </c>
      <c r="I31" s="29">
        <f t="shared" si="0"/>
        <v>18577</v>
      </c>
      <c r="J31" s="29">
        <f t="shared" si="1"/>
        <v>34941</v>
      </c>
    </row>
    <row r="32" spans="1:10" s="17" customFormat="1" ht="15.75" customHeight="1" x14ac:dyDescent="0.2">
      <c r="A32" s="5" t="s">
        <v>19</v>
      </c>
      <c r="B32" s="6" t="s">
        <v>20</v>
      </c>
      <c r="C32" s="25"/>
      <c r="D32" s="29">
        <f>(Jul!C32*4)+(Aug!C32*3)+(Sep!C32*2)+(Oct!C32*1)</f>
        <v>0</v>
      </c>
      <c r="E32" s="62"/>
      <c r="F32" s="29">
        <f>(Jul!E32*4)+(Aug!E32*3)+(Sep!E32*2)+(Oct!E32*1)</f>
        <v>0</v>
      </c>
      <c r="G32" s="62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5"/>
      <c r="D33" s="29">
        <f>(Jul!C33*4)+(Aug!C33*3)+(Sep!C33*2)+(Oct!C33*1)</f>
        <v>5350</v>
      </c>
      <c r="E33" s="62"/>
      <c r="F33" s="29">
        <f>(Jul!E33*4)+(Aug!E33*3)+(Sep!E33*2)+(Oct!E33*1)</f>
        <v>0</v>
      </c>
      <c r="G33" s="62"/>
      <c r="H33" s="29">
        <f>Sep!H33+G33</f>
        <v>13667</v>
      </c>
      <c r="I33" s="29">
        <f t="shared" si="0"/>
        <v>0</v>
      </c>
      <c r="J33" s="29">
        <f t="shared" si="1"/>
        <v>19017</v>
      </c>
    </row>
    <row r="34" spans="1:10" s="17" customFormat="1" ht="15.75" customHeight="1" x14ac:dyDescent="0.2">
      <c r="A34" s="5" t="s">
        <v>28</v>
      </c>
      <c r="B34" s="6" t="s">
        <v>20</v>
      </c>
      <c r="C34" s="25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5"/>
      <c r="D35" s="29">
        <f>(Jul!C35*4)+(Aug!C35*3)+(Sep!C35*2)+(Oct!C35*1)</f>
        <v>14672</v>
      </c>
      <c r="E35" s="62"/>
      <c r="F35" s="29">
        <f>(Jul!E35*4)+(Aug!E35*3)+(Sep!E35*2)+(Oct!E35*1)</f>
        <v>0</v>
      </c>
      <c r="G35" s="62"/>
      <c r="H35" s="29">
        <f>Sep!H35+G35</f>
        <v>13163</v>
      </c>
      <c r="I35" s="29">
        <f t="shared" si="0"/>
        <v>0</v>
      </c>
      <c r="J35" s="29">
        <f t="shared" si="1"/>
        <v>27835</v>
      </c>
    </row>
    <row r="36" spans="1:10" s="15" customFormat="1" ht="15.75" customHeight="1" x14ac:dyDescent="0.2">
      <c r="A36" s="9" t="s">
        <v>32</v>
      </c>
      <c r="B36" s="10" t="s">
        <v>20</v>
      </c>
      <c r="C36" s="25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5"/>
      <c r="D37" s="29">
        <f>(Jul!C37*4)+(Aug!C37*3)+(Sep!C37*2)+(Oct!C37*1)</f>
        <v>3174</v>
      </c>
      <c r="E37" s="62"/>
      <c r="F37" s="29">
        <f>(Jul!E37*4)+(Aug!E37*3)+(Sep!E37*2)+(Oct!E37*1)</f>
        <v>0</v>
      </c>
      <c r="G37" s="62"/>
      <c r="H37" s="29">
        <f>Sep!H37+G37</f>
        <v>14468</v>
      </c>
      <c r="I37" s="29">
        <f t="shared" si="0"/>
        <v>0</v>
      </c>
      <c r="J37" s="29">
        <f t="shared" si="1"/>
        <v>17642</v>
      </c>
    </row>
    <row r="38" spans="1:10" s="17" customFormat="1" ht="15.75" customHeight="1" x14ac:dyDescent="0.2">
      <c r="A38" s="5" t="s">
        <v>34</v>
      </c>
      <c r="B38" s="6" t="s">
        <v>20</v>
      </c>
      <c r="C38" s="25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25">
        <v>1779</v>
      </c>
      <c r="D39" s="29">
        <f>(Jul!C39*4)+(Aug!C39*3)+(Sep!C39*2)+(Oct!C39*1)</f>
        <v>24827</v>
      </c>
      <c r="E39" s="62"/>
      <c r="F39" s="29">
        <f>(Jul!E39*4)+(Aug!E39*3)+(Sep!E39*2)+(Oct!E39*1)</f>
        <v>0</v>
      </c>
      <c r="G39" s="62">
        <v>3499</v>
      </c>
      <c r="H39" s="29">
        <f>Sep!H39+G39</f>
        <v>64054</v>
      </c>
      <c r="I39" s="29">
        <f t="shared" si="0"/>
        <v>5278</v>
      </c>
      <c r="J39" s="29">
        <f t="shared" si="1"/>
        <v>88881</v>
      </c>
    </row>
    <row r="40" spans="1:10" s="17" customFormat="1" ht="15.75" customHeight="1" x14ac:dyDescent="0.2">
      <c r="A40" s="5" t="s">
        <v>38</v>
      </c>
      <c r="B40" s="6" t="s">
        <v>20</v>
      </c>
      <c r="C40" s="25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5">
        <v>2973</v>
      </c>
      <c r="D41" s="29">
        <f>(Jul!C41*4)+(Aug!C41*3)+(Sep!C41*2)+(Oct!C41*1)</f>
        <v>2973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2973</v>
      </c>
      <c r="J41" s="29">
        <f t="shared" si="1"/>
        <v>2973</v>
      </c>
    </row>
    <row r="42" spans="1:10" s="17" customFormat="1" ht="15.75" customHeight="1" x14ac:dyDescent="0.2">
      <c r="A42" s="5" t="s">
        <v>41</v>
      </c>
      <c r="B42" s="6" t="s">
        <v>20</v>
      </c>
      <c r="C42" s="25"/>
      <c r="D42" s="29">
        <f>(Jul!C42*4)+(Aug!C42*3)+(Sep!C42*2)+(Oct!C42*1)</f>
        <v>0</v>
      </c>
      <c r="E42" s="62"/>
      <c r="F42" s="29">
        <f>(Jul!E42*4)+(Aug!E42*3)+(Sep!E42*2)+(Oct!E42*1)</f>
        <v>0</v>
      </c>
      <c r="G42" s="62"/>
      <c r="H42" s="29">
        <f>Sep!H42+G42</f>
        <v>0</v>
      </c>
      <c r="I42" s="29">
        <f t="shared" si="0"/>
        <v>0</v>
      </c>
      <c r="J42" s="29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25"/>
      <c r="D43" s="29">
        <f>(Jul!C43*4)+(Aug!C43*3)+(Sep!C43*2)+(Oct!C43*1)</f>
        <v>1668</v>
      </c>
      <c r="E43" s="62"/>
      <c r="F43" s="29">
        <f>(Jul!E43*4)+(Aug!E43*3)+(Sep!E43*2)+(Oct!E43*1)</f>
        <v>0</v>
      </c>
      <c r="G43" s="62"/>
      <c r="H43" s="29">
        <f>Sep!H43+G43</f>
        <v>836</v>
      </c>
      <c r="I43" s="29">
        <f t="shared" si="0"/>
        <v>0</v>
      </c>
      <c r="J43" s="29">
        <f t="shared" si="1"/>
        <v>2504</v>
      </c>
    </row>
    <row r="44" spans="1:10" s="15" customFormat="1" ht="15.75" customHeight="1" x14ac:dyDescent="0.2">
      <c r="A44" s="9" t="s">
        <v>43</v>
      </c>
      <c r="B44" s="10" t="s">
        <v>20</v>
      </c>
      <c r="C44" s="25"/>
      <c r="D44" s="29">
        <f>(Jul!C44*4)+(Aug!C44*3)+(Sep!C44*2)+(Oct!C44*1)</f>
        <v>810</v>
      </c>
      <c r="E44" s="62"/>
      <c r="F44" s="29">
        <f>(Jul!E44*4)+(Aug!E44*3)+(Sep!E44*2)+(Oct!E44*1)</f>
        <v>0</v>
      </c>
      <c r="G44" s="62"/>
      <c r="H44" s="29">
        <f>Sep!H44+G44</f>
        <v>4285</v>
      </c>
      <c r="I44" s="29">
        <f t="shared" si="0"/>
        <v>0</v>
      </c>
      <c r="J44" s="29">
        <f t="shared" si="1"/>
        <v>5095</v>
      </c>
    </row>
    <row r="45" spans="1:10" s="17" customFormat="1" ht="15.75" customHeight="1" x14ac:dyDescent="0.2">
      <c r="A45" s="5" t="s">
        <v>48</v>
      </c>
      <c r="B45" s="6" t="s">
        <v>20</v>
      </c>
      <c r="C45" s="25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5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5"/>
      <c r="D47" s="29">
        <f>(Jul!C47*4)+(Aug!C47*3)+(Sep!C47*2)+(Oct!C47*1)</f>
        <v>0</v>
      </c>
      <c r="E47" s="62"/>
      <c r="F47" s="29">
        <f>(Jul!E47*4)+(Aug!E47*3)+(Sep!E47*2)+(Oct!E47*1)</f>
        <v>0</v>
      </c>
      <c r="G47" s="62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5"/>
      <c r="D48" s="29">
        <f>(Jul!C48*4)+(Aug!C48*3)+(Sep!C48*2)+(Oct!C48*1)</f>
        <v>1800</v>
      </c>
      <c r="E48" s="62"/>
      <c r="F48" s="29">
        <f>(Jul!E48*4)+(Aug!E48*3)+(Sep!E48*2)+(Oct!E48*1)</f>
        <v>0</v>
      </c>
      <c r="G48" s="62"/>
      <c r="H48" s="29">
        <f>Sep!H48+G48</f>
        <v>1403</v>
      </c>
      <c r="I48" s="29">
        <f t="shared" si="0"/>
        <v>0</v>
      </c>
      <c r="J48" s="29">
        <f t="shared" si="1"/>
        <v>3203</v>
      </c>
    </row>
    <row r="49" spans="1:10" s="17" customFormat="1" ht="15.75" customHeight="1" x14ac:dyDescent="0.2">
      <c r="A49" s="5" t="s">
        <v>57</v>
      </c>
      <c r="B49" s="6" t="s">
        <v>20</v>
      </c>
      <c r="C49" s="25">
        <v>2042</v>
      </c>
      <c r="D49" s="29">
        <f>(Jul!C49*4)+(Aug!C49*3)+(Sep!C49*2)+(Oct!C49*1)</f>
        <v>2042</v>
      </c>
      <c r="E49" s="62"/>
      <c r="F49" s="29">
        <f>(Jul!E49*4)+(Aug!E49*3)+(Sep!E49*2)+(Oct!E49*1)</f>
        <v>0</v>
      </c>
      <c r="G49" s="62"/>
      <c r="H49" s="29">
        <f>Sep!H49+G49</f>
        <v>0</v>
      </c>
      <c r="I49" s="29">
        <f t="shared" si="0"/>
        <v>2042</v>
      </c>
      <c r="J49" s="29">
        <f t="shared" si="1"/>
        <v>2042</v>
      </c>
    </row>
    <row r="50" spans="1:10" s="17" customFormat="1" ht="15.75" customHeight="1" x14ac:dyDescent="0.2">
      <c r="A50" s="5" t="s">
        <v>58</v>
      </c>
      <c r="B50" s="6" t="s">
        <v>20</v>
      </c>
      <c r="C50" s="25"/>
      <c r="D50" s="29">
        <f>(Jul!C50*4)+(Aug!C50*3)+(Sep!C50*2)+(Oct!C50*1)</f>
        <v>6550</v>
      </c>
      <c r="E50" s="62"/>
      <c r="F50" s="29">
        <f>(Jul!E50*4)+(Aug!E50*3)+(Sep!E50*2)+(Oct!E50*1)</f>
        <v>0</v>
      </c>
      <c r="G50" s="62"/>
      <c r="H50" s="29">
        <f>Sep!H50+G50</f>
        <v>16550</v>
      </c>
      <c r="I50" s="29">
        <f t="shared" si="0"/>
        <v>0</v>
      </c>
      <c r="J50" s="29">
        <f t="shared" si="1"/>
        <v>23100</v>
      </c>
    </row>
    <row r="51" spans="1:10" s="17" customFormat="1" ht="15.75" customHeight="1" x14ac:dyDescent="0.2">
      <c r="A51" s="5" t="s">
        <v>59</v>
      </c>
      <c r="B51" s="6" t="s">
        <v>20</v>
      </c>
      <c r="C51" s="25"/>
      <c r="D51" s="29">
        <f>(Jul!C51*4)+(Aug!C51*3)+(Sep!C51*2)+(Oct!C51*1)</f>
        <v>0</v>
      </c>
      <c r="E51" s="62"/>
      <c r="F51" s="29">
        <f>(Jul!E51*4)+(Aug!E51*3)+(Sep!E51*2)+(Oct!E51*1)</f>
        <v>0</v>
      </c>
      <c r="G51" s="62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25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5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5"/>
      <c r="D54" s="29">
        <f>(Jul!C54*4)+(Aug!C54*3)+(Sep!C54*2)+(Oct!C54*1)</f>
        <v>0</v>
      </c>
      <c r="E54" s="62"/>
      <c r="F54" s="29">
        <f>(Jul!E54*4)+(Aug!E54*3)+(Sep!E54*2)+(Oct!E54*1)</f>
        <v>0</v>
      </c>
      <c r="G54" s="62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5">
        <v>2042</v>
      </c>
      <c r="D55" s="29">
        <f>(Jul!C55*4)+(Aug!C55*3)+(Sep!C55*2)+(Oct!C55*1)</f>
        <v>37071</v>
      </c>
      <c r="E55" s="62"/>
      <c r="F55" s="29">
        <f>(Jul!E55*4)+(Aug!E55*3)+(Sep!E55*2)+(Oct!E55*1)</f>
        <v>0</v>
      </c>
      <c r="G55" s="62">
        <v>9545</v>
      </c>
      <c r="H55" s="29">
        <f>Sep!H55+G55</f>
        <v>61978</v>
      </c>
      <c r="I55" s="29">
        <f t="shared" si="0"/>
        <v>11587</v>
      </c>
      <c r="J55" s="29">
        <f t="shared" si="1"/>
        <v>99049</v>
      </c>
    </row>
    <row r="56" spans="1:10" s="15" customFormat="1" ht="15.75" customHeight="1" x14ac:dyDescent="0.2">
      <c r="A56" s="9" t="s">
        <v>67</v>
      </c>
      <c r="B56" s="10" t="s">
        <v>20</v>
      </c>
      <c r="C56" s="25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5">
        <v>1364</v>
      </c>
      <c r="D57" s="29">
        <f>(Jul!C57*4)+(Aug!C57*3)+(Sep!C57*2)+(Oct!C57*1)</f>
        <v>4416</v>
      </c>
      <c r="E57" s="62"/>
      <c r="F57" s="29">
        <f>(Jul!E57*4)+(Aug!E57*3)+(Sep!E57*2)+(Oct!E57*1)</f>
        <v>0</v>
      </c>
      <c r="G57" s="62">
        <v>2445</v>
      </c>
      <c r="H57" s="29">
        <f>Sep!H57+G57</f>
        <v>9863</v>
      </c>
      <c r="I57" s="29">
        <f t="shared" si="0"/>
        <v>3809</v>
      </c>
      <c r="J57" s="29">
        <f t="shared" si="1"/>
        <v>14279</v>
      </c>
    </row>
    <row r="58" spans="1:10" s="15" customFormat="1" ht="15.75" customHeight="1" x14ac:dyDescent="0.2">
      <c r="A58" s="9" t="s">
        <v>69</v>
      </c>
      <c r="B58" s="10" t="s">
        <v>20</v>
      </c>
      <c r="C58" s="25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5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5">
        <v>1420</v>
      </c>
      <c r="D60" s="29">
        <f>(Jul!C60*4)+(Aug!C60*3)+(Sep!C60*2)+(Oct!C60*1)</f>
        <v>21299</v>
      </c>
      <c r="E60" s="62"/>
      <c r="F60" s="29">
        <f>(Jul!E60*4)+(Aug!E60*3)+(Sep!E60*2)+(Oct!E60*1)</f>
        <v>0</v>
      </c>
      <c r="G60" s="62">
        <v>5631</v>
      </c>
      <c r="H60" s="29">
        <f>Sep!H60+G60</f>
        <v>12557</v>
      </c>
      <c r="I60" s="29">
        <f t="shared" si="0"/>
        <v>7051</v>
      </c>
      <c r="J60" s="29">
        <f t="shared" si="1"/>
        <v>33856</v>
      </c>
    </row>
    <row r="61" spans="1:10" s="17" customFormat="1" ht="15.75" customHeight="1" x14ac:dyDescent="0.2">
      <c r="A61" s="5" t="s">
        <v>72</v>
      </c>
      <c r="B61" s="6" t="s">
        <v>20</v>
      </c>
      <c r="C61" s="25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5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5"/>
      <c r="D63" s="29">
        <f>(Jul!C63*4)+(Aug!C63*3)+(Sep!C63*2)+(Oct!C63*1)</f>
        <v>0</v>
      </c>
      <c r="E63" s="62"/>
      <c r="F63" s="29">
        <f>(Jul!E63*4)+(Aug!E63*3)+(Sep!E63*2)+(Oct!E63*1)</f>
        <v>0</v>
      </c>
      <c r="G63" s="62"/>
      <c r="H63" s="29">
        <f>Sep!H63+G63</f>
        <v>0</v>
      </c>
      <c r="I63" s="29">
        <f t="shared" si="0"/>
        <v>0</v>
      </c>
      <c r="J63" s="29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5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5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5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5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5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5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5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5">
        <v>1365</v>
      </c>
      <c r="D71" s="29">
        <f>(Jul!C71*4)+(Aug!C71*3)+(Sep!C71*2)+(Oct!C71*1)</f>
        <v>1365</v>
      </c>
      <c r="E71" s="62"/>
      <c r="F71" s="29">
        <f>(Jul!E71*4)+(Aug!E71*3)+(Sep!E71*2)+(Oct!E71*1)</f>
        <v>0</v>
      </c>
      <c r="G71" s="62">
        <v>6826</v>
      </c>
      <c r="H71" s="29">
        <f>Sep!H71+G71</f>
        <v>6826</v>
      </c>
      <c r="I71" s="29">
        <f t="shared" si="2"/>
        <v>8191</v>
      </c>
      <c r="J71" s="29">
        <f t="shared" si="3"/>
        <v>8191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9557</v>
      </c>
      <c r="D72" s="31">
        <f t="shared" si="4"/>
        <v>96138</v>
      </c>
      <c r="E72" s="31">
        <f t="shared" si="4"/>
        <v>0</v>
      </c>
      <c r="F72" s="31">
        <f t="shared" si="4"/>
        <v>0</v>
      </c>
      <c r="G72" s="31">
        <f t="shared" si="4"/>
        <v>34665</v>
      </c>
      <c r="H72" s="31">
        <f t="shared" si="4"/>
        <v>118156</v>
      </c>
      <c r="I72" s="31">
        <f t="shared" si="4"/>
        <v>44222</v>
      </c>
      <c r="J72" s="31">
        <f t="shared" si="4"/>
        <v>214294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12985</v>
      </c>
      <c r="D73" s="31">
        <f t="shared" si="5"/>
        <v>128017</v>
      </c>
      <c r="E73" s="31">
        <f t="shared" si="5"/>
        <v>0</v>
      </c>
      <c r="F73" s="31">
        <f t="shared" si="5"/>
        <v>0</v>
      </c>
      <c r="G73" s="31">
        <f t="shared" si="5"/>
        <v>27946</v>
      </c>
      <c r="H73" s="31">
        <f t="shared" si="5"/>
        <v>219650</v>
      </c>
      <c r="I73" s="31">
        <f t="shared" si="5"/>
        <v>40931</v>
      </c>
      <c r="J73" s="31">
        <f t="shared" si="5"/>
        <v>347667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22542</v>
      </c>
      <c r="D74" s="31">
        <f t="shared" ref="D74:J74" si="6">SUM(D72:D73)</f>
        <v>224155</v>
      </c>
      <c r="E74" s="31">
        <f t="shared" si="6"/>
        <v>0</v>
      </c>
      <c r="F74" s="31">
        <f t="shared" si="6"/>
        <v>0</v>
      </c>
      <c r="G74" s="31">
        <f t="shared" si="6"/>
        <v>62611</v>
      </c>
      <c r="H74" s="31">
        <f t="shared" si="6"/>
        <v>337806</v>
      </c>
      <c r="I74" s="31">
        <f t="shared" si="6"/>
        <v>85153</v>
      </c>
      <c r="J74" s="31">
        <f t="shared" si="6"/>
        <v>561961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6" sqref="C56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7990</v>
      </c>
      <c r="D5" s="30">
        <f>(Jul!C5*5)+(Aug!C5*4)+(Sep!C5*3)+(Oct!C5*2)+(Nov!C5*1)</f>
        <v>90475</v>
      </c>
      <c r="E5" s="8"/>
      <c r="F5" s="30">
        <f>(Jul!E5*5)+(Aug!E5*4)+(Sep!E5*3)+(Oct!E5*2)+(Nov!E5*1)</f>
        <v>0</v>
      </c>
      <c r="G5" s="8">
        <v>47232</v>
      </c>
      <c r="H5" s="30">
        <f>Oct!H5+G5</f>
        <v>116060</v>
      </c>
      <c r="I5" s="30">
        <f t="shared" ref="I5:I63" si="0">C5+E5+G5</f>
        <v>55222</v>
      </c>
      <c r="J5" s="30">
        <f t="shared" ref="J5:J63" si="1">D5+F5+H5</f>
        <v>206535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557</v>
      </c>
      <c r="D6" s="30">
        <f>(Jul!C6*5)+(Aug!C6*4)+(Sep!C6*3)+(Oct!C6*2)+(Nov!C6*1)</f>
        <v>557</v>
      </c>
      <c r="E6" s="8"/>
      <c r="F6" s="30">
        <f>(Jul!E6*5)+(Aug!E6*4)+(Sep!E6*3)+(Oct!E6*2)+(Nov!E6*1)</f>
        <v>0</v>
      </c>
      <c r="G6" s="8">
        <v>3251</v>
      </c>
      <c r="H6" s="30">
        <f>Oct!H6+G6</f>
        <v>3251</v>
      </c>
      <c r="I6" s="30">
        <f t="shared" si="0"/>
        <v>3808</v>
      </c>
      <c r="J6" s="30">
        <f t="shared" si="1"/>
        <v>3808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(Jul!C7*5)+(Aug!C7*4)+(Sep!C7*3)+(Oct!C7*2)+(Nov!C7*1)</f>
        <v>6100</v>
      </c>
      <c r="E7" s="8"/>
      <c r="F7" s="30">
        <f>(Jul!E7*5)+(Aug!E7*4)+(Sep!E7*3)+(Oct!E7*2)+(Nov!E7*1)</f>
        <v>0</v>
      </c>
      <c r="G7" s="8"/>
      <c r="H7" s="30">
        <f>Oct!H7+G7</f>
        <v>2439</v>
      </c>
      <c r="I7" s="30">
        <f t="shared" si="0"/>
        <v>0</v>
      </c>
      <c r="J7" s="30">
        <f t="shared" si="1"/>
        <v>8539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(Jul!C8*5)+(Aug!C8*4)+(Sep!C8*3)+(Oct!C8*2)+(Nov!C8*1)</f>
        <v>1148</v>
      </c>
      <c r="E8" s="8"/>
      <c r="F8" s="30">
        <f>(Jul!E8*5)+(Aug!E8*4)+(Sep!E8*3)+(Oct!E8*2)+(Nov!E8*1)</f>
        <v>0</v>
      </c>
      <c r="G8" s="8"/>
      <c r="H8" s="30">
        <f>Oct!H8+G8</f>
        <v>287</v>
      </c>
      <c r="I8" s="30">
        <f t="shared" si="0"/>
        <v>0</v>
      </c>
      <c r="J8" s="30">
        <f t="shared" si="1"/>
        <v>1435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(Jul!C9*5)+(Aug!C9*4)+(Sep!C9*3)+(Oct!C9*2)+(Nov!C9*1)</f>
        <v>1032</v>
      </c>
      <c r="E9" s="8"/>
      <c r="F9" s="30">
        <f>(Jul!E9*5)+(Aug!E9*4)+(Sep!E9*3)+(Oct!E9*2)+(Nov!E9*1)</f>
        <v>0</v>
      </c>
      <c r="G9" s="8"/>
      <c r="H9" s="30">
        <f>Oct!H9+G9</f>
        <v>0</v>
      </c>
      <c r="I9" s="30">
        <f t="shared" si="0"/>
        <v>0</v>
      </c>
      <c r="J9" s="30">
        <f t="shared" si="1"/>
        <v>1032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(Jul!C10*5)+(Aug!C10*4)+(Sep!C10*3)+(Oct!C10*2)+(Nov!C10*1)</f>
        <v>2380</v>
      </c>
      <c r="E10" s="8"/>
      <c r="F10" s="30">
        <f>(Jul!E10*5)+(Aug!E10*4)+(Sep!E10*3)+(Oct!E10*2)+(Nov!E10*1)</f>
        <v>0</v>
      </c>
      <c r="G10" s="8"/>
      <c r="H10" s="30">
        <f>Oct!H10+G10</f>
        <v>3571</v>
      </c>
      <c r="I10" s="30">
        <f t="shared" si="0"/>
        <v>0</v>
      </c>
      <c r="J10" s="30">
        <f t="shared" si="1"/>
        <v>5951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(Jul!C11*5)+(Aug!C11*4)+(Sep!C11*3)+(Oct!C11*2)+(Nov!C11*1)</f>
        <v>0</v>
      </c>
      <c r="E11" s="8"/>
      <c r="F11" s="30">
        <f>(Jul!E11*5)+(Aug!E11*4)+(Sep!E11*3)+(Oct!E11*2)+(Nov!E11*1)</f>
        <v>0</v>
      </c>
      <c r="G11" s="8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(Jul!C12*5)+(Aug!C12*4)+(Sep!C12*3)+(Oct!C12*2)+(Nov!C12*1)</f>
        <v>3268</v>
      </c>
      <c r="E12" s="8"/>
      <c r="F12" s="30">
        <f>(Jul!E12*5)+(Aug!E12*4)+(Sep!E12*3)+(Oct!E12*2)+(Nov!E12*1)</f>
        <v>0</v>
      </c>
      <c r="G12" s="8"/>
      <c r="H12" s="30">
        <f>Oct!H12+G12</f>
        <v>3268</v>
      </c>
      <c r="I12" s="30">
        <f t="shared" si="0"/>
        <v>0</v>
      </c>
      <c r="J12" s="30">
        <f t="shared" si="1"/>
        <v>6536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1404</v>
      </c>
      <c r="D16" s="30">
        <f>(Jul!C16*5)+(Aug!C16*4)+(Sep!C16*3)+(Oct!C16*2)+(Nov!C16*1)</f>
        <v>3914</v>
      </c>
      <c r="E16" s="8"/>
      <c r="F16" s="30">
        <f>(Jul!E16*5)+(Aug!E16*4)+(Sep!E16*3)+(Oct!E16*2)+(Nov!E16*1)</f>
        <v>0</v>
      </c>
      <c r="G16" s="8"/>
      <c r="H16" s="30">
        <f>Oct!H16+G16</f>
        <v>5020</v>
      </c>
      <c r="I16" s="30">
        <f t="shared" si="0"/>
        <v>1404</v>
      </c>
      <c r="J16" s="30">
        <f t="shared" si="1"/>
        <v>8934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1015</v>
      </c>
      <c r="D17" s="30">
        <f>(Jul!C17*5)+(Aug!C17*4)+(Sep!C17*3)+(Oct!C17*2)+(Nov!C17*1)</f>
        <v>1459</v>
      </c>
      <c r="E17" s="8"/>
      <c r="F17" s="30">
        <f>(Jul!E17*5)+(Aug!E17*4)+(Sep!E17*3)+(Oct!E17*2)+(Nov!E17*1)</f>
        <v>0</v>
      </c>
      <c r="G17" s="8">
        <v>2031</v>
      </c>
      <c r="H17" s="30">
        <f>Oct!H17+G17</f>
        <v>2179</v>
      </c>
      <c r="I17" s="30">
        <f t="shared" si="0"/>
        <v>3046</v>
      </c>
      <c r="J17" s="30">
        <f t="shared" si="1"/>
        <v>3638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1404</v>
      </c>
      <c r="D22" s="30">
        <f>(Jul!C22*5)+(Aug!C22*4)+(Sep!C22*3)+(Oct!C22*2)+(Nov!C22*1)</f>
        <v>1404</v>
      </c>
      <c r="E22" s="8"/>
      <c r="F22" s="30">
        <f>(Jul!E22*5)+(Aug!E22*4)+(Sep!E22*3)+(Oct!E22*2)+(Nov!E22*1)</f>
        <v>0</v>
      </c>
      <c r="G22" s="8">
        <v>3124</v>
      </c>
      <c r="H22" s="30">
        <f>Oct!H22+G22</f>
        <v>3124</v>
      </c>
      <c r="I22" s="30">
        <f t="shared" si="0"/>
        <v>4528</v>
      </c>
      <c r="J22" s="30">
        <f t="shared" si="1"/>
        <v>4528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(Jul!C24*5)+(Aug!C24*4)+(Sep!C24*3)+(Oct!C24*2)+(Nov!C24*1)</f>
        <v>0</v>
      </c>
      <c r="E24" s="8"/>
      <c r="F24" s="30">
        <f>(Jul!E24*5)+(Aug!E24*4)+(Sep!E24*3)+(Oct!E24*2)+(Nov!E24*1)</f>
        <v>0</v>
      </c>
      <c r="G24" s="8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(Jul!C26*5)+(Aug!C26*4)+(Sep!C26*3)+(Oct!C26*2)+(Nov!C26*1)</f>
        <v>0</v>
      </c>
      <c r="E26" s="8"/>
      <c r="F26" s="30">
        <f>(Jul!E26*5)+(Aug!E26*4)+(Sep!E26*3)+(Oct!E26*2)+(Nov!E26*1)</f>
        <v>0</v>
      </c>
      <c r="G26" s="8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537</v>
      </c>
      <c r="D27" s="30">
        <f>(Jul!C27*5)+(Aug!C27*4)+(Sep!C27*3)+(Oct!C27*2)+(Nov!C27*1)</f>
        <v>1517</v>
      </c>
      <c r="E27" s="8"/>
      <c r="F27" s="30">
        <f>(Jul!E27*5)+(Aug!E27*4)+(Sep!E27*3)+(Oct!E27*2)+(Nov!E27*1)</f>
        <v>0</v>
      </c>
      <c r="G27" s="8">
        <v>537</v>
      </c>
      <c r="H27" s="30">
        <f>Oct!H27+G27</f>
        <v>733</v>
      </c>
      <c r="I27" s="30">
        <f t="shared" si="0"/>
        <v>1074</v>
      </c>
      <c r="J27" s="30">
        <f t="shared" si="1"/>
        <v>2250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(Jul!C28*5)+(Aug!C28*4)+(Sep!C28*3)+(Oct!C28*2)+(Nov!C28*1)</f>
        <v>0</v>
      </c>
      <c r="E28" s="8"/>
      <c r="F28" s="30">
        <f>(Jul!E28*5)+(Aug!E28*4)+(Sep!E28*3)+(Oct!E28*2)+(Nov!E28*1)</f>
        <v>0</v>
      </c>
      <c r="G28" s="8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(Jul!C30*5)+(Aug!C30*4)+(Sep!C30*3)+(Oct!C30*2)+(Nov!C30*1)</f>
        <v>18354</v>
      </c>
      <c r="E30" s="8"/>
      <c r="F30" s="30">
        <f>(Jul!E30*5)+(Aug!E30*4)+(Sep!E30*3)+(Oct!E30*2)+(Nov!E30*1)</f>
        <v>0</v>
      </c>
      <c r="G30" s="8"/>
      <c r="H30" s="30">
        <f>Oct!H30+G30</f>
        <v>10518</v>
      </c>
      <c r="I30" s="30">
        <f t="shared" si="0"/>
        <v>0</v>
      </c>
      <c r="J30" s="30">
        <f t="shared" si="1"/>
        <v>28872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136</v>
      </c>
      <c r="D31" s="30">
        <f>(Jul!C31*5)+(Aug!C31*4)+(Sep!C31*3)+(Oct!C31*2)+(Nov!C31*1)</f>
        <v>16837</v>
      </c>
      <c r="E31" s="8"/>
      <c r="F31" s="30">
        <f>(Jul!E31*5)+(Aug!E31*4)+(Sep!E31*3)+(Oct!E31*2)+(Nov!E31*1)</f>
        <v>0</v>
      </c>
      <c r="G31" s="8">
        <v>409</v>
      </c>
      <c r="H31" s="30">
        <f>Oct!H31+G31</f>
        <v>24290</v>
      </c>
      <c r="I31" s="30">
        <f t="shared" si="0"/>
        <v>545</v>
      </c>
      <c r="J31" s="30">
        <f t="shared" si="1"/>
        <v>41127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(Jul!C33*5)+(Aug!C33*4)+(Sep!C33*3)+(Oct!C33*2)+(Nov!C33*1)</f>
        <v>7296</v>
      </c>
      <c r="E33" s="8"/>
      <c r="F33" s="30">
        <f>(Jul!E33*5)+(Aug!E33*4)+(Sep!E33*3)+(Oct!E33*2)+(Nov!E33*1)</f>
        <v>0</v>
      </c>
      <c r="G33" s="8"/>
      <c r="H33" s="30">
        <f>Oct!H33+G33</f>
        <v>13667</v>
      </c>
      <c r="I33" s="30">
        <f t="shared" si="0"/>
        <v>0</v>
      </c>
      <c r="J33" s="30">
        <f t="shared" si="1"/>
        <v>20963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1658</v>
      </c>
      <c r="D35" s="30">
        <f>(Jul!C35*5)+(Aug!C35*4)+(Sep!C35*3)+(Oct!C35*2)+(Nov!C35*1)</f>
        <v>21844</v>
      </c>
      <c r="E35" s="8"/>
      <c r="F35" s="30">
        <f>(Jul!E35*5)+(Aug!E35*4)+(Sep!E35*3)+(Oct!E35*2)+(Nov!E35*1)</f>
        <v>0</v>
      </c>
      <c r="G35" s="8">
        <v>4975</v>
      </c>
      <c r="H35" s="30">
        <f>Oct!H35+G35</f>
        <v>18138</v>
      </c>
      <c r="I35" s="30">
        <f t="shared" si="0"/>
        <v>6633</v>
      </c>
      <c r="J35" s="30">
        <f t="shared" si="1"/>
        <v>39982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(Jul!C37*5)+(Aug!C37*4)+(Sep!C37*3)+(Oct!C37*2)+(Nov!C37*1)</f>
        <v>4761</v>
      </c>
      <c r="E37" s="8"/>
      <c r="F37" s="30">
        <f>(Jul!E37*5)+(Aug!E37*4)+(Sep!E37*3)+(Oct!E37*2)+(Nov!E37*1)</f>
        <v>0</v>
      </c>
      <c r="G37" s="8"/>
      <c r="H37" s="30">
        <f>Oct!H37+G37</f>
        <v>14468</v>
      </c>
      <c r="I37" s="30">
        <f t="shared" si="0"/>
        <v>0</v>
      </c>
      <c r="J37" s="30">
        <f t="shared" si="1"/>
        <v>19229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(Jul!C39*5)+(Aug!C39*4)+(Sep!C39*3)+(Oct!C39*2)+(Nov!C39*1)</f>
        <v>35365</v>
      </c>
      <c r="E39" s="8"/>
      <c r="F39" s="30">
        <f>(Jul!E39*5)+(Aug!E39*4)+(Sep!E39*3)+(Oct!E39*2)+(Nov!E39*1)</f>
        <v>0</v>
      </c>
      <c r="G39" s="8"/>
      <c r="H39" s="30">
        <f>Oct!H39+G39</f>
        <v>64054</v>
      </c>
      <c r="I39" s="30">
        <f t="shared" si="0"/>
        <v>0</v>
      </c>
      <c r="J39" s="30">
        <f t="shared" si="1"/>
        <v>99419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(Jul!C41*5)+(Aug!C41*4)+(Sep!C41*3)+(Oct!C41*2)+(Nov!C41*1)</f>
        <v>5946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5946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(Jul!C42*5)+(Aug!C42*4)+(Sep!C42*3)+(Oct!C42*2)+(Nov!C42*1)</f>
        <v>0</v>
      </c>
      <c r="E42" s="8"/>
      <c r="F42" s="30">
        <f>(Jul!E42*5)+(Aug!E42*4)+(Sep!E42*3)+(Oct!E42*2)+(Nov!E42*1)</f>
        <v>0</v>
      </c>
      <c r="G42" s="8"/>
      <c r="H42" s="30">
        <f>Oct!H42+G42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(Jul!C43*5)+(Aug!C43*4)+(Sep!C43*3)+(Oct!C43*2)+(Nov!C43*1)</f>
        <v>2085</v>
      </c>
      <c r="E43" s="8"/>
      <c r="F43" s="30">
        <f>(Jul!E43*5)+(Aug!E43*4)+(Sep!E43*3)+(Oct!E43*2)+(Nov!E43*1)</f>
        <v>0</v>
      </c>
      <c r="G43" s="8"/>
      <c r="H43" s="30">
        <f>Oct!H43+G43</f>
        <v>836</v>
      </c>
      <c r="I43" s="30">
        <f t="shared" si="0"/>
        <v>0</v>
      </c>
      <c r="J43" s="30">
        <f t="shared" si="1"/>
        <v>2921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916</v>
      </c>
      <c r="D44" s="30">
        <f>(Jul!C44*5)+(Aug!C44*4)+(Sep!C44*3)+(Oct!C44*2)+(Nov!C44*1)</f>
        <v>1996</v>
      </c>
      <c r="E44" s="8"/>
      <c r="F44" s="30">
        <f>(Jul!E44*5)+(Aug!E44*4)+(Sep!E44*3)+(Oct!E44*2)+(Nov!E44*1)</f>
        <v>0</v>
      </c>
      <c r="G44" s="8">
        <v>992</v>
      </c>
      <c r="H44" s="30">
        <f>Oct!H44+G44</f>
        <v>5277</v>
      </c>
      <c r="I44" s="30">
        <f t="shared" si="0"/>
        <v>1908</v>
      </c>
      <c r="J44" s="30">
        <f t="shared" si="1"/>
        <v>7273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(Jul!C47*5)+(Aug!C47*4)+(Sep!C47*3)+(Oct!C47*2)+(Nov!C47*1)</f>
        <v>0</v>
      </c>
      <c r="E47" s="8"/>
      <c r="F47" s="30">
        <f>(Jul!E47*5)+(Aug!E47*4)+(Sep!E47*3)+(Oct!E47*2)+(Nov!E47*1)</f>
        <v>0</v>
      </c>
      <c r="G47" s="8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(Jul!C48*5)+(Aug!C48*4)+(Sep!C48*3)+(Oct!C48*2)+(Nov!C48*1)</f>
        <v>2400</v>
      </c>
      <c r="E48" s="8"/>
      <c r="F48" s="30">
        <f>(Jul!E48*5)+(Aug!E48*4)+(Sep!E48*3)+(Oct!E48*2)+(Nov!E48*1)</f>
        <v>0</v>
      </c>
      <c r="G48" s="8"/>
      <c r="H48" s="30">
        <f>Oct!H48+G48</f>
        <v>1403</v>
      </c>
      <c r="I48" s="30">
        <f t="shared" si="0"/>
        <v>0</v>
      </c>
      <c r="J48" s="30">
        <f t="shared" si="1"/>
        <v>3803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(Jul!C49*5)+(Aug!C49*4)+(Sep!C49*3)+(Oct!C49*2)+(Nov!C49*1)</f>
        <v>4084</v>
      </c>
      <c r="E49" s="8"/>
      <c r="F49" s="30">
        <f>(Jul!E49*5)+(Aug!E49*4)+(Sep!E49*3)+(Oct!E49*2)+(Nov!E49*1)</f>
        <v>0</v>
      </c>
      <c r="G49" s="8"/>
      <c r="H49" s="30">
        <f>Oct!H49+G49</f>
        <v>0</v>
      </c>
      <c r="I49" s="30">
        <f t="shared" si="0"/>
        <v>0</v>
      </c>
      <c r="J49" s="30">
        <f t="shared" si="1"/>
        <v>4084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(Jul!C50*5)+(Aug!C50*4)+(Sep!C50*3)+(Oct!C50*2)+(Nov!C50*1)</f>
        <v>8877</v>
      </c>
      <c r="E50" s="8"/>
      <c r="F50" s="30">
        <f>(Jul!E50*5)+(Aug!E50*4)+(Sep!E50*3)+(Oct!E50*2)+(Nov!E50*1)</f>
        <v>0</v>
      </c>
      <c r="G50" s="8"/>
      <c r="H50" s="30">
        <f>Oct!H50+G50</f>
        <v>16550</v>
      </c>
      <c r="I50" s="30">
        <f t="shared" si="0"/>
        <v>0</v>
      </c>
      <c r="J50" s="30">
        <f t="shared" si="1"/>
        <v>25427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1587</v>
      </c>
      <c r="D51" s="30">
        <f>(Jul!C51*5)+(Aug!C51*4)+(Sep!C51*3)+(Oct!C51*2)+(Nov!C51*1)</f>
        <v>1587</v>
      </c>
      <c r="E51" s="8"/>
      <c r="F51" s="30">
        <f>(Jul!E51*5)+(Aug!E51*4)+(Sep!E51*3)+(Oct!E51*2)+(Nov!E51*1)</f>
        <v>0</v>
      </c>
      <c r="G51" s="8">
        <v>1587</v>
      </c>
      <c r="H51" s="30">
        <f>Oct!H51+G51</f>
        <v>1587</v>
      </c>
      <c r="I51" s="30">
        <f t="shared" si="0"/>
        <v>3174</v>
      </c>
      <c r="J51" s="30">
        <f t="shared" si="1"/>
        <v>3174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3028</v>
      </c>
      <c r="D54" s="30">
        <f>(Jul!C54*5)+(Aug!C54*4)+(Sep!C54*3)+(Oct!C54*2)+(Nov!C54*1)</f>
        <v>3028</v>
      </c>
      <c r="E54" s="8"/>
      <c r="F54" s="30">
        <f>(Jul!E54*5)+(Aug!E54*4)+(Sep!E54*3)+(Oct!E54*2)+(Nov!E54*1)</f>
        <v>0</v>
      </c>
      <c r="G54" s="8">
        <v>6056</v>
      </c>
      <c r="H54" s="30">
        <f>Oct!H54+G54</f>
        <v>6056</v>
      </c>
      <c r="I54" s="30">
        <f t="shared" si="0"/>
        <v>9084</v>
      </c>
      <c r="J54" s="30">
        <f t="shared" si="1"/>
        <v>9084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3434</v>
      </c>
      <c r="D55" s="30">
        <f>(Jul!C55*5)+(Aug!C55*4)+(Sep!C55*3)+(Oct!C55*2)+(Nov!C55*1)</f>
        <v>55061</v>
      </c>
      <c r="E55" s="8"/>
      <c r="F55" s="30">
        <f>(Jul!E55*5)+(Aug!E55*4)+(Sep!E55*3)+(Oct!E55*2)+(Nov!E55*1)</f>
        <v>0</v>
      </c>
      <c r="G55" s="8">
        <v>7932</v>
      </c>
      <c r="H55" s="30">
        <f>Oct!H55+G55</f>
        <v>69910</v>
      </c>
      <c r="I55" s="30">
        <f t="shared" si="0"/>
        <v>11366</v>
      </c>
      <c r="J55" s="30">
        <f t="shared" si="1"/>
        <v>124971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(Jul!C57*5)+(Aug!C57*4)+(Sep!C57*3)+(Oct!C57*2)+(Nov!C57*1)</f>
        <v>7306</v>
      </c>
      <c r="E57" s="8"/>
      <c r="F57" s="30">
        <f>(Jul!E57*5)+(Aug!E57*4)+(Sep!E57*3)+(Oct!E57*2)+(Nov!E57*1)</f>
        <v>0</v>
      </c>
      <c r="G57" s="8"/>
      <c r="H57" s="30">
        <f>Oct!H57+G57</f>
        <v>9863</v>
      </c>
      <c r="I57" s="30">
        <f t="shared" si="0"/>
        <v>0</v>
      </c>
      <c r="J57" s="30">
        <f t="shared" si="1"/>
        <v>17169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(Jul!C60*5)+(Aug!C60*4)+(Sep!C60*3)+(Oct!C60*2)+(Nov!C60*1)</f>
        <v>29348</v>
      </c>
      <c r="E60" s="8"/>
      <c r="F60" s="30">
        <f>(Jul!E60*5)+(Aug!E60*4)+(Sep!E60*3)+(Oct!E60*2)+(Nov!E60*1)</f>
        <v>0</v>
      </c>
      <c r="G60" s="8"/>
      <c r="H60" s="30">
        <f>Oct!H60+G60</f>
        <v>12557</v>
      </c>
      <c r="I60" s="30">
        <f t="shared" si="0"/>
        <v>0</v>
      </c>
      <c r="J60" s="30">
        <f t="shared" si="1"/>
        <v>41905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(Jul!C63*5)+(Aug!C63*4)+(Sep!C63*3)+(Oct!C63*2)+(Nov!C63*1)</f>
        <v>0</v>
      </c>
      <c r="E63" s="8"/>
      <c r="F63" s="30">
        <f>(Jul!E63*5)+(Aug!E63*4)+(Sep!E63*3)+(Oct!E63*2)+(Nov!E63*1)</f>
        <v>0</v>
      </c>
      <c r="G63" s="8"/>
      <c r="H63" s="30">
        <f>Oct!H63+G63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(Jul!C71*5)+(Aug!C71*4)+(Sep!C71*3)+(Oct!C71*2)+(Nov!C71*1)</f>
        <v>2730</v>
      </c>
      <c r="E71" s="8"/>
      <c r="F71" s="30">
        <f>(Jul!E71*5)+(Aug!E71*4)+(Sep!E71*3)+(Oct!E71*2)+(Nov!E71*1)</f>
        <v>0</v>
      </c>
      <c r="G71" s="8"/>
      <c r="H71" s="30">
        <f>Oct!H71+G71</f>
        <v>6826</v>
      </c>
      <c r="I71" s="30">
        <f t="shared" si="2"/>
        <v>0</v>
      </c>
      <c r="J71" s="30">
        <f t="shared" si="3"/>
        <v>9556</v>
      </c>
    </row>
    <row r="72" spans="1:10" s="3" customFormat="1" ht="21.75" x14ac:dyDescent="0.2">
      <c r="A72" s="19" t="s">
        <v>123</v>
      </c>
      <c r="B72" s="2"/>
      <c r="C72" s="31">
        <f>SUM(C5:C31)</f>
        <v>13043</v>
      </c>
      <c r="D72" s="31">
        <f t="shared" ref="D72:J72" si="4">SUM(D5:D31)</f>
        <v>148445</v>
      </c>
      <c r="E72" s="31">
        <f t="shared" si="4"/>
        <v>0</v>
      </c>
      <c r="F72" s="31">
        <f t="shared" si="4"/>
        <v>0</v>
      </c>
      <c r="G72" s="31">
        <f t="shared" si="4"/>
        <v>56584</v>
      </c>
      <c r="H72" s="31">
        <f t="shared" si="4"/>
        <v>174740</v>
      </c>
      <c r="I72" s="31">
        <f t="shared" si="4"/>
        <v>69627</v>
      </c>
      <c r="J72" s="31">
        <f t="shared" si="4"/>
        <v>323185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10623</v>
      </c>
      <c r="D73" s="31">
        <f t="shared" si="5"/>
        <v>193714</v>
      </c>
      <c r="E73" s="31">
        <f t="shared" si="5"/>
        <v>0</v>
      </c>
      <c r="F73" s="31">
        <f t="shared" si="5"/>
        <v>0</v>
      </c>
      <c r="G73" s="31">
        <f t="shared" si="5"/>
        <v>21542</v>
      </c>
      <c r="H73" s="31">
        <f t="shared" si="5"/>
        <v>241192</v>
      </c>
      <c r="I73" s="31">
        <f t="shared" si="5"/>
        <v>32165</v>
      </c>
      <c r="J73" s="31">
        <f t="shared" si="5"/>
        <v>434906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23666</v>
      </c>
      <c r="D74" s="31">
        <f t="shared" ref="D74:J74" si="6">SUM(D72:D73)</f>
        <v>342159</v>
      </c>
      <c r="E74" s="31">
        <f t="shared" si="6"/>
        <v>0</v>
      </c>
      <c r="F74" s="31">
        <f t="shared" si="6"/>
        <v>0</v>
      </c>
      <c r="G74" s="31">
        <f t="shared" si="6"/>
        <v>78126</v>
      </c>
      <c r="H74" s="31">
        <f t="shared" si="6"/>
        <v>415932</v>
      </c>
      <c r="I74" s="31">
        <f t="shared" si="6"/>
        <v>101792</v>
      </c>
      <c r="J74" s="31">
        <f t="shared" si="6"/>
        <v>758091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4" topLeftCell="A28" activePane="bottomLeft" state="frozen"/>
      <selection pane="bottomLeft" activeCell="G56" sqref="G56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5151</v>
      </c>
      <c r="D5" s="30">
        <f>(Jul!C5*6)+(Aug!C5*5)+(Sep!C5*4)+(Oct!C5*3)+(Nov!C5*2)+(Dec!C5*1)</f>
        <v>125601</v>
      </c>
      <c r="E5" s="8"/>
      <c r="F5" s="30">
        <f>(Jul!E5*6)+(Aug!E5*5)+(Sep!E5*4)+(Oct!E5*3)+(Nov!E5*2)+(Dec!E5*1)</f>
        <v>0</v>
      </c>
      <c r="G5" s="8">
        <v>9220</v>
      </c>
      <c r="H5" s="30">
        <f>Nov!H5+G5</f>
        <v>125280</v>
      </c>
      <c r="I5" s="30">
        <f t="shared" ref="I5:I63" si="0">C5+E5+G5</f>
        <v>14371</v>
      </c>
      <c r="J5" s="30">
        <f t="shared" ref="J5:J63" si="1">D5+F5+H5</f>
        <v>250881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1114</v>
      </c>
      <c r="E6" s="8"/>
      <c r="F6" s="30">
        <f>(Jul!E6*6)+(Aug!E6*5)+(Sep!E6*4)+(Oct!E6*3)+(Nov!E6*2)+(Dec!E6*1)</f>
        <v>0</v>
      </c>
      <c r="G6" s="8"/>
      <c r="H6" s="30">
        <f>Nov!H6+G6</f>
        <v>3251</v>
      </c>
      <c r="I6" s="30">
        <f t="shared" si="0"/>
        <v>0</v>
      </c>
      <c r="J6" s="30">
        <f t="shared" si="1"/>
        <v>4365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(Jul!C7*6)+(Aug!C7*5)+(Sep!C7*4)+(Oct!C7*3)+(Nov!C7*2)+(Dec!C7*1)</f>
        <v>7320</v>
      </c>
      <c r="E7" s="8"/>
      <c r="F7" s="30">
        <f>(Jul!E7*6)+(Aug!E7*5)+(Sep!E7*4)+(Oct!E7*3)+(Nov!E7*2)+(Dec!E7*1)</f>
        <v>0</v>
      </c>
      <c r="G7" s="8"/>
      <c r="H7" s="30">
        <f>Nov!H7+G7</f>
        <v>2439</v>
      </c>
      <c r="I7" s="30">
        <f t="shared" si="0"/>
        <v>0</v>
      </c>
      <c r="J7" s="30">
        <f t="shared" si="1"/>
        <v>9759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1435</v>
      </c>
      <c r="E8" s="8"/>
      <c r="F8" s="30">
        <f>(Jul!E8*6)+(Aug!E8*5)+(Sep!E8*4)+(Oct!E8*3)+(Nov!E8*2)+(Dec!E8*1)</f>
        <v>0</v>
      </c>
      <c r="G8" s="8"/>
      <c r="H8" s="30">
        <f>Nov!H8+G8</f>
        <v>287</v>
      </c>
      <c r="I8" s="30">
        <f t="shared" si="0"/>
        <v>0</v>
      </c>
      <c r="J8" s="30">
        <f t="shared" si="1"/>
        <v>1722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1548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1548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(Jul!C10*6)+(Aug!C10*5)+(Sep!C10*4)+(Oct!C10*3)+(Nov!C10*2)+(Dec!C10*1)</f>
        <v>3570</v>
      </c>
      <c r="E10" s="8"/>
      <c r="F10" s="30">
        <f>(Jul!E10*6)+(Aug!E10*5)+(Sep!E10*4)+(Oct!E10*3)+(Nov!E10*2)+(Dec!E10*1)</f>
        <v>0</v>
      </c>
      <c r="G10" s="8"/>
      <c r="H10" s="30">
        <f>Nov!H10+G10</f>
        <v>3571</v>
      </c>
      <c r="I10" s="30">
        <f t="shared" si="0"/>
        <v>0</v>
      </c>
      <c r="J10" s="30">
        <f t="shared" si="1"/>
        <v>7141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4085</v>
      </c>
      <c r="E12" s="8"/>
      <c r="F12" s="30">
        <f>(Jul!E12*6)+(Aug!E12*5)+(Sep!E12*4)+(Oct!E12*3)+(Nov!E12*2)+(Dec!E12*1)</f>
        <v>0</v>
      </c>
      <c r="G12" s="8"/>
      <c r="H12" s="30">
        <f>Nov!H12+G12</f>
        <v>3268</v>
      </c>
      <c r="I12" s="30">
        <f t="shared" si="0"/>
        <v>0</v>
      </c>
      <c r="J12" s="30">
        <f t="shared" si="1"/>
        <v>7353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6573</v>
      </c>
      <c r="E16" s="8"/>
      <c r="F16" s="30">
        <f>(Jul!E16*6)+(Aug!E16*5)+(Sep!E16*4)+(Oct!E16*3)+(Nov!E16*2)+(Dec!E16*1)</f>
        <v>0</v>
      </c>
      <c r="G16" s="8"/>
      <c r="H16" s="30">
        <f>Nov!H16+G16</f>
        <v>5020</v>
      </c>
      <c r="I16" s="30">
        <f t="shared" si="0"/>
        <v>0</v>
      </c>
      <c r="J16" s="30">
        <f t="shared" si="1"/>
        <v>11593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278</v>
      </c>
      <c r="D17" s="30">
        <f>(Jul!C17*6)+(Aug!C17*5)+(Sep!C17*4)+(Oct!C17*3)+(Nov!C17*2)+(Dec!C17*1)</f>
        <v>2900</v>
      </c>
      <c r="E17" s="8"/>
      <c r="F17" s="30">
        <f>(Jul!E17*6)+(Aug!E17*5)+(Sep!E17*4)+(Oct!E17*3)+(Nov!E17*2)+(Dec!E17*1)</f>
        <v>0</v>
      </c>
      <c r="G17" s="8"/>
      <c r="H17" s="30">
        <f>Nov!H17+G17</f>
        <v>2179</v>
      </c>
      <c r="I17" s="30">
        <f t="shared" si="0"/>
        <v>278</v>
      </c>
      <c r="J17" s="30">
        <f t="shared" si="1"/>
        <v>5079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241</v>
      </c>
      <c r="D20" s="30">
        <f>(Jul!C20*6)+(Aug!C20*5)+(Sep!C20*4)+(Oct!C20*3)+(Nov!C20*2)+(Dec!C20*1)</f>
        <v>241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241</v>
      </c>
      <c r="J20" s="30">
        <f t="shared" si="1"/>
        <v>241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2808</v>
      </c>
      <c r="E22" s="8"/>
      <c r="F22" s="30">
        <f>(Jul!E22*6)+(Aug!E22*5)+(Sep!E22*4)+(Oct!E22*3)+(Nov!E22*2)+(Dec!E22*1)</f>
        <v>0</v>
      </c>
      <c r="G22" s="8"/>
      <c r="H22" s="30">
        <f>Nov!H22+G22</f>
        <v>3124</v>
      </c>
      <c r="I22" s="30">
        <f t="shared" si="0"/>
        <v>0</v>
      </c>
      <c r="J22" s="30">
        <f t="shared" si="1"/>
        <v>5932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2250</v>
      </c>
      <c r="E27" s="8"/>
      <c r="F27" s="30">
        <f>(Jul!E27*6)+(Aug!E27*5)+(Sep!E27*4)+(Oct!E27*3)+(Nov!E27*2)+(Dec!E27*1)</f>
        <v>0</v>
      </c>
      <c r="G27" s="8"/>
      <c r="H27" s="30">
        <f>Nov!H27+G27</f>
        <v>733</v>
      </c>
      <c r="I27" s="30">
        <f t="shared" si="0"/>
        <v>0</v>
      </c>
      <c r="J27" s="30">
        <f t="shared" si="1"/>
        <v>2983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24363</v>
      </c>
      <c r="E30" s="8"/>
      <c r="F30" s="30">
        <f>(Jul!E30*6)+(Aug!E30*5)+(Sep!E30*4)+(Oct!E30*3)+(Nov!E30*2)+(Dec!E30*1)</f>
        <v>0</v>
      </c>
      <c r="G30" s="8"/>
      <c r="H30" s="30">
        <f>Nov!H30+G30</f>
        <v>10518</v>
      </c>
      <c r="I30" s="30">
        <f t="shared" si="0"/>
        <v>0</v>
      </c>
      <c r="J30" s="30">
        <f t="shared" si="1"/>
        <v>34881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(Jul!C31*6)+(Aug!C31*5)+(Sep!C31*4)+(Oct!C31*3)+(Nov!C31*2)+(Dec!C31*1)</f>
        <v>22614</v>
      </c>
      <c r="E31" s="8"/>
      <c r="F31" s="30">
        <f>(Jul!E31*6)+(Aug!E31*5)+(Sep!E31*4)+(Oct!E31*3)+(Nov!E31*2)+(Dec!E31*1)</f>
        <v>0</v>
      </c>
      <c r="G31" s="8"/>
      <c r="H31" s="30">
        <f>Nov!H31+G31</f>
        <v>24290</v>
      </c>
      <c r="I31" s="30">
        <f t="shared" si="0"/>
        <v>0</v>
      </c>
      <c r="J31" s="30">
        <f t="shared" si="1"/>
        <v>46904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(Jul!C33*6)+(Aug!C33*5)+(Sep!C33*4)+(Oct!C33*3)+(Nov!C33*2)+(Dec!C33*1)</f>
        <v>9242</v>
      </c>
      <c r="E33" s="8"/>
      <c r="F33" s="30">
        <f>(Jul!E33*6)+(Aug!E33*5)+(Sep!E33*4)+(Oct!E33*3)+(Nov!E33*2)+(Dec!E33*1)</f>
        <v>0</v>
      </c>
      <c r="G33" s="8"/>
      <c r="H33" s="30">
        <f>Nov!H33+G33</f>
        <v>13667</v>
      </c>
      <c r="I33" s="30">
        <f t="shared" si="0"/>
        <v>0</v>
      </c>
      <c r="J33" s="30">
        <f t="shared" si="1"/>
        <v>22909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2393</v>
      </c>
      <c r="D35" s="30">
        <f>(Jul!C35*6)+(Aug!C35*5)+(Sep!C35*4)+(Oct!C35*3)+(Nov!C35*2)+(Dec!C35*1)</f>
        <v>31409</v>
      </c>
      <c r="E35" s="8"/>
      <c r="F35" s="30">
        <f>(Jul!E35*6)+(Aug!E35*5)+(Sep!E35*4)+(Oct!E35*3)+(Nov!E35*2)+(Dec!E35*1)</f>
        <v>0</v>
      </c>
      <c r="G35" s="8">
        <v>10855</v>
      </c>
      <c r="H35" s="30">
        <f>Nov!H35+G35</f>
        <v>28993</v>
      </c>
      <c r="I35" s="30">
        <f t="shared" si="0"/>
        <v>13248</v>
      </c>
      <c r="J35" s="30">
        <f t="shared" si="1"/>
        <v>60402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6348</v>
      </c>
      <c r="E37" s="8"/>
      <c r="F37" s="30">
        <f>(Jul!E37*6)+(Aug!E37*5)+(Sep!E37*4)+(Oct!E37*3)+(Nov!E37*2)+(Dec!E37*1)</f>
        <v>0</v>
      </c>
      <c r="G37" s="8"/>
      <c r="H37" s="30">
        <f>Nov!H37+G37</f>
        <v>14468</v>
      </c>
      <c r="I37" s="30">
        <f t="shared" si="0"/>
        <v>0</v>
      </c>
      <c r="J37" s="30">
        <f t="shared" si="1"/>
        <v>20816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258</v>
      </c>
      <c r="D39" s="30">
        <f>(Jul!C39*6)+(Aug!C39*5)+(Sep!C39*4)+(Oct!C39*3)+(Nov!C39*2)+(Dec!C39*1)</f>
        <v>46161</v>
      </c>
      <c r="E39" s="8"/>
      <c r="F39" s="30">
        <f>(Jul!E39*6)+(Aug!E39*5)+(Sep!E39*4)+(Oct!E39*3)+(Nov!E39*2)+(Dec!E39*1)</f>
        <v>0</v>
      </c>
      <c r="G39" s="8">
        <v>1370</v>
      </c>
      <c r="H39" s="30">
        <f>Nov!H39+G39</f>
        <v>65424</v>
      </c>
      <c r="I39" s="30">
        <f t="shared" si="0"/>
        <v>1628</v>
      </c>
      <c r="J39" s="30">
        <f t="shared" si="1"/>
        <v>111585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8919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8919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(Jul!C42*6)+(Aug!C42*5)+(Sep!C42*4)+(Oct!C42*3)+(Nov!C42*2)+(Dec!C42*1)</f>
        <v>0</v>
      </c>
      <c r="E42" s="8"/>
      <c r="F42" s="30">
        <f>(Jul!E42*6)+(Aug!E42*5)+(Sep!E42*4)+(Oct!E42*3)+(Nov!E42*2)+(Dec!E42*1)</f>
        <v>0</v>
      </c>
      <c r="G42" s="8"/>
      <c r="H42" s="30">
        <f>Nov!H42+G42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62</v>
      </c>
      <c r="D43" s="30">
        <f>(Jul!C43*6)+(Aug!C43*5)+(Sep!C43*4)+(Oct!C43*3)+(Nov!C43*2)+(Dec!C43*1)</f>
        <v>2564</v>
      </c>
      <c r="E43" s="8"/>
      <c r="F43" s="30">
        <f>(Jul!E43*6)+(Aug!E43*5)+(Sep!E43*4)+(Oct!E43*3)+(Nov!E43*2)+(Dec!E43*1)</f>
        <v>0</v>
      </c>
      <c r="G43" s="8">
        <v>294</v>
      </c>
      <c r="H43" s="30">
        <f>Nov!H43+G43</f>
        <v>1130</v>
      </c>
      <c r="I43" s="30">
        <f t="shared" si="0"/>
        <v>356</v>
      </c>
      <c r="J43" s="30">
        <f t="shared" si="1"/>
        <v>3694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2988</v>
      </c>
      <c r="D44" s="30">
        <f>(Jul!C44*6)+(Aug!C44*5)+(Sep!C44*4)+(Oct!C44*3)+(Nov!C44*2)+(Dec!C44*1)</f>
        <v>6170</v>
      </c>
      <c r="E44" s="8"/>
      <c r="F44" s="30">
        <f>(Jul!E44*6)+(Aug!E44*5)+(Sep!E44*4)+(Oct!E44*3)+(Nov!E44*2)+(Dec!E44*1)</f>
        <v>0</v>
      </c>
      <c r="G44" s="8">
        <v>22987</v>
      </c>
      <c r="H44" s="30">
        <f>Nov!H44+G44</f>
        <v>28264</v>
      </c>
      <c r="I44" s="30">
        <f t="shared" si="0"/>
        <v>25975</v>
      </c>
      <c r="J44" s="30">
        <f t="shared" si="1"/>
        <v>34434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3604</v>
      </c>
      <c r="D48" s="30">
        <f>(Jul!C48*6)+(Aug!C48*5)+(Sep!C48*4)+(Oct!C48*3)+(Nov!C48*2)+(Dec!C48*1)</f>
        <v>6604</v>
      </c>
      <c r="E48" s="8"/>
      <c r="F48" s="30">
        <f>(Jul!E48*6)+(Aug!E48*5)+(Sep!E48*4)+(Oct!E48*3)+(Nov!E48*2)+(Dec!E48*1)</f>
        <v>0</v>
      </c>
      <c r="G48" s="8">
        <v>3006</v>
      </c>
      <c r="H48" s="30">
        <f>Nov!H48+G48</f>
        <v>4409</v>
      </c>
      <c r="I48" s="30">
        <f t="shared" si="0"/>
        <v>6610</v>
      </c>
      <c r="J48" s="30">
        <f t="shared" si="1"/>
        <v>11013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6126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6126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453</v>
      </c>
      <c r="D50" s="30">
        <f>(Jul!C50*6)+(Aug!C50*5)+(Sep!C50*4)+(Oct!C50*3)+(Nov!C50*2)+(Dec!C50*1)</f>
        <v>11657</v>
      </c>
      <c r="E50" s="8"/>
      <c r="F50" s="30">
        <f>(Jul!E50*6)+(Aug!E50*5)+(Sep!E50*4)+(Oct!E50*3)+(Nov!E50*2)+(Dec!E50*1)</f>
        <v>0</v>
      </c>
      <c r="G50" s="8">
        <v>1775</v>
      </c>
      <c r="H50" s="30">
        <f>Nov!H50+G50</f>
        <v>18325</v>
      </c>
      <c r="I50" s="30">
        <f t="shared" si="0"/>
        <v>2228</v>
      </c>
      <c r="J50" s="30">
        <f t="shared" si="1"/>
        <v>29982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3174</v>
      </c>
      <c r="E51" s="8"/>
      <c r="F51" s="30">
        <f>(Jul!E51*6)+(Aug!E51*5)+(Sep!E51*4)+(Oct!E51*3)+(Nov!E51*2)+(Dec!E51*1)</f>
        <v>0</v>
      </c>
      <c r="G51" s="8"/>
      <c r="H51" s="30">
        <f>Nov!H51+G51</f>
        <v>1587</v>
      </c>
      <c r="I51" s="30">
        <f t="shared" si="0"/>
        <v>0</v>
      </c>
      <c r="J51" s="30">
        <f t="shared" si="1"/>
        <v>4761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6056</v>
      </c>
      <c r="E54" s="8"/>
      <c r="F54" s="30">
        <f>(Jul!E54*6)+(Aug!E54*5)+(Sep!E54*4)+(Oct!E54*3)+(Nov!E54*2)+(Dec!E54*1)</f>
        <v>0</v>
      </c>
      <c r="G54" s="8"/>
      <c r="H54" s="30">
        <f>Nov!H54+G54</f>
        <v>6056</v>
      </c>
      <c r="I54" s="30">
        <f t="shared" si="0"/>
        <v>0</v>
      </c>
      <c r="J54" s="30">
        <f t="shared" si="1"/>
        <v>12112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379</v>
      </c>
      <c r="D55" s="30">
        <f>(Jul!C55*6)+(Aug!C55*5)+(Sep!C55*4)+(Oct!C55*3)+(Nov!C55*2)+(Dec!C55*1)</f>
        <v>73430</v>
      </c>
      <c r="E55" s="8"/>
      <c r="F55" s="30">
        <f>(Jul!E55*6)+(Aug!E55*5)+(Sep!E55*4)+(Oct!E55*3)+(Nov!E55*2)+(Dec!E55*1)</f>
        <v>0</v>
      </c>
      <c r="G55" s="8">
        <v>1165</v>
      </c>
      <c r="H55" s="30">
        <f>Nov!H55+G55</f>
        <v>71075</v>
      </c>
      <c r="I55" s="30">
        <f t="shared" si="0"/>
        <v>1544</v>
      </c>
      <c r="J55" s="30">
        <f t="shared" si="1"/>
        <v>144505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10196</v>
      </c>
      <c r="E57" s="8"/>
      <c r="F57" s="30">
        <f>(Jul!E57*6)+(Aug!E57*5)+(Sep!E57*4)+(Oct!E57*3)+(Nov!E57*2)+(Dec!E57*1)</f>
        <v>0</v>
      </c>
      <c r="G57" s="8"/>
      <c r="H57" s="30">
        <f>Nov!H57+G57</f>
        <v>9863</v>
      </c>
      <c r="I57" s="30">
        <f t="shared" si="0"/>
        <v>0</v>
      </c>
      <c r="J57" s="30">
        <f t="shared" si="1"/>
        <v>20059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(Jul!C60*6)+(Aug!C60*5)+(Sep!C60*4)+(Oct!C60*3)+(Nov!C60*2)+(Dec!C60*1)</f>
        <v>37397</v>
      </c>
      <c r="E60" s="8"/>
      <c r="F60" s="30">
        <f>(Jul!E60*6)+(Aug!E60*5)+(Sep!E60*4)+(Oct!E60*3)+(Nov!E60*2)+(Dec!E60*1)</f>
        <v>0</v>
      </c>
      <c r="G60" s="8"/>
      <c r="H60" s="30">
        <f>Nov!H60+G60</f>
        <v>12557</v>
      </c>
      <c r="I60" s="30">
        <f t="shared" si="0"/>
        <v>0</v>
      </c>
      <c r="J60" s="30">
        <f t="shared" si="1"/>
        <v>49954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0</v>
      </c>
      <c r="E63" s="8"/>
      <c r="F63" s="30">
        <f>(Jul!E63*6)+(Aug!E63*5)+(Sep!E63*4)+(Oct!E63*3)+(Nov!E63*2)+(Dec!E63*1)</f>
        <v>0</v>
      </c>
      <c r="G63" s="8"/>
      <c r="H63" s="30">
        <f>Nov!H63+G63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(Jul!C71*6)+(Aug!C71*5)+(Sep!C71*4)+(Oct!C71*3)+(Nov!C71*2)+(Dec!C71*1)</f>
        <v>4095</v>
      </c>
      <c r="E71" s="8"/>
      <c r="F71" s="30">
        <f>(Jul!E71*6)+(Aug!E71*5)+(Sep!E71*4)+(Oct!E71*3)+(Nov!E71*2)+(Dec!E71*1)</f>
        <v>0</v>
      </c>
      <c r="G71" s="8"/>
      <c r="H71" s="30">
        <f>Nov!H71+G71</f>
        <v>6826</v>
      </c>
      <c r="I71" s="30">
        <f t="shared" si="2"/>
        <v>0</v>
      </c>
      <c r="J71" s="30">
        <f t="shared" si="3"/>
        <v>10921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5670</v>
      </c>
      <c r="D72" s="31">
        <f t="shared" si="4"/>
        <v>206422</v>
      </c>
      <c r="E72" s="31">
        <f t="shared" si="4"/>
        <v>0</v>
      </c>
      <c r="F72" s="31">
        <f t="shared" si="4"/>
        <v>0</v>
      </c>
      <c r="G72" s="31">
        <f t="shared" si="4"/>
        <v>9220</v>
      </c>
      <c r="H72" s="31">
        <f t="shared" si="4"/>
        <v>183960</v>
      </c>
      <c r="I72" s="31">
        <f t="shared" si="4"/>
        <v>14890</v>
      </c>
      <c r="J72" s="31">
        <f t="shared" si="4"/>
        <v>390382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10137</v>
      </c>
      <c r="D73" s="31">
        <f t="shared" si="5"/>
        <v>269548</v>
      </c>
      <c r="E73" s="31">
        <f t="shared" si="5"/>
        <v>0</v>
      </c>
      <c r="F73" s="31">
        <f t="shared" si="5"/>
        <v>0</v>
      </c>
      <c r="G73" s="31">
        <f t="shared" si="5"/>
        <v>41452</v>
      </c>
      <c r="H73" s="31">
        <f t="shared" si="5"/>
        <v>282644</v>
      </c>
      <c r="I73" s="31">
        <f t="shared" si="5"/>
        <v>51589</v>
      </c>
      <c r="J73" s="31">
        <f t="shared" si="5"/>
        <v>552192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15807</v>
      </c>
      <c r="D74" s="31">
        <f t="shared" ref="D74:J74" si="6">SUM(D72:D73)</f>
        <v>475970</v>
      </c>
      <c r="E74" s="31">
        <f t="shared" si="6"/>
        <v>0</v>
      </c>
      <c r="F74" s="31">
        <f t="shared" si="6"/>
        <v>0</v>
      </c>
      <c r="G74" s="31">
        <f t="shared" si="6"/>
        <v>50672</v>
      </c>
      <c r="H74" s="31">
        <f t="shared" si="6"/>
        <v>466604</v>
      </c>
      <c r="I74" s="31">
        <f t="shared" si="6"/>
        <v>66479</v>
      </c>
      <c r="J74" s="31">
        <f t="shared" si="6"/>
        <v>942574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(Jul!C5*7)+(Aug!C5*6)+(Sep!C5*5)+(Oct!C5*4)+(Nov!C5*3)+(Dec!C5*2)+(Jan!C5*1)</f>
        <v>160727</v>
      </c>
      <c r="E5" s="8"/>
      <c r="F5" s="30">
        <f>(Jul!E5*7)+(Aug!E5*6)+(Sep!E5*5)+(Oct!E5*4)+(Nov!E5*3)+(Dec!E5*2)+(Jan!E5*1)</f>
        <v>0</v>
      </c>
      <c r="G5" s="8"/>
      <c r="H5" s="30">
        <f>Dec!H5+G5</f>
        <v>125280</v>
      </c>
      <c r="I5" s="30">
        <f t="shared" ref="I5:I63" si="0">C5+E5+G5</f>
        <v>0</v>
      </c>
      <c r="J5" s="30">
        <f t="shared" ref="J5:J63" si="1">D5+F5+H5</f>
        <v>286007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1671</v>
      </c>
      <c r="E6" s="8"/>
      <c r="F6" s="30">
        <f>(Jul!E6*7)+(Aug!E6*6)+(Sep!E6*5)+(Oct!E6*4)+(Nov!E6*3)+(Dec!E6*2)+(Jan!E6*1)</f>
        <v>0</v>
      </c>
      <c r="G6" s="8"/>
      <c r="H6" s="30">
        <f>Dec!H6+G6</f>
        <v>3251</v>
      </c>
      <c r="I6" s="30">
        <f t="shared" si="0"/>
        <v>0</v>
      </c>
      <c r="J6" s="30">
        <f t="shared" si="1"/>
        <v>4922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8540</v>
      </c>
      <c r="E7" s="8"/>
      <c r="F7" s="30">
        <f>(Jul!E7*7)+(Aug!E7*6)+(Sep!E7*5)+(Oct!E7*4)+(Nov!E7*3)+(Dec!E7*2)+(Jan!E7*1)</f>
        <v>0</v>
      </c>
      <c r="G7" s="8"/>
      <c r="H7" s="30">
        <f>Dec!H7+G7</f>
        <v>2439</v>
      </c>
      <c r="I7" s="30">
        <f t="shared" si="0"/>
        <v>0</v>
      </c>
      <c r="J7" s="30">
        <f t="shared" si="1"/>
        <v>10979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1722</v>
      </c>
      <c r="E8" s="8"/>
      <c r="F8" s="30">
        <f>(Jul!E8*7)+(Aug!E8*6)+(Sep!E8*5)+(Oct!E8*4)+(Nov!E8*3)+(Dec!E8*2)+(Jan!E8*1)</f>
        <v>0</v>
      </c>
      <c r="G8" s="8"/>
      <c r="H8" s="30">
        <f>Dec!H8+G8</f>
        <v>287</v>
      </c>
      <c r="I8" s="30">
        <f t="shared" si="0"/>
        <v>0</v>
      </c>
      <c r="J8" s="30">
        <f t="shared" si="1"/>
        <v>2009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2064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2064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4760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3571</v>
      </c>
      <c r="I10" s="30">
        <f t="shared" si="0"/>
        <v>0</v>
      </c>
      <c r="J10" s="30">
        <f t="shared" si="1"/>
        <v>8331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4902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3268</v>
      </c>
      <c r="I12" s="30">
        <f t="shared" si="0"/>
        <v>0</v>
      </c>
      <c r="J12" s="30">
        <f t="shared" si="1"/>
        <v>8170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9232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5020</v>
      </c>
      <c r="I16" s="30">
        <f t="shared" si="0"/>
        <v>0</v>
      </c>
      <c r="J16" s="30">
        <f t="shared" si="1"/>
        <v>14252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4341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2179</v>
      </c>
      <c r="I17" s="30">
        <f t="shared" si="0"/>
        <v>0</v>
      </c>
      <c r="J17" s="30">
        <f t="shared" si="1"/>
        <v>6520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482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482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4212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3124</v>
      </c>
      <c r="I22" s="30">
        <f t="shared" si="0"/>
        <v>0</v>
      </c>
      <c r="J22" s="30">
        <f t="shared" si="1"/>
        <v>7336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2983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733</v>
      </c>
      <c r="I27" s="30">
        <f t="shared" si="0"/>
        <v>0</v>
      </c>
      <c r="J27" s="30">
        <f t="shared" si="1"/>
        <v>3716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30372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10518</v>
      </c>
      <c r="I30" s="30">
        <f t="shared" si="0"/>
        <v>0</v>
      </c>
      <c r="J30" s="30">
        <f t="shared" si="1"/>
        <v>40890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28391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24290</v>
      </c>
      <c r="I31" s="30">
        <f t="shared" si="0"/>
        <v>0</v>
      </c>
      <c r="J31" s="30">
        <f t="shared" si="1"/>
        <v>52681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11188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13667</v>
      </c>
      <c r="I33" s="30">
        <f t="shared" si="0"/>
        <v>0</v>
      </c>
      <c r="J33" s="30">
        <f t="shared" si="1"/>
        <v>24855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40974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28993</v>
      </c>
      <c r="I35" s="30">
        <f t="shared" si="0"/>
        <v>0</v>
      </c>
      <c r="J35" s="30">
        <f t="shared" si="1"/>
        <v>69967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7935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14468</v>
      </c>
      <c r="I37" s="30">
        <f t="shared" si="0"/>
        <v>0</v>
      </c>
      <c r="J37" s="30">
        <f t="shared" si="1"/>
        <v>22403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56957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65424</v>
      </c>
      <c r="I39" s="30">
        <f t="shared" si="0"/>
        <v>0</v>
      </c>
      <c r="J39" s="30">
        <f t="shared" si="1"/>
        <v>122381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11892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11892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0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3043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1130</v>
      </c>
      <c r="I43" s="30">
        <f t="shared" si="0"/>
        <v>0</v>
      </c>
      <c r="J43" s="30">
        <f t="shared" si="1"/>
        <v>4173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10344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28264</v>
      </c>
      <c r="I44" s="30">
        <f t="shared" si="0"/>
        <v>0</v>
      </c>
      <c r="J44" s="30">
        <f t="shared" si="1"/>
        <v>38608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10808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4409</v>
      </c>
      <c r="I48" s="30">
        <f t="shared" si="0"/>
        <v>0</v>
      </c>
      <c r="J48" s="30">
        <f t="shared" si="1"/>
        <v>15217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8168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8168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14437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18325</v>
      </c>
      <c r="I50" s="30">
        <f t="shared" si="0"/>
        <v>0</v>
      </c>
      <c r="J50" s="30">
        <f t="shared" si="1"/>
        <v>32762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4761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1587</v>
      </c>
      <c r="I51" s="30">
        <f t="shared" si="0"/>
        <v>0</v>
      </c>
      <c r="J51" s="30">
        <f t="shared" si="1"/>
        <v>6348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9084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6056</v>
      </c>
      <c r="I54" s="30">
        <f t="shared" si="0"/>
        <v>0</v>
      </c>
      <c r="J54" s="30">
        <f t="shared" si="1"/>
        <v>15140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91799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71075</v>
      </c>
      <c r="I55" s="30">
        <f t="shared" si="0"/>
        <v>0</v>
      </c>
      <c r="J55" s="30">
        <f t="shared" si="1"/>
        <v>162874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13086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9863</v>
      </c>
      <c r="I57" s="30">
        <f t="shared" si="0"/>
        <v>0</v>
      </c>
      <c r="J57" s="30">
        <f t="shared" si="1"/>
        <v>22949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45446</v>
      </c>
      <c r="E60" s="8"/>
      <c r="F60" s="30">
        <f>(Jul!E60*7)+(Aug!E60*6)+(Sep!E60*5)+(Oct!E60*4)+(Nov!E60*3)+(Dec!E60*2)+(Jan!E60*1)</f>
        <v>0</v>
      </c>
      <c r="G60" s="8"/>
      <c r="H60" s="30">
        <f>Dec!H60+G60</f>
        <v>12557</v>
      </c>
      <c r="I60" s="30">
        <f t="shared" si="0"/>
        <v>0</v>
      </c>
      <c r="J60" s="30">
        <f t="shared" si="1"/>
        <v>58003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0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5460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6826</v>
      </c>
      <c r="I71" s="30">
        <f t="shared" si="2"/>
        <v>0</v>
      </c>
      <c r="J71" s="30">
        <f t="shared" si="3"/>
        <v>12286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264399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183960</v>
      </c>
      <c r="I72" s="31">
        <f t="shared" si="4"/>
        <v>0</v>
      </c>
      <c r="J72" s="31">
        <f t="shared" si="4"/>
        <v>448359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345382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282644</v>
      </c>
      <c r="I73" s="31">
        <f t="shared" si="5"/>
        <v>0</v>
      </c>
      <c r="J73" s="31">
        <f t="shared" si="5"/>
        <v>628026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609781</v>
      </c>
      <c r="E74" s="31">
        <f t="shared" si="6"/>
        <v>0</v>
      </c>
      <c r="F74" s="31">
        <f t="shared" si="6"/>
        <v>0</v>
      </c>
      <c r="G74" s="31">
        <f t="shared" si="6"/>
        <v>0</v>
      </c>
      <c r="H74" s="31">
        <f t="shared" si="6"/>
        <v>466604</v>
      </c>
      <c r="I74" s="31">
        <f t="shared" si="6"/>
        <v>0</v>
      </c>
      <c r="J74" s="31">
        <f t="shared" si="6"/>
        <v>1076385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5" sqref="G5:G71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(Jul!C5*8)+(Aug!C5*7)+(Sep!C5*6)+(Oct!C5*5)+(Nov!C5*4)+(Dec!C5*3)+(Jan!C5*2)+(Feb!C5*1)</f>
        <v>195853</v>
      </c>
      <c r="E5" s="8"/>
      <c r="F5" s="30">
        <f>(Jul!E5*8)+(Aug!E5*7)+(Sep!E5*6)+(Oct!E5*5)+(Nov!E5*4)+(Dec!E5*3)+(Jan!E5*2)+(Feb!E5*1)</f>
        <v>0</v>
      </c>
      <c r="G5" s="8"/>
      <c r="H5" s="30">
        <f>Jan!H5+G5</f>
        <v>125280</v>
      </c>
      <c r="I5" s="30">
        <f t="shared" ref="I5:I63" si="0">C5+E5+G5</f>
        <v>0</v>
      </c>
      <c r="J5" s="30">
        <f t="shared" ref="J5:J63" si="1">D5+F5+H5</f>
        <v>321133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2228</v>
      </c>
      <c r="E6" s="8"/>
      <c r="F6" s="30">
        <f>(Jul!E6*8)+(Aug!E6*7)+(Sep!E6*6)+(Oct!E6*5)+(Nov!E6*4)+(Dec!E6*3)+(Jan!E6*2)+(Feb!E6*1)</f>
        <v>0</v>
      </c>
      <c r="G6" s="8"/>
      <c r="H6" s="30">
        <f>Jan!H6+G6</f>
        <v>3251</v>
      </c>
      <c r="I6" s="30">
        <f t="shared" si="0"/>
        <v>0</v>
      </c>
      <c r="J6" s="30">
        <f t="shared" si="1"/>
        <v>5479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9760</v>
      </c>
      <c r="E7" s="8"/>
      <c r="F7" s="30">
        <f>(Jul!E7*8)+(Aug!E7*7)+(Sep!E7*6)+(Oct!E7*5)+(Nov!E7*4)+(Dec!E7*3)+(Jan!E7*2)+(Feb!E7*1)</f>
        <v>0</v>
      </c>
      <c r="G7" s="8"/>
      <c r="H7" s="30">
        <f>Jan!H7+G7</f>
        <v>2439</v>
      </c>
      <c r="I7" s="30">
        <f t="shared" si="0"/>
        <v>0</v>
      </c>
      <c r="J7" s="30">
        <f t="shared" si="1"/>
        <v>12199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2009</v>
      </c>
      <c r="E8" s="8"/>
      <c r="F8" s="30">
        <f>(Jul!E8*8)+(Aug!E8*7)+(Sep!E8*6)+(Oct!E8*5)+(Nov!E8*4)+(Dec!E8*3)+(Jan!E8*2)+(Feb!E8*1)</f>
        <v>0</v>
      </c>
      <c r="G8" s="8"/>
      <c r="H8" s="30">
        <f>Jan!H8+G8</f>
        <v>287</v>
      </c>
      <c r="I8" s="30">
        <f t="shared" si="0"/>
        <v>0</v>
      </c>
      <c r="J8" s="30">
        <f t="shared" si="1"/>
        <v>2296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2580</v>
      </c>
      <c r="E9" s="8"/>
      <c r="F9" s="30">
        <f>(Jul!E9*8)+(Aug!E9*7)+(Sep!E9*6)+(Oct!E9*5)+(Nov!E9*4)+(Dec!E9*3)+(Jan!E9*2)+(Feb!E9*1)</f>
        <v>0</v>
      </c>
      <c r="G9" s="8"/>
      <c r="H9" s="30">
        <f>Jan!H9+G9</f>
        <v>0</v>
      </c>
      <c r="I9" s="30">
        <f t="shared" si="0"/>
        <v>0</v>
      </c>
      <c r="J9" s="30">
        <f t="shared" si="1"/>
        <v>2580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5950</v>
      </c>
      <c r="E10" s="8"/>
      <c r="F10" s="30">
        <f>(Jul!E10*8)+(Aug!E10*7)+(Sep!E10*6)+(Oct!E10*5)+(Nov!E10*4)+(Dec!E10*3)+(Jan!E10*2)+(Feb!E10*1)</f>
        <v>0</v>
      </c>
      <c r="G10" s="8"/>
      <c r="H10" s="30">
        <f>Jan!H10+G10</f>
        <v>3571</v>
      </c>
      <c r="I10" s="30">
        <f t="shared" si="0"/>
        <v>0</v>
      </c>
      <c r="J10" s="30">
        <f t="shared" si="1"/>
        <v>9521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0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5719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3268</v>
      </c>
      <c r="I12" s="30">
        <f t="shared" si="0"/>
        <v>0</v>
      </c>
      <c r="J12" s="30">
        <f t="shared" si="1"/>
        <v>8987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11891</v>
      </c>
      <c r="E16" s="8"/>
      <c r="F16" s="30">
        <f>(Jul!E16*8)+(Aug!E16*7)+(Sep!E16*6)+(Oct!E16*5)+(Nov!E16*4)+(Dec!E16*3)+(Jan!E16*2)+(Feb!E16*1)</f>
        <v>0</v>
      </c>
      <c r="G16" s="8"/>
      <c r="H16" s="30">
        <f>Jan!H16+G16</f>
        <v>5020</v>
      </c>
      <c r="I16" s="30">
        <f t="shared" si="0"/>
        <v>0</v>
      </c>
      <c r="J16" s="30">
        <f t="shared" si="1"/>
        <v>16911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5782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2179</v>
      </c>
      <c r="I17" s="30">
        <f t="shared" si="0"/>
        <v>0</v>
      </c>
      <c r="J17" s="30">
        <f t="shared" si="1"/>
        <v>7961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723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723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5616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3124</v>
      </c>
      <c r="I22" s="30">
        <f t="shared" si="0"/>
        <v>0</v>
      </c>
      <c r="J22" s="30">
        <f t="shared" si="1"/>
        <v>8740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0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0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3716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733</v>
      </c>
      <c r="I27" s="30">
        <f t="shared" si="0"/>
        <v>0</v>
      </c>
      <c r="J27" s="30">
        <f t="shared" si="1"/>
        <v>4449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0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36381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10518</v>
      </c>
      <c r="I30" s="30">
        <f t="shared" si="0"/>
        <v>0</v>
      </c>
      <c r="J30" s="30">
        <f t="shared" si="1"/>
        <v>46899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34168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24290</v>
      </c>
      <c r="I31" s="30">
        <f t="shared" si="0"/>
        <v>0</v>
      </c>
      <c r="J31" s="30">
        <f t="shared" si="1"/>
        <v>58458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(Jul!C33*8)+(Aug!C33*7)+(Sep!C33*6)+(Oct!C33*5)+(Nov!C33*4)+(Dec!C33*3)+(Jan!C33*2)+(Feb!C33*1)</f>
        <v>13134</v>
      </c>
      <c r="E33" s="8"/>
      <c r="F33" s="30">
        <f>(Jul!E33*8)+(Aug!E33*7)+(Sep!E33*6)+(Oct!E33*5)+(Nov!E33*4)+(Dec!E33*3)+(Jan!E33*2)+(Feb!E33*1)</f>
        <v>0</v>
      </c>
      <c r="G33" s="8"/>
      <c r="H33" s="30">
        <f>Jan!H33+G33</f>
        <v>13667</v>
      </c>
      <c r="I33" s="30">
        <f t="shared" si="0"/>
        <v>0</v>
      </c>
      <c r="J33" s="30">
        <f t="shared" si="1"/>
        <v>26801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50539</v>
      </c>
      <c r="E35" s="8"/>
      <c r="F35" s="30">
        <f>(Jul!E35*8)+(Aug!E35*7)+(Sep!E35*6)+(Oct!E35*5)+(Nov!E35*4)+(Dec!E35*3)+(Jan!E35*2)+(Feb!E35*1)</f>
        <v>0</v>
      </c>
      <c r="G35" s="8"/>
      <c r="H35" s="30">
        <f>Jan!H35+G35</f>
        <v>28993</v>
      </c>
      <c r="I35" s="30">
        <f t="shared" si="0"/>
        <v>0</v>
      </c>
      <c r="J35" s="30">
        <f t="shared" si="1"/>
        <v>79532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9522</v>
      </c>
      <c r="E37" s="8"/>
      <c r="F37" s="30">
        <f>(Jul!E37*8)+(Aug!E37*7)+(Sep!E37*6)+(Oct!E37*5)+(Nov!E37*4)+(Dec!E37*3)+(Jan!E37*2)+(Feb!E37*1)</f>
        <v>0</v>
      </c>
      <c r="G37" s="8"/>
      <c r="H37" s="30">
        <f>Jan!H37+G37</f>
        <v>14468</v>
      </c>
      <c r="I37" s="30">
        <f t="shared" si="0"/>
        <v>0</v>
      </c>
      <c r="J37" s="30">
        <f t="shared" si="1"/>
        <v>23990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(Jul!C39*8)+(Aug!C39*7)+(Sep!C39*6)+(Oct!C39*5)+(Nov!C39*4)+(Dec!C39*3)+(Jan!C39*2)+(Feb!C39*1)</f>
        <v>67753</v>
      </c>
      <c r="E39" s="8"/>
      <c r="F39" s="30">
        <f>(Jul!E39*8)+(Aug!E39*7)+(Sep!E39*6)+(Oct!E39*5)+(Nov!E39*4)+(Dec!E39*3)+(Jan!E39*2)+(Feb!E39*1)</f>
        <v>0</v>
      </c>
      <c r="G39" s="8"/>
      <c r="H39" s="30">
        <f>Jan!H39+G39</f>
        <v>65424</v>
      </c>
      <c r="I39" s="30">
        <f t="shared" si="0"/>
        <v>0</v>
      </c>
      <c r="J39" s="30">
        <f t="shared" si="1"/>
        <v>133177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14865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0</v>
      </c>
      <c r="I41" s="30">
        <f t="shared" si="0"/>
        <v>0</v>
      </c>
      <c r="J41" s="30">
        <f t="shared" si="1"/>
        <v>14865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0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3522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1130</v>
      </c>
      <c r="I43" s="30">
        <f t="shared" si="0"/>
        <v>0</v>
      </c>
      <c r="J43" s="30">
        <f t="shared" si="1"/>
        <v>4652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14518</v>
      </c>
      <c r="E44" s="8"/>
      <c r="F44" s="30">
        <f>(Jul!E44*8)+(Aug!E44*7)+(Sep!E44*6)+(Oct!E44*5)+(Nov!E44*4)+(Dec!E44*3)+(Jan!E44*2)+(Feb!E44*1)</f>
        <v>0</v>
      </c>
      <c r="G44" s="8"/>
      <c r="H44" s="30">
        <f>Jan!H44+G44</f>
        <v>28264</v>
      </c>
      <c r="I44" s="30">
        <f t="shared" si="0"/>
        <v>0</v>
      </c>
      <c r="J44" s="30">
        <f t="shared" si="1"/>
        <v>42782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0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15012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4409</v>
      </c>
      <c r="I48" s="30">
        <f t="shared" si="0"/>
        <v>0</v>
      </c>
      <c r="J48" s="30">
        <f t="shared" si="1"/>
        <v>19421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10210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0</v>
      </c>
      <c r="I49" s="30">
        <f t="shared" si="0"/>
        <v>0</v>
      </c>
      <c r="J49" s="30">
        <f t="shared" si="1"/>
        <v>10210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(Jul!C50*8)+(Aug!C50*7)+(Sep!C50*6)+(Oct!C50*5)+(Nov!C50*4)+(Dec!C50*3)+(Jan!C50*2)+(Feb!C50*1)</f>
        <v>17217</v>
      </c>
      <c r="E50" s="8"/>
      <c r="F50" s="30">
        <f>(Jul!E50*8)+(Aug!E50*7)+(Sep!E50*6)+(Oct!E50*5)+(Nov!E50*4)+(Dec!E50*3)+(Jan!E50*2)+(Feb!E50*1)</f>
        <v>0</v>
      </c>
      <c r="G50" s="8"/>
      <c r="H50" s="30">
        <f>Jan!H50+G50</f>
        <v>18325</v>
      </c>
      <c r="I50" s="30">
        <f t="shared" si="0"/>
        <v>0</v>
      </c>
      <c r="J50" s="30">
        <f t="shared" si="1"/>
        <v>35542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6348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1587</v>
      </c>
      <c r="I51" s="30">
        <f t="shared" si="0"/>
        <v>0</v>
      </c>
      <c r="J51" s="30">
        <f t="shared" si="1"/>
        <v>7935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12112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6056</v>
      </c>
      <c r="I54" s="30">
        <f t="shared" si="0"/>
        <v>0</v>
      </c>
      <c r="J54" s="30">
        <f t="shared" si="1"/>
        <v>18168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(Jul!C55*8)+(Aug!C55*7)+(Sep!C55*6)+(Oct!C55*5)+(Nov!C55*4)+(Dec!C55*3)+(Jan!C55*2)+(Feb!C55*1)</f>
        <v>110168</v>
      </c>
      <c r="E55" s="8"/>
      <c r="F55" s="30">
        <f>(Jul!E55*8)+(Aug!E55*7)+(Sep!E55*6)+(Oct!E55*5)+(Nov!E55*4)+(Dec!E55*3)+(Jan!E55*2)+(Feb!E55*1)</f>
        <v>0</v>
      </c>
      <c r="G55" s="8"/>
      <c r="H55" s="30">
        <f>Jan!H55+G55</f>
        <v>71075</v>
      </c>
      <c r="I55" s="30">
        <f t="shared" si="0"/>
        <v>0</v>
      </c>
      <c r="J55" s="30">
        <f t="shared" si="1"/>
        <v>181243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15976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9863</v>
      </c>
      <c r="I57" s="30">
        <f t="shared" si="0"/>
        <v>0</v>
      </c>
      <c r="J57" s="30">
        <f t="shared" si="1"/>
        <v>25839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(Jul!C60*8)+(Aug!C60*7)+(Sep!C60*6)+(Oct!C60*5)+(Nov!C60*4)+(Dec!C60*3)+(Jan!C60*2)+(Feb!C60*1)</f>
        <v>53495</v>
      </c>
      <c r="E60" s="8"/>
      <c r="F60" s="30">
        <f>(Jul!E60*8)+(Aug!E60*7)+(Sep!E60*6)+(Oct!E60*5)+(Nov!E60*4)+(Dec!E60*3)+(Jan!E60*2)+(Feb!E60*1)</f>
        <v>0</v>
      </c>
      <c r="G60" s="8"/>
      <c r="H60" s="30">
        <f>Jan!H60+G60</f>
        <v>12557</v>
      </c>
      <c r="I60" s="30">
        <f t="shared" si="0"/>
        <v>0</v>
      </c>
      <c r="J60" s="30">
        <f t="shared" si="1"/>
        <v>66052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0</v>
      </c>
      <c r="E63" s="8"/>
      <c r="F63" s="30">
        <f>(Jul!E63*8)+(Aug!E63*7)+(Sep!E63*6)+(Oct!E63*5)+(Nov!E63*4)+(Dec!E63*3)+(Jan!E63*2)+(Feb!E63*1)</f>
        <v>0</v>
      </c>
      <c r="G63" s="8"/>
      <c r="H63" s="30">
        <f>Jan!H63+G63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6825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6826</v>
      </c>
      <c r="I71" s="30">
        <f t="shared" si="2"/>
        <v>0</v>
      </c>
      <c r="J71" s="30">
        <f t="shared" si="3"/>
        <v>13651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322376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183960</v>
      </c>
      <c r="I72" s="31">
        <f t="shared" si="4"/>
        <v>0</v>
      </c>
      <c r="J72" s="31">
        <f t="shared" si="4"/>
        <v>506336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421216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282644</v>
      </c>
      <c r="I73" s="31">
        <f t="shared" si="5"/>
        <v>0</v>
      </c>
      <c r="J73" s="31">
        <f t="shared" si="5"/>
        <v>703860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0">
        <f>SUM(D72:D73)</f>
        <v>743592</v>
      </c>
      <c r="E74" s="31">
        <f t="shared" ref="E74:J74" si="6">SUM(E72:E73)</f>
        <v>0</v>
      </c>
      <c r="F74" s="31">
        <f t="shared" si="6"/>
        <v>0</v>
      </c>
      <c r="G74" s="31">
        <f t="shared" si="6"/>
        <v>0</v>
      </c>
      <c r="H74" s="31">
        <f t="shared" si="6"/>
        <v>466604</v>
      </c>
      <c r="I74" s="31">
        <f t="shared" si="6"/>
        <v>0</v>
      </c>
      <c r="J74" s="31">
        <f t="shared" si="6"/>
        <v>1210196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3" activePane="bottomLeft" state="frozen"/>
      <selection pane="bottomLeft" activeCell="G5" sqref="G5:G7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(Jul!C5*9)+(Aug!C5*8)+(Sep!C5*7)+(Oct!C5*6)+(Nov!C5*5)+(Dec!C5*4)+(Jan!C5*3)+(Feb!C5*2)+(Mar!C5*1)</f>
        <v>230979</v>
      </c>
      <c r="E5" s="8"/>
      <c r="F5" s="30">
        <f>(Jul!E5*9)+(Aug!E5*8)+(Sep!E5*7)+(Oct!E5*6)+(Nov!E5*5)+(Dec!E5*4)+(Jan!E5*3)+(Feb!E5*2)+(Mar!E5*1)</f>
        <v>0</v>
      </c>
      <c r="G5" s="8"/>
      <c r="H5" s="30">
        <f>Feb!H5+G5</f>
        <v>125280</v>
      </c>
      <c r="I5" s="30">
        <f t="shared" ref="I5:I63" si="0">C5+E5+G5</f>
        <v>0</v>
      </c>
      <c r="J5" s="30">
        <f t="shared" ref="J5:J63" si="1">D5+F5+H5</f>
        <v>356259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2785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3251</v>
      </c>
      <c r="I6" s="30">
        <f t="shared" si="0"/>
        <v>0</v>
      </c>
      <c r="J6" s="30">
        <f t="shared" si="1"/>
        <v>6036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10980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2439</v>
      </c>
      <c r="I7" s="30">
        <f t="shared" si="0"/>
        <v>0</v>
      </c>
      <c r="J7" s="30">
        <f t="shared" si="1"/>
        <v>13419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2296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287</v>
      </c>
      <c r="I8" s="30">
        <f t="shared" si="0"/>
        <v>0</v>
      </c>
      <c r="J8" s="30">
        <f t="shared" si="1"/>
        <v>2583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3096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3096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7140</v>
      </c>
      <c r="E10" s="8"/>
      <c r="F10" s="30">
        <f>(Jul!E10*9)+(Aug!E10*8)+(Sep!E10*7)+(Oct!E10*6)+(Nov!E10*5)+(Dec!E10*4)+(Jan!E10*3)+(Feb!E10*2)+(Mar!E10*1)</f>
        <v>0</v>
      </c>
      <c r="G10" s="8"/>
      <c r="H10" s="30">
        <f>Feb!H10+G10</f>
        <v>3571</v>
      </c>
      <c r="I10" s="30">
        <f t="shared" si="0"/>
        <v>0</v>
      </c>
      <c r="J10" s="30">
        <f t="shared" si="1"/>
        <v>10711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6536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3268</v>
      </c>
      <c r="I12" s="30">
        <f t="shared" si="0"/>
        <v>0</v>
      </c>
      <c r="J12" s="30">
        <f t="shared" si="1"/>
        <v>9804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14550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5020</v>
      </c>
      <c r="I16" s="30">
        <f t="shared" si="0"/>
        <v>0</v>
      </c>
      <c r="J16" s="30">
        <f t="shared" si="1"/>
        <v>19570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7223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2179</v>
      </c>
      <c r="I17" s="30">
        <f t="shared" si="0"/>
        <v>0</v>
      </c>
      <c r="J17" s="30">
        <f t="shared" si="1"/>
        <v>9402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964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964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7020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3124</v>
      </c>
      <c r="I22" s="30">
        <f t="shared" si="0"/>
        <v>0</v>
      </c>
      <c r="J22" s="30">
        <f t="shared" si="1"/>
        <v>10144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0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4449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733</v>
      </c>
      <c r="I27" s="30">
        <f t="shared" si="0"/>
        <v>0</v>
      </c>
      <c r="J27" s="30">
        <f t="shared" si="1"/>
        <v>5182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42390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10518</v>
      </c>
      <c r="I30" s="30">
        <f t="shared" si="0"/>
        <v>0</v>
      </c>
      <c r="J30" s="30">
        <f t="shared" si="1"/>
        <v>52908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39945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24290</v>
      </c>
      <c r="I31" s="30">
        <f t="shared" si="0"/>
        <v>0</v>
      </c>
      <c r="J31" s="30">
        <f t="shared" si="1"/>
        <v>64235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15080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13667</v>
      </c>
      <c r="I33" s="30">
        <f t="shared" si="0"/>
        <v>0</v>
      </c>
      <c r="J33" s="30">
        <f t="shared" si="1"/>
        <v>28747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60104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28993</v>
      </c>
      <c r="I35" s="30">
        <f t="shared" si="0"/>
        <v>0</v>
      </c>
      <c r="J35" s="30">
        <f t="shared" si="1"/>
        <v>89097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11109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14468</v>
      </c>
      <c r="I37" s="30">
        <f t="shared" si="0"/>
        <v>0</v>
      </c>
      <c r="J37" s="30">
        <f t="shared" si="1"/>
        <v>25577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78549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65424</v>
      </c>
      <c r="I39" s="30">
        <f t="shared" si="0"/>
        <v>0</v>
      </c>
      <c r="J39" s="30">
        <f t="shared" si="1"/>
        <v>143973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17838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17838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0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4001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1130</v>
      </c>
      <c r="I43" s="30">
        <f t="shared" si="0"/>
        <v>0</v>
      </c>
      <c r="J43" s="30">
        <f t="shared" si="1"/>
        <v>5131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18692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28264</v>
      </c>
      <c r="I44" s="30">
        <f t="shared" si="0"/>
        <v>0</v>
      </c>
      <c r="J44" s="30">
        <f t="shared" si="1"/>
        <v>46956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19216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4409</v>
      </c>
      <c r="I48" s="30">
        <f t="shared" si="0"/>
        <v>0</v>
      </c>
      <c r="J48" s="30">
        <f t="shared" si="1"/>
        <v>23625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12252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12252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19997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18325</v>
      </c>
      <c r="I50" s="30">
        <f t="shared" si="0"/>
        <v>0</v>
      </c>
      <c r="J50" s="30">
        <f t="shared" si="1"/>
        <v>38322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7935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1587</v>
      </c>
      <c r="I51" s="30">
        <f t="shared" si="0"/>
        <v>0</v>
      </c>
      <c r="J51" s="30">
        <f t="shared" si="1"/>
        <v>9522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15140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6056</v>
      </c>
      <c r="I54" s="30">
        <f t="shared" si="0"/>
        <v>0</v>
      </c>
      <c r="J54" s="30">
        <f t="shared" si="1"/>
        <v>21196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128537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71075</v>
      </c>
      <c r="I55" s="30">
        <f t="shared" si="0"/>
        <v>0</v>
      </c>
      <c r="J55" s="30">
        <f t="shared" si="1"/>
        <v>199612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18866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9863</v>
      </c>
      <c r="I57" s="30">
        <f t="shared" si="0"/>
        <v>0</v>
      </c>
      <c r="J57" s="30">
        <f t="shared" si="1"/>
        <v>28729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61544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12557</v>
      </c>
      <c r="I60" s="30">
        <f t="shared" si="0"/>
        <v>0</v>
      </c>
      <c r="J60" s="30">
        <f t="shared" si="1"/>
        <v>74101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0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8190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6826</v>
      </c>
      <c r="I71" s="30">
        <f t="shared" si="2"/>
        <v>0</v>
      </c>
      <c r="J71" s="30">
        <f t="shared" si="3"/>
        <v>15016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380353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183960</v>
      </c>
      <c r="I72" s="31">
        <f t="shared" si="4"/>
        <v>0</v>
      </c>
      <c r="J72" s="31">
        <f t="shared" si="4"/>
        <v>564313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497050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282644</v>
      </c>
      <c r="I73" s="31">
        <f t="shared" si="5"/>
        <v>0</v>
      </c>
      <c r="J73" s="31">
        <f t="shared" si="5"/>
        <v>779694</v>
      </c>
    </row>
    <row r="74" spans="1:13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877403</v>
      </c>
      <c r="E74" s="31">
        <f t="shared" si="6"/>
        <v>0</v>
      </c>
      <c r="F74" s="31">
        <f t="shared" si="6"/>
        <v>0</v>
      </c>
      <c r="G74" s="31">
        <f t="shared" si="6"/>
        <v>0</v>
      </c>
      <c r="H74" s="31">
        <f t="shared" si="6"/>
        <v>466604</v>
      </c>
      <c r="I74" s="31">
        <f t="shared" si="6"/>
        <v>0</v>
      </c>
      <c r="J74" s="31">
        <f t="shared" si="6"/>
        <v>1344007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C72AF6-1AB9-4C67-87FB-C85BBCB9EFF8}"/>
</file>

<file path=customXml/itemProps2.xml><?xml version="1.0" encoding="utf-8"?>
<ds:datastoreItem xmlns:ds="http://schemas.openxmlformats.org/officeDocument/2006/customXml" ds:itemID="{BDFB1E7D-520C-48D2-A724-180877ADE7B9}"/>
</file>

<file path=customXml/itemProps3.xml><?xml version="1.0" encoding="utf-8"?>
<ds:datastoreItem xmlns:ds="http://schemas.openxmlformats.org/officeDocument/2006/customXml" ds:itemID="{65DB22F4-F0B4-4E9A-B522-95C69D6A4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2011-06-21T11:00:53Z</cp:lastPrinted>
  <dcterms:created xsi:type="dcterms:W3CDTF">2005-09-22T19:10:16Z</dcterms:created>
  <dcterms:modified xsi:type="dcterms:W3CDTF">2019-01-17T20:59:39Z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