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330" yWindow="360" windowWidth="14925" windowHeight="11085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C72" i="2" l="1"/>
  <c r="C74" i="2" l="1"/>
  <c r="C72" i="6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<sst xmlns="http://schemas.openxmlformats.org/spreadsheetml/2006/main" count="1789" uniqueCount="142">
  <si>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</si>
  <si>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</si>
  <si>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</si>
  <si>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</si>
  <si>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</si>
  <si>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</si>
  <si>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</si>
  <si>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</si>
  <si>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</si>
  <si>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</si>
  <si>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</si>
  <si>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</si>
  <si>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</si>
  <si>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</si>
  <si>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</si>
  <si>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</si>
  <si>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</si>
  <si>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</si>
  <si>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</si>
  <si>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</si>
  <si>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</si>
  <si>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</si>
  <si>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</si>
  <si>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</si>
  <si>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</si>
  <si>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</si>
  <si>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</si>
  <si>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</si>
  <si>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</si>
  <si>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</si>
  <si>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</si>
  <si>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</si>
  <si>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</si>
  <si>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</si>
  <si>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</si>
  <si>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</si>
  <si>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</si>
  <si>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</si>
  <si>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</si>
  <si>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</si>
  <si>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</si>
  <si>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</si>
  <si>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</si>
  <si>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</si>
  <si>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</si>
  <si>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</si>
  <si>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</si>
  <si>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</si>
  <si>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</si>
  <si>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</si>
  <si>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</si>
  <si>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</si>
  <si>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</si>
  <si>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</si>
  <si>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</si>
  <si>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</si>
  <si>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</si>
  <si>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</si>
  <si>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</si>
  <si>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</si>
  <si>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</si>
  <si>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</si>
  <si>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</si>
  <si>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</si>
  <si>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</si>
  <si>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</si>
  <si>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</si>
  <si>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</si>
  <si>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</si>
  <si>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</si>
  <si>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</si>
  <si>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</si>
  <si>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</si>
  <si>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</si>
  <si>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</si>
  <si>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</si>
  <si>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</si>
  <si>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</si>
  <si>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</si>
  <si>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</si>
  <si>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</si>
  <si>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</si>
  <si>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</si>
  <si>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</si>
  <si>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</si>
  <si>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</si>
  <si>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</si>
  <si>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</si>
  <si>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</si>
  <si>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</si>
  <si>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</si>
  <si>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</si>
  <si>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</si>
  <si>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</si>
  <si>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</si>
  <si>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</si>
  <si>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</si>
  <si>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</si>
  <si>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</si>
  <si>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</si>
  <si>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</si>
  <si>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</si>
  <si>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</si>
  <si>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</si>
  <si>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</si>
  <si>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</si>
  <si>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</si>
  <si>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</si>
  <si>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</si>
  <si>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</si>
  <si>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</si>
  <si>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</si>
  <si>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</si>
  <si>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</si>
  <si>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</si>
  <si>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</si>
  <si>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</si>
  <si>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</si>
  <si>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</si>
  <si>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</si>
  <si>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</si>
  <si>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</si>
  <si>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</si>
  <si>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</si>
  <si>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</si>
  <si>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</si>
  <si>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</si>
  <si>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</si>
  <si>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</si>
  <si>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</si>
  <si>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</si>
  <si>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</si>
  <si>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</si>
  <si>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</si>
  <si>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</si>
  <si>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</si>
  <si>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</si>
  <si>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</si>
  <si>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</si>
  <si>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</si>
  <si>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American Legion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</si>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</sst>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0" activePane="bottomLeft" state="frozen"/>
      <selection pane="bottomLeft" activeCell="G69" sqref="G69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>
        <v>17955</v>
      </c>
      <c r="D5" s="30">
        <f t="shared" ref="D5:D63" si="0">C5*1</f>
        <v>17955</v>
      </c>
      <c r="E5" s="59">
        <v>15906</v>
      </c>
      <c r="F5" s="30">
        <f t="shared" ref="F5:F63" si="1">E5*1</f>
        <v>15906</v>
      </c>
      <c r="G5" s="60">
        <v>139900</v>
      </c>
      <c r="H5" s="30">
        <f t="shared" ref="H5:H63" si="2">G5</f>
        <v>139900</v>
      </c>
      <c r="I5" s="30">
        <f t="shared" ref="I5:I63" si="3">C5+E5+G5</f>
        <v>173761</v>
      </c>
      <c r="J5" s="30">
        <f t="shared" ref="J5:J63" si="4">H5+F5+D5</f>
        <v>173761</v>
      </c>
    </row>
    <row r="6" spans="1:10" s="11" customFormat="1" ht="15.75" customHeight="1" x14ac:dyDescent="0.2">
      <c r="A6" s="9" t="s">
        <v>23</v>
      </c>
      <c r="B6" s="16" t="s">
        <v>22</v>
      </c>
      <c r="C6" s="58"/>
      <c r="D6" s="30">
        <f t="shared" si="0"/>
        <v>0</v>
      </c>
      <c r="E6" s="59"/>
      <c r="F6" s="30">
        <f t="shared" si="1"/>
        <v>0</v>
      </c>
      <c r="G6" s="60"/>
      <c r="H6" s="30">
        <f t="shared" si="2"/>
        <v>0</v>
      </c>
      <c r="I6" s="30">
        <f t="shared" si="3"/>
        <v>0</v>
      </c>
      <c r="J6" s="30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8">
        <v>1280</v>
      </c>
      <c r="D7" s="30">
        <f t="shared" si="0"/>
        <v>1280</v>
      </c>
      <c r="E7" s="59">
        <v>1788</v>
      </c>
      <c r="F7" s="30">
        <f t="shared" si="1"/>
        <v>1788</v>
      </c>
      <c r="G7" s="60">
        <v>2035</v>
      </c>
      <c r="H7" s="30">
        <f t="shared" si="2"/>
        <v>2035</v>
      </c>
      <c r="I7" s="30">
        <f t="shared" si="3"/>
        <v>5103</v>
      </c>
      <c r="J7" s="30">
        <f t="shared" si="4"/>
        <v>5103</v>
      </c>
    </row>
    <row r="8" spans="1:10" s="11" customFormat="1" ht="15.75" customHeight="1" x14ac:dyDescent="0.2">
      <c r="A8" s="9" t="s">
        <v>25</v>
      </c>
      <c r="B8" s="16" t="s">
        <v>22</v>
      </c>
      <c r="C8" s="58"/>
      <c r="D8" s="30">
        <f t="shared" si="0"/>
        <v>0</v>
      </c>
      <c r="E8" s="59"/>
      <c r="F8" s="30">
        <f t="shared" si="1"/>
        <v>0</v>
      </c>
      <c r="G8" s="60"/>
      <c r="H8" s="30">
        <f t="shared" si="2"/>
        <v>0</v>
      </c>
      <c r="I8" s="30">
        <f t="shared" si="3"/>
        <v>0</v>
      </c>
      <c r="J8" s="30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8">
        <v>1156</v>
      </c>
      <c r="D9" s="30">
        <f t="shared" si="0"/>
        <v>1156</v>
      </c>
      <c r="E9" s="59"/>
      <c r="F9" s="30">
        <f t="shared" si="1"/>
        <v>0</v>
      </c>
      <c r="G9" s="60">
        <v>4874</v>
      </c>
      <c r="H9" s="30">
        <f t="shared" si="2"/>
        <v>4874</v>
      </c>
      <c r="I9" s="30">
        <f t="shared" si="3"/>
        <v>6030</v>
      </c>
      <c r="J9" s="30">
        <f t="shared" si="4"/>
        <v>6030</v>
      </c>
    </row>
    <row r="10" spans="1:10" ht="15.75" customHeight="1" x14ac:dyDescent="0.2">
      <c r="A10" s="5" t="s">
        <v>30</v>
      </c>
      <c r="B10" s="18" t="s">
        <v>22</v>
      </c>
      <c r="C10" s="58"/>
      <c r="D10" s="30">
        <f t="shared" si="0"/>
        <v>0</v>
      </c>
      <c r="E10" s="59"/>
      <c r="F10" s="30">
        <f t="shared" si="1"/>
        <v>0</v>
      </c>
      <c r="G10" s="60"/>
      <c r="H10" s="30">
        <f t="shared" si="2"/>
        <v>0</v>
      </c>
      <c r="I10" s="30">
        <f t="shared" si="3"/>
        <v>0</v>
      </c>
      <c r="J10" s="30">
        <f t="shared" si="4"/>
        <v>0</v>
      </c>
    </row>
    <row r="11" spans="1:10" ht="15.75" customHeight="1" x14ac:dyDescent="0.2">
      <c r="A11" s="5" t="s">
        <v>31</v>
      </c>
      <c r="B11" s="18" t="s">
        <v>22</v>
      </c>
      <c r="C11" s="58">
        <v>691</v>
      </c>
      <c r="D11" s="30">
        <f t="shared" si="0"/>
        <v>691</v>
      </c>
      <c r="E11" s="59">
        <v>769</v>
      </c>
      <c r="F11" s="30">
        <f t="shared" si="1"/>
        <v>769</v>
      </c>
      <c r="G11" s="60">
        <v>1538</v>
      </c>
      <c r="H11" s="30">
        <f t="shared" si="2"/>
        <v>1538</v>
      </c>
      <c r="I11" s="30">
        <f t="shared" si="3"/>
        <v>2998</v>
      </c>
      <c r="J11" s="30">
        <f t="shared" si="4"/>
        <v>2998</v>
      </c>
    </row>
    <row r="12" spans="1:10" s="11" customFormat="1" ht="15.75" customHeight="1" x14ac:dyDescent="0.2">
      <c r="A12" s="9" t="s">
        <v>36</v>
      </c>
      <c r="B12" s="16" t="s">
        <v>22</v>
      </c>
      <c r="C12" s="58">
        <v>3315</v>
      </c>
      <c r="D12" s="30">
        <f t="shared" si="0"/>
        <v>3315</v>
      </c>
      <c r="E12" s="59"/>
      <c r="F12" s="30">
        <f t="shared" si="1"/>
        <v>0</v>
      </c>
      <c r="G12" s="60">
        <v>26403</v>
      </c>
      <c r="H12" s="30">
        <f t="shared" si="2"/>
        <v>26403</v>
      </c>
      <c r="I12" s="30">
        <f t="shared" si="3"/>
        <v>29718</v>
      </c>
      <c r="J12" s="30">
        <f t="shared" si="4"/>
        <v>29718</v>
      </c>
    </row>
    <row r="13" spans="1:10" ht="15.75" customHeight="1" x14ac:dyDescent="0.2">
      <c r="A13" s="5" t="s">
        <v>37</v>
      </c>
      <c r="B13" s="18" t="s">
        <v>22</v>
      </c>
      <c r="C13" s="58">
        <v>8884</v>
      </c>
      <c r="D13" s="30">
        <f t="shared" si="0"/>
        <v>8884</v>
      </c>
      <c r="E13" s="59"/>
      <c r="F13" s="30">
        <f t="shared" si="1"/>
        <v>0</v>
      </c>
      <c r="G13" s="60">
        <v>107081</v>
      </c>
      <c r="H13" s="30">
        <f t="shared" si="2"/>
        <v>107081</v>
      </c>
      <c r="I13" s="30">
        <f t="shared" si="3"/>
        <v>115965</v>
      </c>
      <c r="J13" s="30">
        <f t="shared" si="4"/>
        <v>115965</v>
      </c>
    </row>
    <row r="14" spans="1:10" ht="15.75" customHeight="1" x14ac:dyDescent="0.2">
      <c r="A14" s="5" t="s">
        <v>40</v>
      </c>
      <c r="B14" s="18" t="s">
        <v>22</v>
      </c>
      <c r="C14" s="58">
        <v>2771</v>
      </c>
      <c r="D14" s="30">
        <f t="shared" si="0"/>
        <v>2771</v>
      </c>
      <c r="E14" s="59">
        <v>1137</v>
      </c>
      <c r="F14" s="30">
        <f t="shared" si="1"/>
        <v>1137</v>
      </c>
      <c r="G14" s="60">
        <v>2022</v>
      </c>
      <c r="H14" s="30">
        <f t="shared" si="2"/>
        <v>2022</v>
      </c>
      <c r="I14" s="30">
        <f t="shared" si="3"/>
        <v>5930</v>
      </c>
      <c r="J14" s="30">
        <f t="shared" si="4"/>
        <v>5930</v>
      </c>
    </row>
    <row r="15" spans="1:10" ht="15.75" customHeight="1" x14ac:dyDescent="0.2">
      <c r="A15" s="5" t="s">
        <v>44</v>
      </c>
      <c r="B15" s="18" t="s">
        <v>22</v>
      </c>
      <c r="C15" s="58"/>
      <c r="D15" s="30">
        <f t="shared" si="0"/>
        <v>0</v>
      </c>
      <c r="E15" s="59"/>
      <c r="F15" s="30">
        <f t="shared" si="1"/>
        <v>0</v>
      </c>
      <c r="G15" s="60"/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8">
        <v>28338</v>
      </c>
      <c r="D16" s="30">
        <f t="shared" si="0"/>
        <v>28338</v>
      </c>
      <c r="E16" s="59">
        <v>90</v>
      </c>
      <c r="F16" s="30">
        <f t="shared" si="1"/>
        <v>90</v>
      </c>
      <c r="G16" s="60">
        <v>167559</v>
      </c>
      <c r="H16" s="30">
        <f t="shared" si="2"/>
        <v>167559</v>
      </c>
      <c r="I16" s="30">
        <f t="shared" si="3"/>
        <v>195987</v>
      </c>
      <c r="J16" s="30">
        <f t="shared" si="4"/>
        <v>195987</v>
      </c>
    </row>
    <row r="17" spans="1:10" ht="15.75" customHeight="1" x14ac:dyDescent="0.2">
      <c r="A17" s="5" t="s">
        <v>46</v>
      </c>
      <c r="B17" s="18" t="s">
        <v>22</v>
      </c>
      <c r="C17" s="58">
        <v>2556</v>
      </c>
      <c r="D17" s="30">
        <f t="shared" si="0"/>
        <v>2556</v>
      </c>
      <c r="E17" s="59"/>
      <c r="F17" s="30">
        <f t="shared" si="1"/>
        <v>0</v>
      </c>
      <c r="G17" s="60">
        <v>2814</v>
      </c>
      <c r="H17" s="30">
        <f t="shared" si="2"/>
        <v>2814</v>
      </c>
      <c r="I17" s="30">
        <f t="shared" si="3"/>
        <v>5370</v>
      </c>
      <c r="J17" s="30">
        <f t="shared" si="4"/>
        <v>5370</v>
      </c>
    </row>
    <row r="18" spans="1:10" s="11" customFormat="1" ht="15.75" customHeight="1" x14ac:dyDescent="0.2">
      <c r="A18" s="9" t="s">
        <v>47</v>
      </c>
      <c r="B18" s="16" t="s">
        <v>22</v>
      </c>
      <c r="C18" s="58"/>
      <c r="D18" s="30">
        <f t="shared" si="0"/>
        <v>0</v>
      </c>
      <c r="E18" s="59"/>
      <c r="F18" s="30">
        <f t="shared" si="1"/>
        <v>0</v>
      </c>
      <c r="G18" s="60"/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/>
      <c r="D19" s="30">
        <f t="shared" si="0"/>
        <v>0</v>
      </c>
      <c r="E19" s="59"/>
      <c r="F19" s="30">
        <f t="shared" si="1"/>
        <v>0</v>
      </c>
      <c r="G19" s="60"/>
      <c r="H19" s="30">
        <f t="shared" si="2"/>
        <v>0</v>
      </c>
      <c r="I19" s="30">
        <f t="shared" si="3"/>
        <v>0</v>
      </c>
      <c r="J19" s="30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8">
        <v>1779</v>
      </c>
      <c r="D20" s="30">
        <f t="shared" si="0"/>
        <v>1779</v>
      </c>
      <c r="E20" s="59"/>
      <c r="F20" s="30">
        <f t="shared" si="1"/>
        <v>0</v>
      </c>
      <c r="G20" s="60">
        <v>4636</v>
      </c>
      <c r="H20" s="30">
        <f t="shared" si="2"/>
        <v>4636</v>
      </c>
      <c r="I20" s="30">
        <f t="shared" si="3"/>
        <v>6415</v>
      </c>
      <c r="J20" s="30">
        <f t="shared" si="4"/>
        <v>6415</v>
      </c>
    </row>
    <row r="21" spans="1:10" ht="15.75" customHeight="1" x14ac:dyDescent="0.2">
      <c r="A21" s="5" t="s">
        <v>141</v>
      </c>
      <c r="B21" s="18" t="s">
        <v>22</v>
      </c>
      <c r="C21" s="58"/>
      <c r="D21" s="30">
        <f t="shared" si="0"/>
        <v>0</v>
      </c>
      <c r="E21" s="59"/>
      <c r="F21" s="30">
        <f t="shared" si="1"/>
        <v>0</v>
      </c>
      <c r="G21" s="60"/>
      <c r="H21" s="30">
        <f t="shared" si="2"/>
        <v>0</v>
      </c>
      <c r="I21" s="30">
        <f t="shared" si="3"/>
        <v>0</v>
      </c>
      <c r="J21" s="30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8"/>
      <c r="D22" s="30">
        <f t="shared" si="0"/>
        <v>0</v>
      </c>
      <c r="E22" s="59"/>
      <c r="F22" s="30">
        <f t="shared" si="1"/>
        <v>0</v>
      </c>
      <c r="G22" s="60"/>
      <c r="H22" s="30">
        <f t="shared" si="2"/>
        <v>0</v>
      </c>
      <c r="I22" s="30">
        <f t="shared" si="3"/>
        <v>0</v>
      </c>
      <c r="J22" s="30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8">
        <v>9237</v>
      </c>
      <c r="D23" s="30">
        <f t="shared" si="0"/>
        <v>9237</v>
      </c>
      <c r="E23" s="59">
        <v>934</v>
      </c>
      <c r="F23" s="30">
        <f t="shared" si="1"/>
        <v>934</v>
      </c>
      <c r="G23" s="60">
        <v>55458</v>
      </c>
      <c r="H23" s="30">
        <f t="shared" si="2"/>
        <v>55458</v>
      </c>
      <c r="I23" s="30">
        <f t="shared" si="3"/>
        <v>65629</v>
      </c>
      <c r="J23" s="30">
        <f t="shared" si="4"/>
        <v>65629</v>
      </c>
    </row>
    <row r="24" spans="1:10" s="11" customFormat="1" ht="15.75" customHeight="1" x14ac:dyDescent="0.2">
      <c r="A24" s="9" t="s">
        <v>56</v>
      </c>
      <c r="B24" s="16" t="s">
        <v>22</v>
      </c>
      <c r="C24" s="58">
        <v>3466</v>
      </c>
      <c r="D24" s="30">
        <f t="shared" si="0"/>
        <v>3466</v>
      </c>
      <c r="E24" s="59">
        <v>360</v>
      </c>
      <c r="F24" s="30">
        <f t="shared" si="1"/>
        <v>360</v>
      </c>
      <c r="G24" s="60">
        <v>11657</v>
      </c>
      <c r="H24" s="30">
        <f t="shared" si="2"/>
        <v>11657</v>
      </c>
      <c r="I24" s="30">
        <f t="shared" si="3"/>
        <v>15483</v>
      </c>
      <c r="J24" s="30">
        <f t="shared" si="4"/>
        <v>15483</v>
      </c>
    </row>
    <row r="25" spans="1:10" ht="15.75" customHeight="1" x14ac:dyDescent="0.2">
      <c r="A25" s="5" t="s">
        <v>62</v>
      </c>
      <c r="B25" s="18" t="s">
        <v>22</v>
      </c>
      <c r="C25" s="58">
        <v>5923</v>
      </c>
      <c r="D25" s="30">
        <f t="shared" si="0"/>
        <v>5923</v>
      </c>
      <c r="E25" s="59"/>
      <c r="F25" s="30">
        <f t="shared" si="1"/>
        <v>0</v>
      </c>
      <c r="G25" s="60">
        <v>2002</v>
      </c>
      <c r="H25" s="30">
        <f t="shared" si="2"/>
        <v>2002</v>
      </c>
      <c r="I25" s="30">
        <f t="shared" si="3"/>
        <v>7925</v>
      </c>
      <c r="J25" s="30">
        <f t="shared" si="4"/>
        <v>7925</v>
      </c>
    </row>
    <row r="26" spans="1:10" ht="15.75" customHeight="1" x14ac:dyDescent="0.2">
      <c r="A26" s="5" t="s">
        <v>63</v>
      </c>
      <c r="B26" s="18" t="s">
        <v>22</v>
      </c>
      <c r="C26" s="58">
        <v>2907</v>
      </c>
      <c r="D26" s="30">
        <f t="shared" si="0"/>
        <v>2907</v>
      </c>
      <c r="E26" s="59"/>
      <c r="F26" s="30">
        <f t="shared" si="1"/>
        <v>0</v>
      </c>
      <c r="G26" s="60">
        <v>6766</v>
      </c>
      <c r="H26" s="30">
        <f t="shared" si="2"/>
        <v>6766</v>
      </c>
      <c r="I26" s="30">
        <f t="shared" si="3"/>
        <v>9673</v>
      </c>
      <c r="J26" s="30">
        <f t="shared" si="4"/>
        <v>9673</v>
      </c>
    </row>
    <row r="27" spans="1:10" ht="15.75" customHeight="1" x14ac:dyDescent="0.2">
      <c r="A27" s="5" t="s">
        <v>75</v>
      </c>
      <c r="B27" s="18" t="s">
        <v>22</v>
      </c>
      <c r="C27" s="58"/>
      <c r="D27" s="30">
        <f t="shared" si="0"/>
        <v>0</v>
      </c>
      <c r="E27" s="59"/>
      <c r="F27" s="30">
        <f t="shared" si="1"/>
        <v>0</v>
      </c>
      <c r="G27" s="60"/>
      <c r="H27" s="30">
        <f t="shared" si="2"/>
        <v>0</v>
      </c>
      <c r="I27" s="30">
        <f t="shared" si="3"/>
        <v>0</v>
      </c>
      <c r="J27" s="30">
        <f t="shared" si="4"/>
        <v>0</v>
      </c>
    </row>
    <row r="28" spans="1:10" ht="15.75" customHeight="1" x14ac:dyDescent="0.2">
      <c r="A28" s="5" t="s">
        <v>80</v>
      </c>
      <c r="B28" s="18" t="s">
        <v>22</v>
      </c>
      <c r="C28" s="58"/>
      <c r="D28" s="30">
        <f t="shared" si="0"/>
        <v>0</v>
      </c>
      <c r="E28" s="59"/>
      <c r="F28" s="30">
        <f t="shared" si="1"/>
        <v>0</v>
      </c>
      <c r="G28" s="60"/>
      <c r="H28" s="30">
        <f t="shared" si="2"/>
        <v>0</v>
      </c>
      <c r="I28" s="30">
        <f t="shared" si="3"/>
        <v>0</v>
      </c>
      <c r="J28" s="30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8"/>
      <c r="D29" s="30">
        <f t="shared" si="0"/>
        <v>0</v>
      </c>
      <c r="E29" s="59"/>
      <c r="F29" s="30">
        <f t="shared" si="1"/>
        <v>0</v>
      </c>
      <c r="G29" s="60"/>
      <c r="H29" s="30">
        <f t="shared" si="2"/>
        <v>0</v>
      </c>
      <c r="I29" s="30">
        <f t="shared" si="3"/>
        <v>0</v>
      </c>
      <c r="J29" s="30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8">
        <v>4458</v>
      </c>
      <c r="D30" s="30">
        <f t="shared" si="0"/>
        <v>4458</v>
      </c>
      <c r="E30" s="59">
        <v>499</v>
      </c>
      <c r="F30" s="30">
        <f t="shared" si="1"/>
        <v>499</v>
      </c>
      <c r="G30" s="60">
        <v>105587</v>
      </c>
      <c r="H30" s="30">
        <f t="shared" si="2"/>
        <v>105587</v>
      </c>
      <c r="I30" s="30">
        <f t="shared" si="3"/>
        <v>110544</v>
      </c>
      <c r="J30" s="30">
        <f t="shared" si="4"/>
        <v>110544</v>
      </c>
    </row>
    <row r="31" spans="1:10" s="11" customFormat="1" ht="15.75" customHeight="1" x14ac:dyDescent="0.2">
      <c r="A31" s="9" t="s">
        <v>84</v>
      </c>
      <c r="B31" s="16" t="s">
        <v>22</v>
      </c>
      <c r="C31" s="58">
        <v>5670</v>
      </c>
      <c r="D31" s="30">
        <f t="shared" si="0"/>
        <v>5670</v>
      </c>
      <c r="E31" s="59">
        <v>4742</v>
      </c>
      <c r="F31" s="30">
        <f t="shared" si="1"/>
        <v>4742</v>
      </c>
      <c r="G31" s="60">
        <v>28774</v>
      </c>
      <c r="H31" s="30">
        <f t="shared" si="2"/>
        <v>28774</v>
      </c>
      <c r="I31" s="30">
        <f t="shared" si="3"/>
        <v>39186</v>
      </c>
      <c r="J31" s="30">
        <f t="shared" si="4"/>
        <v>39186</v>
      </c>
    </row>
    <row r="32" spans="1:10" ht="15.75" customHeight="1" x14ac:dyDescent="0.2">
      <c r="A32" s="5" t="s">
        <v>19</v>
      </c>
      <c r="B32" s="18" t="s">
        <v>20</v>
      </c>
      <c r="C32" s="58"/>
      <c r="D32" s="30">
        <f t="shared" si="0"/>
        <v>0</v>
      </c>
      <c r="E32" s="59"/>
      <c r="F32" s="30">
        <f t="shared" si="1"/>
        <v>0</v>
      </c>
      <c r="G32" s="60"/>
      <c r="H32" s="30">
        <f t="shared" si="2"/>
        <v>0</v>
      </c>
      <c r="I32" s="30">
        <f t="shared" si="3"/>
        <v>0</v>
      </c>
      <c r="J32" s="30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8">
        <v>6940</v>
      </c>
      <c r="D33" s="30">
        <f t="shared" si="0"/>
        <v>6940</v>
      </c>
      <c r="E33" s="59"/>
      <c r="F33" s="30">
        <f t="shared" si="1"/>
        <v>0</v>
      </c>
      <c r="G33" s="60">
        <v>14712</v>
      </c>
      <c r="H33" s="30">
        <f t="shared" si="2"/>
        <v>14712</v>
      </c>
      <c r="I33" s="30">
        <f t="shared" si="3"/>
        <v>21652</v>
      </c>
      <c r="J33" s="30">
        <f t="shared" si="4"/>
        <v>21652</v>
      </c>
    </row>
    <row r="34" spans="1:10" ht="15.75" customHeight="1" x14ac:dyDescent="0.2">
      <c r="A34" s="5" t="s">
        <v>28</v>
      </c>
      <c r="B34" s="18" t="s">
        <v>20</v>
      </c>
      <c r="C34" s="58">
        <v>1156</v>
      </c>
      <c r="D34" s="30">
        <f t="shared" si="0"/>
        <v>1156</v>
      </c>
      <c r="E34" s="59"/>
      <c r="F34" s="30">
        <f t="shared" si="1"/>
        <v>0</v>
      </c>
      <c r="G34" s="60">
        <v>22845</v>
      </c>
      <c r="H34" s="30">
        <f t="shared" si="2"/>
        <v>22845</v>
      </c>
      <c r="I34" s="30">
        <f t="shared" si="3"/>
        <v>24001</v>
      </c>
      <c r="J34" s="30">
        <f t="shared" si="4"/>
        <v>24001</v>
      </c>
    </row>
    <row r="35" spans="1:10" ht="15.75" customHeight="1" x14ac:dyDescent="0.2">
      <c r="A35" s="5" t="s">
        <v>29</v>
      </c>
      <c r="B35" s="18" t="s">
        <v>20</v>
      </c>
      <c r="C35" s="58">
        <v>407.75</v>
      </c>
      <c r="D35" s="30">
        <f t="shared" si="0"/>
        <v>407.75</v>
      </c>
      <c r="E35" s="59"/>
      <c r="F35" s="30">
        <f t="shared" si="1"/>
        <v>0</v>
      </c>
      <c r="G35" s="60">
        <v>145</v>
      </c>
      <c r="H35" s="30">
        <f t="shared" si="2"/>
        <v>145</v>
      </c>
      <c r="I35" s="30">
        <f t="shared" si="3"/>
        <v>552.75</v>
      </c>
      <c r="J35" s="30">
        <f t="shared" si="4"/>
        <v>552.75</v>
      </c>
    </row>
    <row r="36" spans="1:10" s="11" customFormat="1" ht="15.75" customHeight="1" x14ac:dyDescent="0.2">
      <c r="A36" s="9" t="s">
        <v>32</v>
      </c>
      <c r="B36" s="16" t="s">
        <v>20</v>
      </c>
      <c r="C36" s="58"/>
      <c r="D36" s="30">
        <f t="shared" si="0"/>
        <v>0</v>
      </c>
      <c r="E36" s="59"/>
      <c r="F36" s="30">
        <f t="shared" si="1"/>
        <v>0</v>
      </c>
      <c r="G36" s="60"/>
      <c r="H36" s="30">
        <f t="shared" si="2"/>
        <v>0</v>
      </c>
      <c r="I36" s="30">
        <f t="shared" si="3"/>
        <v>0</v>
      </c>
      <c r="J36" s="30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8">
        <v>26323</v>
      </c>
      <c r="D37" s="30">
        <f t="shared" si="0"/>
        <v>26323</v>
      </c>
      <c r="E37" s="59"/>
      <c r="F37" s="30">
        <f t="shared" si="1"/>
        <v>0</v>
      </c>
      <c r="G37" s="60">
        <v>789</v>
      </c>
      <c r="H37" s="30">
        <f t="shared" si="2"/>
        <v>789</v>
      </c>
      <c r="I37" s="30">
        <f t="shared" si="3"/>
        <v>27112</v>
      </c>
      <c r="J37" s="30">
        <f t="shared" si="4"/>
        <v>27112</v>
      </c>
    </row>
    <row r="38" spans="1:10" ht="15.75" customHeight="1" x14ac:dyDescent="0.2">
      <c r="A38" s="5" t="s">
        <v>34</v>
      </c>
      <c r="B38" s="18" t="s">
        <v>20</v>
      </c>
      <c r="C38" s="58"/>
      <c r="D38" s="30">
        <f t="shared" si="0"/>
        <v>0</v>
      </c>
      <c r="E38" s="59">
        <v>788</v>
      </c>
      <c r="F38" s="30">
        <f t="shared" si="1"/>
        <v>788</v>
      </c>
      <c r="G38" s="60">
        <v>1309</v>
      </c>
      <c r="H38" s="30">
        <f t="shared" si="2"/>
        <v>1309</v>
      </c>
      <c r="I38" s="30">
        <f t="shared" si="3"/>
        <v>2097</v>
      </c>
      <c r="J38" s="30">
        <f t="shared" si="4"/>
        <v>2097</v>
      </c>
    </row>
    <row r="39" spans="1:10" s="11" customFormat="1" ht="15.75" customHeight="1" x14ac:dyDescent="0.2">
      <c r="A39" s="9" t="s">
        <v>35</v>
      </c>
      <c r="B39" s="16" t="s">
        <v>20</v>
      </c>
      <c r="C39" s="58"/>
      <c r="D39" s="30">
        <f t="shared" si="0"/>
        <v>0</v>
      </c>
      <c r="E39" s="59"/>
      <c r="F39" s="30">
        <f t="shared" si="1"/>
        <v>0</v>
      </c>
      <c r="G39" s="60"/>
      <c r="H39" s="30">
        <f t="shared" si="2"/>
        <v>0</v>
      </c>
      <c r="I39" s="30">
        <f t="shared" si="3"/>
        <v>0</v>
      </c>
      <c r="J39" s="30">
        <f t="shared" si="4"/>
        <v>0</v>
      </c>
    </row>
    <row r="40" spans="1:10" ht="15.75" customHeight="1" x14ac:dyDescent="0.2">
      <c r="A40" s="5" t="s">
        <v>38</v>
      </c>
      <c r="B40" s="18" t="s">
        <v>20</v>
      </c>
      <c r="C40" s="58"/>
      <c r="D40" s="30">
        <f t="shared" si="0"/>
        <v>0</v>
      </c>
      <c r="E40" s="59"/>
      <c r="F40" s="30">
        <f t="shared" si="1"/>
        <v>0</v>
      </c>
      <c r="G40" s="60"/>
      <c r="H40" s="30">
        <f t="shared" si="2"/>
        <v>0</v>
      </c>
      <c r="I40" s="30">
        <f t="shared" si="3"/>
        <v>0</v>
      </c>
      <c r="J40" s="30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8"/>
      <c r="D41" s="30">
        <f t="shared" si="0"/>
        <v>0</v>
      </c>
      <c r="E41" s="59"/>
      <c r="F41" s="30">
        <f t="shared" si="1"/>
        <v>0</v>
      </c>
      <c r="G41" s="60"/>
      <c r="H41" s="30">
        <f t="shared" si="2"/>
        <v>0</v>
      </c>
      <c r="I41" s="30">
        <f t="shared" si="3"/>
        <v>0</v>
      </c>
      <c r="J41" s="30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8">
        <v>1059.0899999999999</v>
      </c>
      <c r="D42" s="30">
        <f t="shared" si="0"/>
        <v>1059.0899999999999</v>
      </c>
      <c r="E42" s="59"/>
      <c r="F42" s="30">
        <f t="shared" si="1"/>
        <v>0</v>
      </c>
      <c r="G42" s="60">
        <v>14700</v>
      </c>
      <c r="H42" s="30">
        <f t="shared" si="2"/>
        <v>14700</v>
      </c>
      <c r="I42" s="30">
        <f t="shared" si="3"/>
        <v>15759.09</v>
      </c>
      <c r="J42" s="30">
        <f t="shared" si="4"/>
        <v>15759.09</v>
      </c>
    </row>
    <row r="43" spans="1:10" ht="15.75" customHeight="1" x14ac:dyDescent="0.2">
      <c r="A43" s="5" t="s">
        <v>42</v>
      </c>
      <c r="B43" s="18" t="s">
        <v>20</v>
      </c>
      <c r="C43" s="58">
        <v>8817.25</v>
      </c>
      <c r="D43" s="30">
        <f t="shared" si="0"/>
        <v>8817.25</v>
      </c>
      <c r="E43" s="59"/>
      <c r="F43" s="30">
        <f t="shared" si="1"/>
        <v>0</v>
      </c>
      <c r="G43" s="60">
        <v>80439</v>
      </c>
      <c r="H43" s="30">
        <f t="shared" si="2"/>
        <v>80439</v>
      </c>
      <c r="I43" s="30">
        <f t="shared" si="3"/>
        <v>89256.25</v>
      </c>
      <c r="J43" s="30">
        <f t="shared" si="4"/>
        <v>89256.25</v>
      </c>
    </row>
    <row r="44" spans="1:10" s="11" customFormat="1" ht="15.75" customHeight="1" x14ac:dyDescent="0.2">
      <c r="A44" s="9" t="s">
        <v>43</v>
      </c>
      <c r="B44" s="16" t="s">
        <v>20</v>
      </c>
      <c r="C44" s="58">
        <v>12443.44</v>
      </c>
      <c r="D44" s="30">
        <f t="shared" si="0"/>
        <v>12443.44</v>
      </c>
      <c r="E44" s="59">
        <v>1404</v>
      </c>
      <c r="F44" s="30">
        <f t="shared" si="1"/>
        <v>1404</v>
      </c>
      <c r="G44" s="60">
        <v>77973</v>
      </c>
      <c r="H44" s="30">
        <f t="shared" si="2"/>
        <v>77973</v>
      </c>
      <c r="I44" s="30">
        <f t="shared" si="3"/>
        <v>91820.44</v>
      </c>
      <c r="J44" s="30">
        <f t="shared" si="4"/>
        <v>91820.44</v>
      </c>
    </row>
    <row r="45" spans="1:10" ht="15.75" customHeight="1" x14ac:dyDescent="0.2">
      <c r="A45" s="5" t="s">
        <v>48</v>
      </c>
      <c r="B45" s="18" t="s">
        <v>20</v>
      </c>
      <c r="C45" s="58"/>
      <c r="D45" s="30">
        <f t="shared" si="0"/>
        <v>0</v>
      </c>
      <c r="E45" s="59"/>
      <c r="F45" s="30">
        <f t="shared" si="1"/>
        <v>0</v>
      </c>
      <c r="G45" s="60"/>
      <c r="H45" s="30">
        <f t="shared" si="2"/>
        <v>0</v>
      </c>
      <c r="I45" s="30">
        <f t="shared" si="3"/>
        <v>0</v>
      </c>
      <c r="J45" s="30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8"/>
      <c r="D46" s="30">
        <f t="shared" si="0"/>
        <v>0</v>
      </c>
      <c r="E46" s="59"/>
      <c r="F46" s="30">
        <f t="shared" si="1"/>
        <v>0</v>
      </c>
      <c r="G46" s="60"/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8">
        <v>2006.68</v>
      </c>
      <c r="D47" s="30">
        <f t="shared" si="0"/>
        <v>2006.68</v>
      </c>
      <c r="E47" s="59"/>
      <c r="F47" s="30">
        <f t="shared" si="1"/>
        <v>0</v>
      </c>
      <c r="G47" s="60">
        <v>8783</v>
      </c>
      <c r="H47" s="30">
        <f t="shared" si="2"/>
        <v>8783</v>
      </c>
      <c r="I47" s="30">
        <f t="shared" si="3"/>
        <v>10789.68</v>
      </c>
      <c r="J47" s="30">
        <f t="shared" si="4"/>
        <v>10789.68</v>
      </c>
    </row>
    <row r="48" spans="1:10" s="11" customFormat="1" ht="15.75" customHeight="1" x14ac:dyDescent="0.2">
      <c r="A48" s="9" t="s">
        <v>55</v>
      </c>
      <c r="B48" s="16" t="s">
        <v>20</v>
      </c>
      <c r="C48" s="58">
        <v>1680.49</v>
      </c>
      <c r="D48" s="30">
        <f t="shared" si="0"/>
        <v>1680.49</v>
      </c>
      <c r="E48" s="59"/>
      <c r="F48" s="30">
        <f t="shared" si="1"/>
        <v>0</v>
      </c>
      <c r="G48" s="60">
        <v>8282</v>
      </c>
      <c r="H48" s="30">
        <f t="shared" si="2"/>
        <v>8282</v>
      </c>
      <c r="I48" s="30">
        <f t="shared" si="3"/>
        <v>9962.49</v>
      </c>
      <c r="J48" s="30">
        <f t="shared" si="4"/>
        <v>9962.49</v>
      </c>
    </row>
    <row r="49" spans="1:10" ht="15.75" customHeight="1" x14ac:dyDescent="0.2">
      <c r="A49" s="5" t="s">
        <v>57</v>
      </c>
      <c r="B49" s="18" t="s">
        <v>20</v>
      </c>
      <c r="C49" s="58"/>
      <c r="D49" s="30">
        <f t="shared" si="0"/>
        <v>0</v>
      </c>
      <c r="E49" s="59"/>
      <c r="F49" s="30">
        <f t="shared" si="1"/>
        <v>0</v>
      </c>
      <c r="G49" s="60"/>
      <c r="H49" s="30">
        <f t="shared" si="2"/>
        <v>0</v>
      </c>
      <c r="I49" s="30">
        <f t="shared" si="3"/>
        <v>0</v>
      </c>
      <c r="J49" s="30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8">
        <v>1162.32</v>
      </c>
      <c r="D50" s="30">
        <f t="shared" si="0"/>
        <v>1162.32</v>
      </c>
      <c r="E50" s="59"/>
      <c r="F50" s="30">
        <f t="shared" si="1"/>
        <v>0</v>
      </c>
      <c r="G50" s="60">
        <v>13895</v>
      </c>
      <c r="H50" s="30">
        <f t="shared" si="2"/>
        <v>13895</v>
      </c>
      <c r="I50" s="30">
        <f t="shared" si="3"/>
        <v>15057.32</v>
      </c>
      <c r="J50" s="30">
        <f t="shared" si="4"/>
        <v>15057.32</v>
      </c>
    </row>
    <row r="51" spans="1:10" ht="15.75" customHeight="1" x14ac:dyDescent="0.2">
      <c r="A51" s="5" t="s">
        <v>59</v>
      </c>
      <c r="B51" s="18" t="s">
        <v>20</v>
      </c>
      <c r="C51" s="58">
        <v>4650.3100000000004</v>
      </c>
      <c r="D51" s="30">
        <f t="shared" si="0"/>
        <v>4650.3100000000004</v>
      </c>
      <c r="E51" s="59"/>
      <c r="F51" s="30">
        <f t="shared" si="1"/>
        <v>0</v>
      </c>
      <c r="G51" s="60">
        <v>5548</v>
      </c>
      <c r="H51" s="30">
        <f t="shared" si="2"/>
        <v>5548</v>
      </c>
      <c r="I51" s="30">
        <f t="shared" si="3"/>
        <v>10198.310000000001</v>
      </c>
      <c r="J51" s="30">
        <f t="shared" si="4"/>
        <v>10198.310000000001</v>
      </c>
    </row>
    <row r="52" spans="1:10" ht="15.75" customHeight="1" x14ac:dyDescent="0.2">
      <c r="A52" s="5" t="s">
        <v>60</v>
      </c>
      <c r="B52" s="18" t="s">
        <v>20</v>
      </c>
      <c r="C52" s="58"/>
      <c r="D52" s="30">
        <f t="shared" si="0"/>
        <v>0</v>
      </c>
      <c r="E52" s="59"/>
      <c r="F52" s="30">
        <f t="shared" si="1"/>
        <v>0</v>
      </c>
      <c r="G52" s="60"/>
      <c r="H52" s="30">
        <f t="shared" si="2"/>
        <v>0</v>
      </c>
      <c r="I52" s="30">
        <f t="shared" si="3"/>
        <v>0</v>
      </c>
      <c r="J52" s="30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8"/>
      <c r="D53" s="30">
        <f t="shared" si="0"/>
        <v>0</v>
      </c>
      <c r="E53" s="59"/>
      <c r="F53" s="30">
        <f t="shared" si="1"/>
        <v>0</v>
      </c>
      <c r="G53" s="60"/>
      <c r="H53" s="30">
        <f t="shared" si="2"/>
        <v>0</v>
      </c>
      <c r="I53" s="30">
        <f t="shared" si="3"/>
        <v>0</v>
      </c>
      <c r="J53" s="30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8"/>
      <c r="D54" s="30">
        <f t="shared" si="0"/>
        <v>0</v>
      </c>
      <c r="E54" s="59"/>
      <c r="F54" s="30">
        <f t="shared" si="1"/>
        <v>0</v>
      </c>
      <c r="G54" s="60"/>
      <c r="H54" s="30">
        <f t="shared" si="2"/>
        <v>0</v>
      </c>
      <c r="I54" s="30">
        <f t="shared" si="3"/>
        <v>0</v>
      </c>
      <c r="J54" s="30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8">
        <v>7293.95</v>
      </c>
      <c r="D55" s="30">
        <f t="shared" si="0"/>
        <v>7293.95</v>
      </c>
      <c r="E55" s="59"/>
      <c r="F55" s="30">
        <f t="shared" si="1"/>
        <v>0</v>
      </c>
      <c r="G55" s="60">
        <v>14332</v>
      </c>
      <c r="H55" s="30">
        <f t="shared" si="2"/>
        <v>14332</v>
      </c>
      <c r="I55" s="30">
        <f t="shared" si="3"/>
        <v>21625.95</v>
      </c>
      <c r="J55" s="30">
        <f t="shared" si="4"/>
        <v>21625.95</v>
      </c>
    </row>
    <row r="56" spans="1:10" s="11" customFormat="1" ht="15.75" customHeight="1" x14ac:dyDescent="0.2">
      <c r="A56" s="9" t="s">
        <v>67</v>
      </c>
      <c r="B56" s="16" t="s">
        <v>20</v>
      </c>
      <c r="C56" s="58"/>
      <c r="D56" s="30">
        <f t="shared" si="0"/>
        <v>0</v>
      </c>
      <c r="E56" s="59"/>
      <c r="F56" s="30">
        <f t="shared" si="1"/>
        <v>0</v>
      </c>
      <c r="G56" s="60"/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8">
        <v>3213</v>
      </c>
      <c r="D57" s="30">
        <f t="shared" si="0"/>
        <v>3213</v>
      </c>
      <c r="E57" s="59"/>
      <c r="F57" s="30">
        <f t="shared" si="1"/>
        <v>0</v>
      </c>
      <c r="G57" s="60">
        <v>482822</v>
      </c>
      <c r="H57" s="30">
        <f t="shared" si="2"/>
        <v>482822</v>
      </c>
      <c r="I57" s="30">
        <f t="shared" si="3"/>
        <v>486035</v>
      </c>
      <c r="J57" s="30">
        <f t="shared" si="4"/>
        <v>486035</v>
      </c>
    </row>
    <row r="58" spans="1:10" s="11" customFormat="1" ht="15.75" customHeight="1" x14ac:dyDescent="0.2">
      <c r="A58" s="9" t="s">
        <v>69</v>
      </c>
      <c r="B58" s="16" t="s">
        <v>20</v>
      </c>
      <c r="C58" s="58"/>
      <c r="D58" s="30">
        <f t="shared" si="0"/>
        <v>0</v>
      </c>
      <c r="E58" s="59"/>
      <c r="F58" s="30">
        <f t="shared" si="1"/>
        <v>0</v>
      </c>
      <c r="G58" s="60"/>
      <c r="H58" s="30">
        <f t="shared" si="2"/>
        <v>0</v>
      </c>
      <c r="I58" s="30">
        <f t="shared" si="3"/>
        <v>0</v>
      </c>
      <c r="J58" s="30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8"/>
      <c r="D59" s="30">
        <f t="shared" si="0"/>
        <v>0</v>
      </c>
      <c r="E59" s="59"/>
      <c r="F59" s="30">
        <f t="shared" si="1"/>
        <v>0</v>
      </c>
      <c r="G59" s="60"/>
      <c r="H59" s="30">
        <f t="shared" si="2"/>
        <v>0</v>
      </c>
      <c r="I59" s="30">
        <f t="shared" si="3"/>
        <v>0</v>
      </c>
      <c r="J59" s="30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8">
        <v>303249</v>
      </c>
      <c r="D60" s="30">
        <f t="shared" si="0"/>
        <v>303249</v>
      </c>
      <c r="E60" s="59">
        <v>1788</v>
      </c>
      <c r="F60" s="30">
        <f t="shared" si="1"/>
        <v>1788</v>
      </c>
      <c r="G60" s="60">
        <v>141530</v>
      </c>
      <c r="H60" s="30">
        <f t="shared" si="2"/>
        <v>141530</v>
      </c>
      <c r="I60" s="30">
        <f t="shared" si="3"/>
        <v>446567</v>
      </c>
      <c r="J60" s="30">
        <f t="shared" si="4"/>
        <v>446567</v>
      </c>
    </row>
    <row r="61" spans="1:10" ht="15.75" customHeight="1" x14ac:dyDescent="0.2">
      <c r="A61" s="5" t="s">
        <v>72</v>
      </c>
      <c r="B61" s="18" t="s">
        <v>20</v>
      </c>
      <c r="C61" s="58">
        <v>2612.61</v>
      </c>
      <c r="D61" s="30">
        <f t="shared" si="0"/>
        <v>2612.61</v>
      </c>
      <c r="E61" s="59"/>
      <c r="F61" s="30">
        <f t="shared" si="1"/>
        <v>0</v>
      </c>
      <c r="G61" s="60">
        <v>20904</v>
      </c>
      <c r="H61" s="30">
        <f t="shared" si="2"/>
        <v>20904</v>
      </c>
      <c r="I61" s="30">
        <f t="shared" si="3"/>
        <v>23516.61</v>
      </c>
      <c r="J61" s="30">
        <f t="shared" si="4"/>
        <v>23516.61</v>
      </c>
    </row>
    <row r="62" spans="1:10" s="11" customFormat="1" ht="15.75" customHeight="1" x14ac:dyDescent="0.2">
      <c r="A62" s="9" t="s">
        <v>73</v>
      </c>
      <c r="B62" s="16" t="s">
        <v>20</v>
      </c>
      <c r="C62" s="58"/>
      <c r="D62" s="30">
        <f t="shared" si="0"/>
        <v>0</v>
      </c>
      <c r="E62" s="59"/>
      <c r="F62" s="30">
        <f t="shared" si="1"/>
        <v>0</v>
      </c>
      <c r="G62" s="60"/>
      <c r="H62" s="30">
        <f t="shared" si="2"/>
        <v>0</v>
      </c>
      <c r="I62" s="30">
        <f t="shared" si="3"/>
        <v>0</v>
      </c>
      <c r="J62" s="30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8"/>
      <c r="D63" s="30">
        <f t="shared" si="0"/>
        <v>0</v>
      </c>
      <c r="E63" s="59"/>
      <c r="F63" s="30">
        <f t="shared" si="1"/>
        <v>0</v>
      </c>
      <c r="G63" s="60"/>
      <c r="H63" s="30">
        <f t="shared" si="2"/>
        <v>0</v>
      </c>
      <c r="I63" s="30">
        <f t="shared" si="3"/>
        <v>0</v>
      </c>
      <c r="J63" s="30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58"/>
      <c r="D64" s="30">
        <f t="shared" ref="D64:D71" si="5">C64*1</f>
        <v>0</v>
      </c>
      <c r="E64" s="59"/>
      <c r="F64" s="30">
        <f t="shared" ref="F64:F71" si="6">E64*1</f>
        <v>0</v>
      </c>
      <c r="G64" s="60"/>
      <c r="H64" s="30">
        <f t="shared" ref="H64:H71" si="7">G64</f>
        <v>0</v>
      </c>
      <c r="I64" s="30">
        <f t="shared" ref="I64:I71" si="8">C64+E64+G64</f>
        <v>0</v>
      </c>
      <c r="J64" s="30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8"/>
      <c r="D65" s="30">
        <f t="shared" si="5"/>
        <v>0</v>
      </c>
      <c r="E65" s="59"/>
      <c r="F65" s="30">
        <f t="shared" si="6"/>
        <v>0</v>
      </c>
      <c r="G65" s="60"/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8"/>
      <c r="D66" s="30">
        <f t="shared" si="5"/>
        <v>0</v>
      </c>
      <c r="E66" s="59"/>
      <c r="F66" s="30">
        <f t="shared" si="6"/>
        <v>0</v>
      </c>
      <c r="G66" s="60"/>
      <c r="H66" s="30">
        <f t="shared" si="7"/>
        <v>0</v>
      </c>
      <c r="I66" s="30">
        <f t="shared" si="8"/>
        <v>0</v>
      </c>
      <c r="J66" s="30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8"/>
      <c r="D67" s="30">
        <f t="shared" si="5"/>
        <v>0</v>
      </c>
      <c r="E67" s="59"/>
      <c r="F67" s="30">
        <f t="shared" si="6"/>
        <v>0</v>
      </c>
      <c r="G67" s="60"/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8"/>
      <c r="D68" s="30">
        <f t="shared" si="5"/>
        <v>0</v>
      </c>
      <c r="E68" s="59"/>
      <c r="F68" s="30">
        <f t="shared" si="6"/>
        <v>0</v>
      </c>
      <c r="G68" s="60"/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8"/>
      <c r="D69" s="30">
        <f t="shared" si="5"/>
        <v>0</v>
      </c>
      <c r="E69" s="59"/>
      <c r="F69" s="30">
        <f t="shared" si="6"/>
        <v>0</v>
      </c>
      <c r="G69" s="60"/>
      <c r="H69" s="30">
        <f t="shared" si="7"/>
        <v>0</v>
      </c>
      <c r="I69" s="30">
        <f t="shared" si="8"/>
        <v>0</v>
      </c>
      <c r="J69" s="30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8">
        <v>2906.83</v>
      </c>
      <c r="D70" s="30">
        <f t="shared" si="5"/>
        <v>2906.83</v>
      </c>
      <c r="E70" s="59"/>
      <c r="F70" s="30">
        <f t="shared" si="6"/>
        <v>0</v>
      </c>
      <c r="G70" s="60">
        <v>2644</v>
      </c>
      <c r="H70" s="30">
        <f t="shared" si="7"/>
        <v>2644</v>
      </c>
      <c r="I70" s="30">
        <f t="shared" si="8"/>
        <v>5550.83</v>
      </c>
      <c r="J70" s="30">
        <f t="shared" si="9"/>
        <v>5550.83</v>
      </c>
    </row>
    <row r="71" spans="1:10" ht="15.75" customHeight="1" x14ac:dyDescent="0.2">
      <c r="A71" s="5" t="s">
        <v>86</v>
      </c>
      <c r="B71" s="18" t="s">
        <v>20</v>
      </c>
      <c r="C71" s="58"/>
      <c r="D71" s="30">
        <f t="shared" si="5"/>
        <v>0</v>
      </c>
      <c r="E71" s="59"/>
      <c r="F71" s="30">
        <f t="shared" si="6"/>
        <v>0</v>
      </c>
      <c r="G71" s="60"/>
      <c r="H71" s="30">
        <f t="shared" si="7"/>
        <v>0</v>
      </c>
      <c r="I71" s="30">
        <f t="shared" si="8"/>
        <v>0</v>
      </c>
      <c r="J71" s="30">
        <f t="shared" si="9"/>
        <v>0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100386</v>
      </c>
      <c r="D72" s="32">
        <f t="shared" si="10"/>
        <v>100386</v>
      </c>
      <c r="E72" s="32">
        <f t="shared" si="10"/>
        <v>26225</v>
      </c>
      <c r="F72" s="32">
        <f t="shared" si="10"/>
        <v>26225</v>
      </c>
      <c r="G72" s="32">
        <f t="shared" si="10"/>
        <v>669106</v>
      </c>
      <c r="H72" s="32">
        <f t="shared" si="10"/>
        <v>669106</v>
      </c>
      <c r="I72" s="32">
        <f t="shared" si="10"/>
        <v>795717</v>
      </c>
      <c r="J72" s="32">
        <f t="shared" si="10"/>
        <v>795717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385921.72000000003</v>
      </c>
      <c r="D73" s="32">
        <f t="shared" si="11"/>
        <v>385921.72000000003</v>
      </c>
      <c r="E73" s="32">
        <f t="shared" si="11"/>
        <v>3980</v>
      </c>
      <c r="F73" s="32">
        <f t="shared" si="11"/>
        <v>3980</v>
      </c>
      <c r="G73" s="32">
        <f t="shared" si="11"/>
        <v>911652</v>
      </c>
      <c r="H73" s="32">
        <f t="shared" si="11"/>
        <v>911652</v>
      </c>
      <c r="I73" s="32">
        <f t="shared" si="11"/>
        <v>1301553.7200000002</v>
      </c>
      <c r="J73" s="32">
        <f t="shared" si="11"/>
        <v>1301553.7200000002</v>
      </c>
    </row>
    <row r="74" spans="1:10" s="3" customFormat="1" ht="15.75" customHeight="1" x14ac:dyDescent="0.2">
      <c r="A74" s="5" t="s">
        <v>87</v>
      </c>
      <c r="B74" s="13"/>
      <c r="C74" s="32">
        <f>SUM(C72:C73)</f>
        <v>486307.72000000003</v>
      </c>
      <c r="D74" s="32">
        <f t="shared" ref="D74:J74" si="12">SUM(D72:D73)</f>
        <v>486307.72000000003</v>
      </c>
      <c r="E74" s="36">
        <f t="shared" si="12"/>
        <v>30205</v>
      </c>
      <c r="F74" s="32">
        <f t="shared" si="12"/>
        <v>30205</v>
      </c>
      <c r="G74" s="36">
        <f t="shared" si="12"/>
        <v>1580758</v>
      </c>
      <c r="H74" s="32">
        <f t="shared" si="12"/>
        <v>1580758</v>
      </c>
      <c r="I74" s="32">
        <f t="shared" si="12"/>
        <v>2097270.7200000002</v>
      </c>
      <c r="J74" s="32">
        <f t="shared" si="12"/>
        <v>2097270.7200000002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6" priority="76" stopIfTrue="1">
      <formula>CellHasFormula</formula>
    </cfRule>
  </conditionalFormatting>
  <conditionalFormatting sqref="J76">
    <cfRule type="expression" dxfId="15" priority="69" stopIfTrue="1">
      <formula>CellHasFormula</formula>
    </cfRule>
  </conditionalFormatting>
  <conditionalFormatting sqref="J75:J76">
    <cfRule type="expression" dxfId="14" priority="68" stopIfTrue="1">
      <formula>CellHasFormula</formula>
    </cfRule>
  </conditionalFormatting>
  <conditionalFormatting sqref="J75:J76">
    <cfRule type="expression" dxfId="13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E49" sqref="E49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7825.89</v>
      </c>
      <c r="D5" s="31">
        <f>(Jul!C5*10)+(Aug!C5*9)+(Sep!C5*8)+(Oct!C5*7)+(Nov!C5*6)+(Dec!C5*5)+(Jan!C5*4)+(Feb!C5*3)+(Mar!C5*2)+(Apr!C5*1)</f>
        <v>693551.43</v>
      </c>
      <c r="E5" s="8">
        <v>1149</v>
      </c>
      <c r="F5" s="31">
        <f>(Jul!E5*10)+(Aug!E5*9)+(Sep!E5*8)+(Oct!E5*7)+(Nov!E5*6)+(Dec!E5*5)+(Jan!E5*4)+(Feb!E5*3)+(Mar!E5*2)+(Apr!E5*1)</f>
        <v>757401.04</v>
      </c>
      <c r="G5" s="8">
        <v>59232.28</v>
      </c>
      <c r="H5" s="31">
        <f>Mar!H5+G5</f>
        <v>1426116.57</v>
      </c>
      <c r="I5" s="31">
        <f t="shared" ref="I5:I63" si="0">C5+E5+G5</f>
        <v>68207.17</v>
      </c>
      <c r="J5" s="31">
        <f t="shared" ref="J5:J63" si="1">D5+F5+H5</f>
        <v>2877069.04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(Jul!C6*10)+(Aug!C6*9)+(Sep!C6*8)+(Oct!C6*7)+(Nov!C6*6)+(Dec!C6*5)+(Jan!C6*4)+(Feb!C6*3)+(Mar!C6*2)+(Apr!C6*1)</f>
        <v>20027.21</v>
      </c>
      <c r="E6" s="8"/>
      <c r="F6" s="31">
        <f>(Jul!E6*10)+(Aug!E6*9)+(Sep!E6*8)+(Oct!E6*7)+(Nov!E6*6)+(Dec!E6*5)+(Jan!E6*4)+(Feb!E6*3)+(Mar!E6*2)+(Apr!E6*1)</f>
        <v>0</v>
      </c>
      <c r="G6" s="8"/>
      <c r="H6" s="31">
        <f>Mar!H6+G6</f>
        <v>346.84</v>
      </c>
      <c r="I6" s="31">
        <f t="shared" si="0"/>
        <v>0</v>
      </c>
      <c r="J6" s="31">
        <f t="shared" si="1"/>
        <v>20374.05</v>
      </c>
    </row>
    <row r="7" spans="1:10" s="1" customFormat="1" ht="15.75" customHeight="1" x14ac:dyDescent="0.2">
      <c r="A7" s="5" t="s">
        <v>24</v>
      </c>
      <c r="B7" s="6" t="s">
        <v>22</v>
      </c>
      <c r="C7" s="7">
        <v>4966.68</v>
      </c>
      <c r="D7" s="31">
        <f>(Jul!C7*10)+(Aug!C7*9)+(Sep!C7*8)+(Oct!C7*7)+(Nov!C7*6)+(Dec!C7*5)+(Jan!C7*4)+(Feb!C7*3)+(Mar!C7*2)+(Apr!C7*1)</f>
        <v>172848.36</v>
      </c>
      <c r="E7" s="8">
        <v>1788</v>
      </c>
      <c r="F7" s="31">
        <f>(Jul!E7*10)+(Aug!E7*9)+(Sep!E7*8)+(Oct!E7*7)+(Nov!E7*6)+(Dec!E7*5)+(Jan!E7*4)+(Feb!E7*3)+(Mar!E7*2)+(Apr!E7*1)</f>
        <v>86432</v>
      </c>
      <c r="G7" s="8">
        <v>35843.97</v>
      </c>
      <c r="H7" s="31">
        <f>Mar!H7+G7</f>
        <v>284023.77</v>
      </c>
      <c r="I7" s="31">
        <f t="shared" si="0"/>
        <v>42598.65</v>
      </c>
      <c r="J7" s="31">
        <f t="shared" si="1"/>
        <v>543304.13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(Jul!C8*10)+(Aug!C8*9)+(Sep!C8*8)+(Oct!C8*7)+(Nov!C8*6)+(Dec!C8*5)+(Jan!C8*4)+(Feb!C8*3)+(Mar!C8*2)+(Apr!C8*1)</f>
        <v>56927.28</v>
      </c>
      <c r="E8" s="8"/>
      <c r="F8" s="31">
        <f>(Jul!E8*10)+(Aug!E8*9)+(Sep!E8*8)+(Oct!E8*7)+(Nov!E8*6)+(Dec!E8*5)+(Jan!E8*4)+(Feb!E8*3)+(Mar!E8*2)+(Apr!E8*1)</f>
        <v>1260</v>
      </c>
      <c r="G8" s="8"/>
      <c r="H8" s="31">
        <f>Mar!H8+G8</f>
        <v>66418.899999999994</v>
      </c>
      <c r="I8" s="31">
        <f>C8+E8+G8</f>
        <v>0</v>
      </c>
      <c r="J8" s="31">
        <f t="shared" si="1"/>
        <v>124606.18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(Jul!C9*10)+(Aug!C9*9)+(Sep!C9*8)+(Oct!C9*7)+(Nov!C9*6)+(Dec!C9*5)+(Jan!C9*4)+(Feb!C9*3)+(Mar!C9*2)+(Apr!C9*1)</f>
        <v>60807.020000000004</v>
      </c>
      <c r="E9" s="8"/>
      <c r="F9" s="31">
        <f>(Jul!E9*10)+(Aug!E9*9)+(Sep!E9*8)+(Oct!E9*7)+(Nov!E9*6)+(Dec!E9*5)+(Jan!E9*4)+(Feb!E9*3)+(Mar!E9*2)+(Apr!E9*1)</f>
        <v>0</v>
      </c>
      <c r="G9" s="8"/>
      <c r="H9" s="31">
        <f>Mar!H9+G9</f>
        <v>42147.07</v>
      </c>
      <c r="I9" s="31">
        <f t="shared" si="0"/>
        <v>0</v>
      </c>
      <c r="J9" s="31">
        <f t="shared" si="1"/>
        <v>102954.09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(Jul!C10*10)+(Aug!C10*9)+(Sep!C10*8)+(Oct!C10*7)+(Nov!C10*6)+(Dec!C10*5)+(Jan!C10*4)+(Feb!C10*3)+(Mar!C10*2)+(Apr!C10*1)</f>
        <v>55493.840000000004</v>
      </c>
      <c r="E10" s="8"/>
      <c r="F10" s="31">
        <f>(Jul!E10*10)+(Aug!E10*9)+(Sep!E10*8)+(Oct!E10*7)+(Nov!E10*6)+(Dec!E10*5)+(Jan!E10*4)+(Feb!E10*3)+(Mar!E10*2)+(Apr!E10*1)</f>
        <v>32418</v>
      </c>
      <c r="G10" s="8"/>
      <c r="H10" s="31">
        <f>Mar!H10+G10</f>
        <v>153547.34</v>
      </c>
      <c r="I10" s="31">
        <f t="shared" si="0"/>
        <v>0</v>
      </c>
      <c r="J10" s="31">
        <f t="shared" si="1"/>
        <v>241459.18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(Jul!C11*10)+(Aug!C11*9)+(Sep!C11*8)+(Oct!C11*7)+(Nov!C11*6)+(Dec!C11*5)+(Jan!C11*4)+(Feb!C11*3)+(Mar!C11*2)+(Apr!C11*1)</f>
        <v>36915.119999999995</v>
      </c>
      <c r="E11" s="8"/>
      <c r="F11" s="31">
        <f>(Jul!E11*10)+(Aug!E11*9)+(Sep!E11*8)+(Oct!E11*7)+(Nov!E11*6)+(Dec!E11*5)+(Jan!E11*4)+(Feb!E11*3)+(Mar!E11*2)+(Apr!E11*1)</f>
        <v>14611</v>
      </c>
      <c r="G11" s="8"/>
      <c r="H11" s="31">
        <f>Mar!H11+G11</f>
        <v>284153</v>
      </c>
      <c r="I11" s="31">
        <f t="shared" si="0"/>
        <v>0</v>
      </c>
      <c r="J11" s="31">
        <f t="shared" si="1"/>
        <v>335679.12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(Jul!C12*10)+(Aug!C12*9)+(Sep!C12*8)+(Oct!C12*7)+(Nov!C12*6)+(Dec!C12*5)+(Jan!C12*4)+(Feb!C12*3)+(Mar!C12*2)+(Apr!C12*1)</f>
        <v>68858.600000000006</v>
      </c>
      <c r="E12" s="8"/>
      <c r="F12" s="31">
        <f>(Jul!E12*10)+(Aug!E12*9)+(Sep!E12*8)+(Oct!E12*7)+(Nov!E12*6)+(Dec!E12*5)+(Jan!E12*4)+(Feb!E12*3)+(Mar!E12*2)+(Apr!E12*1)</f>
        <v>0</v>
      </c>
      <c r="G12" s="8"/>
      <c r="H12" s="31">
        <f>Mar!H12+G12</f>
        <v>58256.28</v>
      </c>
      <c r="I12" s="31">
        <f t="shared" si="0"/>
        <v>0</v>
      </c>
      <c r="J12" s="31">
        <f t="shared" si="1"/>
        <v>127114.88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(Jul!C13*10)+(Aug!C13*9)+(Sep!C13*8)+(Oct!C13*7)+(Nov!C13*6)+(Dec!C13*5)+(Jan!C13*4)+(Feb!C13*3)+(Mar!C13*2)+(Apr!C13*1)</f>
        <v>436530.51</v>
      </c>
      <c r="E13" s="8"/>
      <c r="F13" s="31">
        <f>(Jul!E13*10)+(Aug!E13*9)+(Sep!E13*8)+(Oct!E13*7)+(Nov!E13*6)+(Dec!E13*5)+(Jan!E13*4)+(Feb!E13*3)+(Mar!E13*2)+(Apr!E13*1)</f>
        <v>83701.95</v>
      </c>
      <c r="G13" s="8"/>
      <c r="H13" s="31">
        <f>Mar!H13+G13</f>
        <v>482793.01</v>
      </c>
      <c r="I13" s="31">
        <f t="shared" si="0"/>
        <v>0</v>
      </c>
      <c r="J13" s="31">
        <f t="shared" si="1"/>
        <v>1003025.47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(Jul!C14*10)+(Aug!C14*9)+(Sep!C14*8)+(Oct!C14*7)+(Nov!C14*6)+(Dec!C14*5)+(Jan!C14*4)+(Feb!C14*3)+(Mar!C14*2)+(Apr!C14*1)</f>
        <v>104415.03</v>
      </c>
      <c r="E14" s="8"/>
      <c r="F14" s="31">
        <f>(Jul!E14*10)+(Aug!E14*9)+(Sep!E14*8)+(Oct!E14*7)+(Nov!E14*6)+(Dec!E14*5)+(Jan!E14*4)+(Feb!E14*3)+(Mar!E14*2)+(Apr!E14*1)</f>
        <v>21603</v>
      </c>
      <c r="G14" s="8"/>
      <c r="H14" s="31">
        <f>Mar!H14+G14</f>
        <v>70225.37</v>
      </c>
      <c r="I14" s="31">
        <f t="shared" si="0"/>
        <v>0</v>
      </c>
      <c r="J14" s="31">
        <f t="shared" si="1"/>
        <v>196243.4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(Jul!C15*10)+(Aug!C15*9)+(Sep!C15*8)+(Oct!C15*7)+(Nov!C15*6)+(Dec!C15*5)+(Jan!C15*4)+(Feb!C15*3)+(Mar!C15*2)+(Apr!C15*1)</f>
        <v>0</v>
      </c>
      <c r="E15" s="8"/>
      <c r="F15" s="31">
        <f>(Jul!E15*10)+(Aug!E15*9)+(Sep!E15*8)+(Oct!E15*7)+(Nov!E15*6)+(Dec!E15*5)+(Jan!E15*4)+(Feb!E15*3)+(Mar!E15*2)+(Apr!E15*1)</f>
        <v>0</v>
      </c>
      <c r="G15" s="8"/>
      <c r="H15" s="31">
        <f>Mar!H15+G15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3646.93</v>
      </c>
      <c r="D16" s="31">
        <f>(Jul!C16*10)+(Aug!C16*9)+(Sep!C16*8)+(Oct!C16*7)+(Nov!C16*6)+(Dec!C16*5)+(Jan!C16*4)+(Feb!C16*3)+(Mar!C16*2)+(Apr!C16*1)</f>
        <v>1129257.99</v>
      </c>
      <c r="E16" s="8"/>
      <c r="F16" s="31">
        <f>(Jul!E16*10)+(Aug!E16*9)+(Sep!E16*8)+(Oct!E16*7)+(Nov!E16*6)+(Dec!E16*5)+(Jan!E16*4)+(Feb!E16*3)+(Mar!E16*2)+(Apr!E16*1)</f>
        <v>53070</v>
      </c>
      <c r="G16" s="8">
        <v>2063</v>
      </c>
      <c r="H16" s="31">
        <f>Mar!H16+G16</f>
        <v>1487795.16</v>
      </c>
      <c r="I16" s="31">
        <f>C16+E16+G16</f>
        <v>5709.93</v>
      </c>
      <c r="J16" s="31">
        <f t="shared" si="1"/>
        <v>2670123.15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890.13</v>
      </c>
      <c r="D17" s="31">
        <f>(Jul!C17*10)+(Aug!C17*9)+(Sep!C17*8)+(Oct!C17*7)+(Nov!C17*6)+(Dec!C17*5)+(Jan!C17*4)+(Feb!C17*3)+(Mar!C17*2)+(Apr!C17*1)</f>
        <v>1196925.2799999998</v>
      </c>
      <c r="E17" s="8">
        <v>1280</v>
      </c>
      <c r="F17" s="31">
        <f>(Jul!E17*10)+(Aug!E17*9)+(Sep!E17*8)+(Oct!E17*7)+(Nov!E17*6)+(Dec!E17*5)+(Jan!E17*4)+(Feb!E17*3)+(Mar!E17*2)+(Apr!E17*1)</f>
        <v>28364</v>
      </c>
      <c r="G17" s="8">
        <v>2035.85</v>
      </c>
      <c r="H17" s="31">
        <f>Mar!H17+G17</f>
        <v>109701.94000000002</v>
      </c>
      <c r="I17" s="31">
        <f t="shared" si="0"/>
        <v>4205.9799999999996</v>
      </c>
      <c r="J17" s="31">
        <f t="shared" si="1"/>
        <v>1334991.2199999997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(Jul!C18*10)+(Aug!C18*9)+(Sep!C18*8)+(Oct!C18*7)+(Nov!C18*6)+(Dec!C18*5)+(Jan!C18*4)+(Feb!C18*3)+(Mar!C18*2)+(Apr!C18*1)</f>
        <v>0</v>
      </c>
      <c r="E18" s="8"/>
      <c r="F18" s="31">
        <f>(Jul!E18*10)+(Aug!E18*9)+(Sep!E18*8)+(Oct!E18*7)+(Nov!E18*6)+(Dec!E18*5)+(Jan!E18*4)+(Feb!E18*3)+(Mar!E18*2)+(Apr!E18*1)</f>
        <v>0</v>
      </c>
      <c r="G18" s="8"/>
      <c r="H18" s="31">
        <f>Mar!H18+G18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(Jul!C19*10)+(Aug!C19*9)+(Sep!C19*8)+(Oct!C19*7)+(Nov!C19*6)+(Dec!C19*5)+(Jan!C19*4)+(Feb!C19*3)+(Mar!C19*2)+(Apr!C19*1)</f>
        <v>7006.52</v>
      </c>
      <c r="E19" s="8"/>
      <c r="F19" s="31">
        <f>(Jul!E19*10)+(Aug!E19*9)+(Sep!E19*8)+(Oct!E19*7)+(Nov!E19*6)+(Dec!E19*5)+(Jan!E19*4)+(Feb!E19*3)+(Mar!E19*2)+(Apr!E19*1)</f>
        <v>0</v>
      </c>
      <c r="G19" s="8"/>
      <c r="H19" s="31">
        <f>Mar!H19+G19</f>
        <v>29856.41</v>
      </c>
      <c r="I19" s="31">
        <f t="shared" si="0"/>
        <v>0</v>
      </c>
      <c r="J19" s="31">
        <f t="shared" si="1"/>
        <v>36862.93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(Jul!C20*10)+(Aug!C20*9)+(Sep!C20*8)+(Oct!C20*7)+(Nov!C20*6)+(Dec!C20*5)+(Jan!C20*4)+(Feb!C20*3)+(Mar!C20*2)+(Apr!C20*1)</f>
        <v>45953.49</v>
      </c>
      <c r="E20" s="8"/>
      <c r="F20" s="31">
        <f>(Jul!E20*10)+(Aug!E20*9)+(Sep!E20*8)+(Oct!E20*7)+(Nov!E20*6)+(Dec!E20*5)+(Jan!E20*4)+(Feb!E20*3)+(Mar!E20*2)+(Apr!E20*1)</f>
        <v>6976</v>
      </c>
      <c r="G20" s="8"/>
      <c r="H20" s="31">
        <f>Mar!H20+G20</f>
        <v>26997</v>
      </c>
      <c r="I20" s="31">
        <f t="shared" si="0"/>
        <v>0</v>
      </c>
      <c r="J20" s="31">
        <f t="shared" si="1"/>
        <v>79926.489999999991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(Jul!C21*10)+(Aug!C21*9)+(Sep!C21*8)+(Oct!C21*7)+(Nov!C21*6)+(Dec!C21*5)+(Jan!C21*4)+(Feb!C21*3)+(Mar!C21*2)+(Apr!C21*1)</f>
        <v>0</v>
      </c>
      <c r="E21" s="8"/>
      <c r="F21" s="31">
        <f>(Jul!E21*10)+(Aug!E21*9)+(Sep!E21*8)+(Oct!E21*7)+(Nov!E21*6)+(Dec!E21*5)+(Jan!E21*4)+(Feb!E21*3)+(Mar!E21*2)+(Apr!E21*1)</f>
        <v>1848</v>
      </c>
      <c r="G21" s="8"/>
      <c r="H21" s="31">
        <f>Mar!H21+G21</f>
        <v>4806</v>
      </c>
      <c r="I21" s="31">
        <f t="shared" si="0"/>
        <v>0</v>
      </c>
      <c r="J21" s="31">
        <f t="shared" si="1"/>
        <v>6654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(Jul!C22*10)+(Aug!C22*9)+(Sep!C22*8)+(Oct!C22*7)+(Nov!C22*6)+(Dec!C22*5)+(Jan!C22*4)+(Feb!C22*3)+(Mar!C22*2)+(Apr!C22*1)</f>
        <v>3380.25</v>
      </c>
      <c r="E22" s="8"/>
      <c r="F22" s="31">
        <f>(Jul!E22*10)+(Aug!E22*9)+(Sep!E22*8)+(Oct!E22*7)+(Nov!E22*6)+(Dec!E22*5)+(Jan!E22*4)+(Feb!E22*3)+(Mar!E22*2)+(Apr!E22*1)</f>
        <v>8940</v>
      </c>
      <c r="G22" s="8"/>
      <c r="H22" s="31">
        <f>Mar!H22+G22</f>
        <v>11591.4</v>
      </c>
      <c r="I22" s="31">
        <f t="shared" si="0"/>
        <v>0</v>
      </c>
      <c r="J22" s="31">
        <f t="shared" si="1"/>
        <v>23911.65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(Jul!C23*10)+(Aug!C23*9)+(Sep!C23*8)+(Oct!C23*7)+(Nov!C23*6)+(Dec!C23*5)+(Jan!C23*4)+(Feb!C23*3)+(Mar!C23*2)+(Apr!C23*1)</f>
        <v>264820.42000000004</v>
      </c>
      <c r="E23" s="8"/>
      <c r="F23" s="31">
        <f>(Jul!E23*10)+(Aug!E23*9)+(Sep!E23*8)+(Oct!E23*7)+(Nov!E23*6)+(Dec!E23*5)+(Jan!E23*4)+(Feb!E23*3)+(Mar!E23*2)+(Apr!E23*1)</f>
        <v>38438</v>
      </c>
      <c r="G23" s="8"/>
      <c r="H23" s="31">
        <f>Mar!H23+G23</f>
        <v>209022.49000000002</v>
      </c>
      <c r="I23" s="31">
        <f t="shared" si="0"/>
        <v>0</v>
      </c>
      <c r="J23" s="31">
        <f t="shared" si="1"/>
        <v>512280.91000000003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(Jul!C24*10)+(Aug!C24*9)+(Sep!C24*8)+(Oct!C24*7)+(Nov!C24*6)+(Dec!C24*5)+(Jan!C24*4)+(Feb!C24*3)+(Mar!C24*2)+(Apr!C24*1)</f>
        <v>132523.72999999998</v>
      </c>
      <c r="E24" s="8"/>
      <c r="F24" s="31">
        <f>(Jul!E24*10)+(Aug!E24*9)+(Sep!E24*8)+(Oct!E24*7)+(Nov!E24*6)+(Dec!E24*5)+(Jan!E24*4)+(Feb!E24*3)+(Mar!E24*2)+(Apr!E24*1)</f>
        <v>17245</v>
      </c>
      <c r="G24" s="8"/>
      <c r="H24" s="31">
        <f>Mar!H24+G24</f>
        <v>103773.31</v>
      </c>
      <c r="I24" s="31">
        <f t="shared" si="0"/>
        <v>0</v>
      </c>
      <c r="J24" s="31">
        <f t="shared" si="1"/>
        <v>253542.03999999998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(Jul!C25*10)+(Aug!C25*9)+(Sep!C25*8)+(Oct!C25*7)+(Nov!C25*6)+(Dec!C25*5)+(Jan!C25*4)+(Feb!C25*3)+(Mar!C25*2)+(Apr!C25*1)</f>
        <v>169494.34000000003</v>
      </c>
      <c r="E25" s="8"/>
      <c r="F25" s="31">
        <f>(Jul!E25*10)+(Aug!E25*9)+(Sep!E25*8)+(Oct!E25*7)+(Nov!E25*6)+(Dec!E25*5)+(Jan!E25*4)+(Feb!E25*3)+(Mar!E25*2)+(Apr!E25*1)</f>
        <v>7680</v>
      </c>
      <c r="G25" s="8"/>
      <c r="H25" s="31">
        <f>Mar!H25+G25</f>
        <v>22869.46</v>
      </c>
      <c r="I25" s="31">
        <f t="shared" si="0"/>
        <v>0</v>
      </c>
      <c r="J25" s="31">
        <f t="shared" si="1"/>
        <v>200043.80000000002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(Jul!C26*10)+(Aug!C26*9)+(Sep!C26*8)+(Oct!C26*7)+(Nov!C26*6)+(Dec!C26*5)+(Jan!C26*4)+(Feb!C26*3)+(Mar!C26*2)+(Apr!C26*1)</f>
        <v>65158.930000000008</v>
      </c>
      <c r="E26" s="8"/>
      <c r="F26" s="31">
        <f>(Jul!E26*10)+(Aug!E26*9)+(Sep!E26*8)+(Oct!E26*7)+(Nov!E26*6)+(Dec!E26*5)+(Jan!E26*4)+(Feb!E26*3)+(Mar!E26*2)+(Apr!E26*1)</f>
        <v>10778</v>
      </c>
      <c r="G26" s="8"/>
      <c r="H26" s="31">
        <f>Mar!H26+G26</f>
        <v>36779.019999999997</v>
      </c>
      <c r="I26" s="31">
        <f t="shared" si="0"/>
        <v>0</v>
      </c>
      <c r="J26" s="31">
        <f t="shared" si="1"/>
        <v>112715.95000000001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836.13</v>
      </c>
      <c r="D27" s="31">
        <f>(Jul!C27*10)+(Aug!C27*9)+(Sep!C27*8)+(Oct!C27*7)+(Nov!C27*6)+(Dec!C27*5)+(Jan!C27*4)+(Feb!C27*3)+(Mar!C27*2)+(Apr!C27*1)</f>
        <v>24387.600000000002</v>
      </c>
      <c r="E27" s="8"/>
      <c r="F27" s="31">
        <f>(Jul!E27*10)+(Aug!E27*9)+(Sep!E27*8)+(Oct!E27*7)+(Nov!E27*6)+(Dec!E27*5)+(Jan!E27*4)+(Feb!E27*3)+(Mar!E27*2)+(Apr!E27*1)</f>
        <v>0</v>
      </c>
      <c r="G27" s="8">
        <v>3344.52</v>
      </c>
      <c r="H27" s="31">
        <f>Mar!H27+G27</f>
        <v>31010.920000000002</v>
      </c>
      <c r="I27" s="31">
        <f t="shared" si="0"/>
        <v>4180.6499999999996</v>
      </c>
      <c r="J27" s="31">
        <f t="shared" si="1"/>
        <v>55398.520000000004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(Jul!C28*10)+(Aug!C28*9)+(Sep!C28*8)+(Oct!C28*7)+(Nov!C28*6)+(Dec!C28*5)+(Jan!C28*4)+(Feb!C28*3)+(Mar!C28*2)+(Apr!C28*1)</f>
        <v>32569.83</v>
      </c>
      <c r="E28" s="8"/>
      <c r="F28" s="31">
        <f>(Jul!E28*10)+(Aug!E28*9)+(Sep!E28*8)+(Oct!E28*7)+(Nov!E28*6)+(Dec!E28*5)+(Jan!E28*4)+(Feb!E28*3)+(Mar!E28*2)+(Apr!E28*1)</f>
        <v>0</v>
      </c>
      <c r="G28" s="8"/>
      <c r="H28" s="31">
        <f>Mar!H28+G28</f>
        <v>45589.240000000005</v>
      </c>
      <c r="I28" s="31">
        <f t="shared" si="0"/>
        <v>0</v>
      </c>
      <c r="J28" s="31">
        <f t="shared" si="1"/>
        <v>78159.070000000007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(Jul!C29*10)+(Aug!C29*9)+(Sep!C29*8)+(Oct!C29*7)+(Nov!C29*6)+(Dec!C29*5)+(Jan!C29*4)+(Feb!C29*3)+(Mar!C29*2)+(Apr!C29*1)</f>
        <v>1412</v>
      </c>
      <c r="E29" s="8"/>
      <c r="F29" s="31">
        <f>(Jul!E29*10)+(Aug!E29*9)+(Sep!E29*8)+(Oct!E29*7)+(Nov!E29*6)+(Dec!E29*5)+(Jan!E29*4)+(Feb!E29*3)+(Mar!E29*2)+(Apr!E29*1)</f>
        <v>0</v>
      </c>
      <c r="G29" s="8"/>
      <c r="H29" s="31">
        <f>Mar!H29+G29</f>
        <v>163</v>
      </c>
      <c r="I29" s="31">
        <f t="shared" si="0"/>
        <v>0</v>
      </c>
      <c r="J29" s="31">
        <f t="shared" si="1"/>
        <v>1575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4106</v>
      </c>
      <c r="D30" s="31">
        <f>(Jul!C30*10)+(Aug!C30*9)+(Sep!C30*8)+(Oct!C30*7)+(Nov!C30*6)+(Dec!C30*5)+(Jan!C30*4)+(Feb!C30*3)+(Mar!C30*2)+(Apr!C30*1)</f>
        <v>112219.61</v>
      </c>
      <c r="E30" s="8">
        <v>1149</v>
      </c>
      <c r="F30" s="31">
        <f>(Jul!E30*10)+(Aug!E30*9)+(Sep!E30*8)+(Oct!E30*7)+(Nov!E30*6)+(Dec!E30*5)+(Jan!E30*4)+(Feb!E30*3)+(Mar!E30*2)+(Apr!E30*1)</f>
        <v>74917.919999999998</v>
      </c>
      <c r="G30" s="8">
        <v>47735.839999999997</v>
      </c>
      <c r="H30" s="31">
        <f>Mar!H30+G30</f>
        <v>302007.07</v>
      </c>
      <c r="I30" s="31">
        <f t="shared" si="0"/>
        <v>52990.84</v>
      </c>
      <c r="J30" s="31">
        <f t="shared" si="1"/>
        <v>489144.6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5821.11</v>
      </c>
      <c r="D31" s="31">
        <f>(Jul!C31*10)+(Aug!C31*9)+(Sep!C31*8)+(Oct!C31*7)+(Nov!C31*6)+(Dec!C31*5)+(Jan!C31*4)+(Feb!C31*3)+(Mar!C31*2)+(Apr!C31*1)</f>
        <v>282755.78999999998</v>
      </c>
      <c r="E31" s="8">
        <v>2937</v>
      </c>
      <c r="F31" s="31">
        <f>(Jul!E31*10)+(Aug!E31*9)+(Sep!E31*8)+(Oct!E31*7)+(Nov!E31*6)+(Dec!E31*5)+(Jan!E31*4)+(Feb!E31*3)+(Mar!E31*2)+(Apr!E31*1)</f>
        <v>171991.95</v>
      </c>
      <c r="G31" s="8">
        <v>38429.919999999998</v>
      </c>
      <c r="H31" s="31">
        <f>Mar!H31+G31</f>
        <v>259222.77999999997</v>
      </c>
      <c r="I31" s="31">
        <f t="shared" si="0"/>
        <v>47188.03</v>
      </c>
      <c r="J31" s="31">
        <f t="shared" si="1"/>
        <v>713970.52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(Jul!C32*10)+(Aug!C32*9)+(Sep!C32*8)+(Oct!C32*7)+(Nov!C32*6)+(Dec!C32*5)+(Jan!C32*4)+(Feb!C32*3)+(Mar!C32*2)+(Apr!C32*1)</f>
        <v>31946.3</v>
      </c>
      <c r="E32" s="8"/>
      <c r="F32" s="31">
        <f>(Jul!E32*10)+(Aug!E32*9)+(Sep!E32*8)+(Oct!E32*7)+(Nov!E32*6)+(Dec!E32*5)+(Jan!E32*4)+(Feb!E32*3)+(Mar!E32*2)+(Apr!E32*1)</f>
        <v>0</v>
      </c>
      <c r="G32" s="8"/>
      <c r="H32" s="31">
        <f>Mar!H32+G32</f>
        <v>71371</v>
      </c>
      <c r="I32" s="31">
        <f t="shared" si="0"/>
        <v>0</v>
      </c>
      <c r="J32" s="31">
        <f t="shared" si="1"/>
        <v>103317.3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(Jul!C33*10)+(Aug!C33*9)+(Sep!C33*8)+(Oct!C33*7)+(Nov!C33*6)+(Dec!C33*5)+(Jan!C33*4)+(Feb!C33*3)+(Mar!C33*2)+(Apr!C33*1)</f>
        <v>127904.95000000001</v>
      </c>
      <c r="E33" s="8"/>
      <c r="F33" s="31">
        <f>(Jul!E33*10)+(Aug!E33*9)+(Sep!E33*8)+(Oct!E33*7)+(Nov!E33*6)+(Dec!E33*5)+(Jan!E33*4)+(Feb!E33*3)+(Mar!E33*2)+(Apr!E33*1)</f>
        <v>0</v>
      </c>
      <c r="G33" s="8"/>
      <c r="H33" s="31">
        <f>Mar!H33+G33</f>
        <v>36236</v>
      </c>
      <c r="I33" s="31">
        <f t="shared" si="0"/>
        <v>0</v>
      </c>
      <c r="J33" s="31">
        <f t="shared" si="1"/>
        <v>164140.95000000001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5267.75</v>
      </c>
      <c r="D34" s="31">
        <f>(Jul!C34*10)+(Aug!C34*9)+(Sep!C34*8)+(Oct!C34*7)+(Nov!C34*6)+(Dec!C34*5)+(Jan!C34*4)+(Feb!C34*3)+(Mar!C34*2)+(Apr!C34*1)</f>
        <v>37203.360000000001</v>
      </c>
      <c r="E34" s="8"/>
      <c r="F34" s="31">
        <f>(Jul!E34*10)+(Aug!E34*9)+(Sep!E34*8)+(Oct!E34*7)+(Nov!E34*6)+(Dec!E34*5)+(Jan!E34*4)+(Feb!E34*3)+(Mar!E34*2)+(Apr!E34*1)</f>
        <v>0</v>
      </c>
      <c r="G34" s="8">
        <v>77768.69</v>
      </c>
      <c r="H34" s="31">
        <f>Mar!H34+G34</f>
        <v>154657.69</v>
      </c>
      <c r="I34" s="31">
        <f t="shared" si="0"/>
        <v>83036.44</v>
      </c>
      <c r="J34" s="31">
        <f t="shared" si="1"/>
        <v>191861.05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7792.5</v>
      </c>
      <c r="D35" s="31">
        <f>(Jul!C35*10)+(Aug!C35*9)+(Sep!C35*8)+(Oct!C35*7)+(Nov!C35*6)+(Dec!C35*5)+(Jan!C35*4)+(Feb!C35*3)+(Mar!C35*2)+(Apr!C35*1)</f>
        <v>204626.53</v>
      </c>
      <c r="E35" s="8"/>
      <c r="F35" s="31">
        <f>(Jul!E35*10)+(Aug!E35*9)+(Sep!E35*8)+(Oct!E35*7)+(Nov!E35*6)+(Dec!E35*5)+(Jan!E35*4)+(Feb!E35*3)+(Mar!E35*2)+(Apr!E35*1)</f>
        <v>0</v>
      </c>
      <c r="G35" s="8">
        <v>62827.54</v>
      </c>
      <c r="H35" s="31">
        <f>Mar!H35+G35</f>
        <v>331991.53999999998</v>
      </c>
      <c r="I35" s="31">
        <f t="shared" si="0"/>
        <v>70620.040000000008</v>
      </c>
      <c r="J35" s="31">
        <f t="shared" si="1"/>
        <v>536618.06999999995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0</v>
      </c>
      <c r="E36" s="8">
        <v>1254.19</v>
      </c>
      <c r="F36" s="31">
        <f>(Jul!E36*10)+(Aug!E36*9)+(Sep!E36*8)+(Oct!E36*7)+(Nov!E36*6)+(Dec!E36*5)+(Jan!E36*4)+(Feb!E36*3)+(Mar!E36*2)+(Apr!E36*1)</f>
        <v>1254.19</v>
      </c>
      <c r="G36" s="8">
        <v>3956.09</v>
      </c>
      <c r="H36" s="31">
        <f>Mar!H36+G36</f>
        <v>3956.09</v>
      </c>
      <c r="I36" s="31">
        <f t="shared" si="0"/>
        <v>5210.2800000000007</v>
      </c>
      <c r="J36" s="31">
        <f t="shared" si="1"/>
        <v>5210.2800000000007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(Jul!C37*10)+(Aug!C37*9)+(Sep!C37*8)+(Oct!C37*7)+(Nov!C37*6)+(Dec!C37*5)+(Jan!C37*4)+(Feb!C37*3)+(Mar!C37*2)+(Apr!C37*1)</f>
        <v>329034.21000000002</v>
      </c>
      <c r="E37" s="8"/>
      <c r="F37" s="31">
        <f>(Jul!E37*10)+(Aug!E37*9)+(Sep!E37*8)+(Oct!E37*7)+(Nov!E37*6)+(Dec!E37*5)+(Jan!E37*4)+(Feb!E37*3)+(Mar!E37*2)+(Apr!E37*1)</f>
        <v>0</v>
      </c>
      <c r="G37" s="8"/>
      <c r="H37" s="31">
        <f>Mar!H37+G37</f>
        <v>25959.18</v>
      </c>
      <c r="I37" s="31">
        <f t="shared" si="0"/>
        <v>0</v>
      </c>
      <c r="J37" s="31">
        <f t="shared" si="1"/>
        <v>354993.39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(Jul!C38*10)+(Aug!C38*9)+(Sep!C38*8)+(Oct!C38*7)+(Nov!C38*6)+(Dec!C38*5)+(Jan!C38*4)+(Feb!C38*3)+(Mar!C38*2)+(Apr!C38*1)</f>
        <v>1954.08</v>
      </c>
      <c r="E38" s="8"/>
      <c r="F38" s="31">
        <f>(Jul!E38*10)+(Aug!E38*9)+(Sep!E38*8)+(Oct!E38*7)+(Nov!E38*6)+(Dec!E38*5)+(Jan!E38*4)+(Feb!E38*3)+(Mar!E38*2)+(Apr!E38*1)</f>
        <v>14972</v>
      </c>
      <c r="G38" s="8"/>
      <c r="H38" s="31">
        <f>Mar!H38+G38</f>
        <v>5337</v>
      </c>
      <c r="I38" s="31">
        <f t="shared" si="0"/>
        <v>0</v>
      </c>
      <c r="J38" s="31">
        <f t="shared" si="1"/>
        <v>22263.08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(Jul!C39*10)+(Aug!C39*9)+(Sep!C39*8)+(Oct!C39*7)+(Nov!C39*6)+(Dec!C39*5)+(Jan!C39*4)+(Feb!C39*3)+(Mar!C39*2)+(Apr!C39*1)</f>
        <v>158056.9</v>
      </c>
      <c r="E39" s="8"/>
      <c r="F39" s="31">
        <f>(Jul!E39*10)+(Aug!E39*9)+(Sep!E39*8)+(Oct!E39*7)+(Nov!E39*6)+(Dec!E39*5)+(Jan!E39*4)+(Feb!E39*3)+(Mar!E39*2)+(Apr!E39*1)</f>
        <v>7860</v>
      </c>
      <c r="G39" s="8"/>
      <c r="H39" s="31">
        <f>Mar!H39+G39</f>
        <v>279859.95</v>
      </c>
      <c r="I39" s="31">
        <f t="shared" si="0"/>
        <v>0</v>
      </c>
      <c r="J39" s="31">
        <f t="shared" si="1"/>
        <v>445776.85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(Jul!C40*10)+(Aug!C40*9)+(Sep!C40*8)+(Oct!C40*7)+(Nov!C40*6)+(Dec!C40*5)+(Jan!C40*4)+(Feb!C40*3)+(Mar!C40*2)+(Apr!C40*1)</f>
        <v>0</v>
      </c>
      <c r="E40" s="8"/>
      <c r="F40" s="31">
        <f>(Jul!E40*10)+(Aug!E40*9)+(Sep!E40*8)+(Oct!E40*7)+(Nov!E40*6)+(Dec!E40*5)+(Jan!E40*4)+(Feb!E40*3)+(Mar!E40*2)+(Apr!E40*1)</f>
        <v>0</v>
      </c>
      <c r="G40" s="8"/>
      <c r="H40" s="31">
        <f>Mar!H40+G40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(Jul!C41*10)+(Aug!C41*9)+(Sep!C41*8)+(Oct!C41*7)+(Nov!C41*6)+(Dec!C41*5)+(Jan!C41*4)+(Feb!C41*3)+(Mar!C41*2)+(Apr!C41*1)</f>
        <v>8198</v>
      </c>
      <c r="E41" s="8"/>
      <c r="F41" s="31">
        <f>(Jul!E41*10)+(Aug!E41*9)+(Sep!E41*8)+(Oct!E41*7)+(Nov!E41*6)+(Dec!E41*5)+(Jan!E41*4)+(Feb!E41*3)+(Mar!E41*2)+(Apr!E41*1)</f>
        <v>8779.33</v>
      </c>
      <c r="G41" s="8"/>
      <c r="H41" s="31">
        <f>Mar!H41+G41</f>
        <v>3665</v>
      </c>
      <c r="I41" s="31">
        <f t="shared" si="0"/>
        <v>0</v>
      </c>
      <c r="J41" s="31">
        <f t="shared" si="1"/>
        <v>20642.330000000002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4579.09</v>
      </c>
      <c r="D42" s="31">
        <f>(Jul!C42*10)+(Aug!C42*9)+(Sep!C42*8)+(Oct!C42*7)+(Nov!C42*6)+(Dec!C42*5)+(Jan!C42*4)+(Feb!C42*3)+(Mar!C42*2)+(Apr!C42*1)</f>
        <v>97890.999999999985</v>
      </c>
      <c r="E42" s="8"/>
      <c r="F42" s="31">
        <f>(Jul!E42*10)+(Aug!E42*9)+(Sep!E42*8)+(Oct!E42*7)+(Nov!E42*6)+(Dec!E42*5)+(Jan!E42*4)+(Feb!E42*3)+(Mar!E42*2)+(Apr!E42*1)</f>
        <v>0</v>
      </c>
      <c r="G42" s="8">
        <v>63899.02</v>
      </c>
      <c r="H42" s="31">
        <f>Mar!H42+G42</f>
        <v>260220.31999999998</v>
      </c>
      <c r="I42" s="31">
        <f t="shared" si="0"/>
        <v>68478.11</v>
      </c>
      <c r="J42" s="31">
        <f t="shared" si="1"/>
        <v>358111.31999999995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9454.44</v>
      </c>
      <c r="D43" s="31">
        <f>(Jul!C43*10)+(Aug!C43*9)+(Sep!C43*8)+(Oct!C43*7)+(Nov!C43*6)+(Dec!C43*5)+(Jan!C43*4)+(Feb!C43*3)+(Mar!C43*2)+(Apr!C43*1)</f>
        <v>407870.12</v>
      </c>
      <c r="E43" s="8"/>
      <c r="F43" s="31">
        <f>(Jul!E43*10)+(Aug!E43*9)+(Sep!E43*8)+(Oct!E43*7)+(Nov!E43*6)+(Dec!E43*5)+(Jan!E43*4)+(Feb!E43*3)+(Mar!E43*2)+(Apr!E43*1)</f>
        <v>0</v>
      </c>
      <c r="G43" s="8">
        <v>57680.88</v>
      </c>
      <c r="H43" s="31">
        <f>Mar!H43+G43</f>
        <v>839871.36</v>
      </c>
      <c r="I43" s="31">
        <f t="shared" si="0"/>
        <v>67135.319999999992</v>
      </c>
      <c r="J43" s="31">
        <f t="shared" si="1"/>
        <v>1247741.48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8158.52</v>
      </c>
      <c r="D44" s="31">
        <f>(Jul!C44*10)+(Aug!C44*9)+(Sep!C44*8)+(Oct!C44*7)+(Nov!C44*6)+(Dec!C44*5)+(Jan!C44*4)+(Feb!C44*3)+(Mar!C44*2)+(Apr!C44*1)</f>
        <v>527538.80999999994</v>
      </c>
      <c r="E44" s="8"/>
      <c r="F44" s="31">
        <f>(Jul!E44*10)+(Aug!E44*9)+(Sep!E44*8)+(Oct!E44*7)+(Nov!E44*6)+(Dec!E44*5)+(Jan!E44*4)+(Feb!E44*3)+(Mar!E44*2)+(Apr!E44*1)</f>
        <v>577373</v>
      </c>
      <c r="G44" s="8">
        <v>55772.12</v>
      </c>
      <c r="H44" s="31">
        <f>Mar!H44+G44</f>
        <v>407655.8</v>
      </c>
      <c r="I44" s="31">
        <f t="shared" si="0"/>
        <v>63930.64</v>
      </c>
      <c r="J44" s="31">
        <f t="shared" si="1"/>
        <v>1512567.61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(Jul!C45*10)+(Aug!C45*9)+(Sep!C45*8)+(Oct!C45*7)+(Nov!C45*6)+(Dec!C45*5)+(Jan!C45*4)+(Feb!C45*3)+(Mar!C45*2)+(Apr!C45*1)</f>
        <v>59670.520000000004</v>
      </c>
      <c r="E45" s="8"/>
      <c r="F45" s="31">
        <f>(Jul!E45*10)+(Aug!E45*9)+(Sep!E45*8)+(Oct!E45*7)+(Nov!E45*6)+(Dec!E45*5)+(Jan!E45*4)+(Feb!E45*3)+(Mar!E45*2)+(Apr!E45*1)</f>
        <v>0</v>
      </c>
      <c r="G45" s="8"/>
      <c r="H45" s="31">
        <f>Mar!H45+G45</f>
        <v>125905</v>
      </c>
      <c r="I45" s="31">
        <f t="shared" si="0"/>
        <v>0</v>
      </c>
      <c r="J45" s="31">
        <f t="shared" si="1"/>
        <v>185575.52000000002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407.75</v>
      </c>
      <c r="D46" s="31">
        <f>(Jul!C46*10)+(Aug!C46*9)+(Sep!C46*8)+(Oct!C46*7)+(Nov!C46*6)+(Dec!C46*5)+(Jan!C46*4)+(Feb!C46*3)+(Mar!C46*2)+(Apr!C46*1)</f>
        <v>35623.69</v>
      </c>
      <c r="E46" s="8"/>
      <c r="F46" s="31">
        <f>(Jul!E46*10)+(Aug!E46*9)+(Sep!E46*8)+(Oct!E46*7)+(Nov!E46*6)+(Dec!E46*5)+(Jan!E46*4)+(Feb!E46*3)+(Mar!E46*2)+(Apr!E46*1)</f>
        <v>0</v>
      </c>
      <c r="G46" s="8">
        <v>1223.25</v>
      </c>
      <c r="H46" s="31">
        <f>Mar!H46+G46</f>
        <v>25271.29</v>
      </c>
      <c r="I46" s="31">
        <f t="shared" si="0"/>
        <v>1631</v>
      </c>
      <c r="J46" s="31">
        <f t="shared" si="1"/>
        <v>60894.98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7935.95</v>
      </c>
      <c r="D47" s="31">
        <f>(Jul!C47*10)+(Aug!C47*9)+(Sep!C47*8)+(Oct!C47*7)+(Nov!C47*6)+(Dec!C47*5)+(Jan!C47*4)+(Feb!C47*3)+(Mar!C47*2)+(Apr!C47*1)</f>
        <v>182545.97000000003</v>
      </c>
      <c r="E47" s="8"/>
      <c r="F47" s="31">
        <f>(Jul!E47*10)+(Aug!E47*9)+(Sep!E47*8)+(Oct!E47*7)+(Nov!E47*6)+(Dec!E47*5)+(Jan!E47*4)+(Feb!E47*3)+(Mar!E47*2)+(Apr!E47*1)</f>
        <v>4561.53</v>
      </c>
      <c r="G47" s="8">
        <v>3704.36</v>
      </c>
      <c r="H47" s="31">
        <f>Mar!H47+G47</f>
        <v>160357.19</v>
      </c>
      <c r="I47" s="31">
        <f t="shared" si="0"/>
        <v>11640.31</v>
      </c>
      <c r="J47" s="31">
        <f t="shared" si="1"/>
        <v>347464.69000000006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3661.42</v>
      </c>
      <c r="D48" s="31">
        <f>(Jul!C48*10)+(Aug!C48*9)+(Sep!C48*8)+(Oct!C48*7)+(Nov!C48*6)+(Dec!C48*5)+(Jan!C48*4)+(Feb!C48*3)+(Mar!C48*2)+(Apr!C48*1)</f>
        <v>171231.26</v>
      </c>
      <c r="E48" s="8"/>
      <c r="F48" s="31">
        <f>(Jul!E48*10)+(Aug!E48*9)+(Sep!E48*8)+(Oct!E48*7)+(Nov!E48*6)+(Dec!E48*5)+(Jan!E48*4)+(Feb!E48*3)+(Mar!E48*2)+(Apr!E48*1)</f>
        <v>0</v>
      </c>
      <c r="G48" s="8">
        <v>31136.17</v>
      </c>
      <c r="H48" s="31">
        <f>Mar!H48+G48</f>
        <v>167130.99</v>
      </c>
      <c r="I48" s="31">
        <f t="shared" si="0"/>
        <v>34797.589999999997</v>
      </c>
      <c r="J48" s="31">
        <f t="shared" si="1"/>
        <v>338362.25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0</v>
      </c>
      <c r="D49" s="31">
        <f>(Jul!C49*10)+(Aug!C49*9)+(Sep!C49*8)+(Oct!C49*7)+(Nov!C49*6)+(Dec!C49*5)+(Jan!C49*4)+(Feb!C49*3)+(Mar!C49*2)+(Apr!C49*1)</f>
        <v>27165.03</v>
      </c>
      <c r="E49" s="8"/>
      <c r="F49" s="31">
        <f>(Jul!E49*10)+(Aug!E49*9)+(Sep!E49*8)+(Oct!E49*7)+(Nov!E49*6)+(Dec!E49*5)+(Jan!E49*4)+(Feb!E49*3)+(Mar!E49*2)+(Apr!E49*1)</f>
        <v>0</v>
      </c>
      <c r="G49" s="8"/>
      <c r="H49" s="31">
        <f>Mar!H49+G49</f>
        <v>47867</v>
      </c>
      <c r="I49" s="31">
        <f t="shared" si="0"/>
        <v>0</v>
      </c>
      <c r="J49" s="31">
        <f t="shared" si="1"/>
        <v>75032.03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133.16999999999999</v>
      </c>
      <c r="D50" s="31">
        <f>(Jul!C50*10)+(Aug!C50*9)+(Sep!C50*8)+(Oct!C50*7)+(Nov!C50*6)+(Dec!C50*5)+(Jan!C50*4)+(Feb!C50*3)+(Mar!C50*2)+(Apr!C50*1)</f>
        <v>76527.289999999994</v>
      </c>
      <c r="E50" s="8"/>
      <c r="F50" s="31">
        <f>(Jul!E50*10)+(Aug!E50*9)+(Sep!E50*8)+(Oct!E50*7)+(Nov!E50*6)+(Dec!E50*5)+(Jan!E50*4)+(Feb!E50*3)+(Mar!E50*2)+(Apr!E50*1)</f>
        <v>5364</v>
      </c>
      <c r="G50" s="8">
        <v>665.85</v>
      </c>
      <c r="H50" s="31">
        <f>Mar!H50+G50</f>
        <v>62844.409999999996</v>
      </c>
      <c r="I50" s="31">
        <f t="shared" si="0"/>
        <v>799.02</v>
      </c>
      <c r="J50" s="31">
        <f t="shared" si="1"/>
        <v>144735.69999999998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4332.38</v>
      </c>
      <c r="D51" s="31">
        <f>(Jul!C51*10)+(Aug!C51*9)+(Sep!C51*8)+(Oct!C51*7)+(Nov!C51*6)+(Dec!C51*5)+(Jan!C51*4)+(Feb!C51*3)+(Mar!C51*2)+(Apr!C51*1)</f>
        <v>396101.68000000005</v>
      </c>
      <c r="E51" s="8"/>
      <c r="F51" s="31">
        <f>(Jul!E51*10)+(Aug!E51*9)+(Sep!E51*8)+(Oct!E51*7)+(Nov!E51*6)+(Dec!E51*5)+(Jan!E51*4)+(Feb!E51*3)+(Mar!E51*2)+(Apr!E51*1)</f>
        <v>12992</v>
      </c>
      <c r="G51" s="8">
        <v>10548.64</v>
      </c>
      <c r="H51" s="31">
        <f>Mar!H51+G51</f>
        <v>284029.96000000002</v>
      </c>
      <c r="I51" s="31">
        <f t="shared" si="0"/>
        <v>14881.02</v>
      </c>
      <c r="J51" s="31">
        <f t="shared" si="1"/>
        <v>693123.64000000013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(Jul!C52*10)+(Aug!C52*9)+(Sep!C52*8)+(Oct!C52*7)+(Nov!C52*6)+(Dec!C52*5)+(Jan!C52*4)+(Feb!C52*3)+(Mar!C52*2)+(Apr!C52*1)</f>
        <v>22165.25</v>
      </c>
      <c r="E52" s="8"/>
      <c r="F52" s="31">
        <f>(Jul!E52*10)+(Aug!E52*9)+(Sep!E52*8)+(Oct!E52*7)+(Nov!E52*6)+(Dec!E52*5)+(Jan!E52*4)+(Feb!E52*3)+(Mar!E52*2)+(Apr!E52*1)</f>
        <v>6678</v>
      </c>
      <c r="G52" s="8"/>
      <c r="H52" s="31">
        <f>Mar!H52+G52</f>
        <v>24129</v>
      </c>
      <c r="I52" s="31">
        <f t="shared" si="0"/>
        <v>0</v>
      </c>
      <c r="J52" s="31">
        <f t="shared" si="1"/>
        <v>52972.25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1783.11</v>
      </c>
      <c r="D53" s="31">
        <f>(Jul!C53*10)+(Aug!C53*9)+(Sep!C53*8)+(Oct!C53*7)+(Nov!C53*6)+(Dec!C53*5)+(Jan!C53*4)+(Feb!C53*3)+(Mar!C53*2)+(Apr!C53*1)</f>
        <v>24109.62</v>
      </c>
      <c r="E53" s="8"/>
      <c r="F53" s="31">
        <f>(Jul!E53*10)+(Aug!E53*9)+(Sep!E53*8)+(Oct!E53*7)+(Nov!E53*6)+(Dec!E53*5)+(Jan!E53*4)+(Feb!E53*3)+(Mar!E53*2)+(Apr!E53*1)</f>
        <v>0</v>
      </c>
      <c r="G53" s="8">
        <v>5571.32</v>
      </c>
      <c r="H53" s="31">
        <f>Mar!H53+G53</f>
        <v>12524.32</v>
      </c>
      <c r="I53" s="31">
        <f t="shared" si="0"/>
        <v>7354.4299999999994</v>
      </c>
      <c r="J53" s="31">
        <f t="shared" si="1"/>
        <v>36633.94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1156.0899999999999</v>
      </c>
      <c r="D54" s="31">
        <f>(Jul!C54*10)+(Aug!C54*9)+(Sep!C54*8)+(Oct!C54*7)+(Nov!C54*6)+(Dec!C54*5)+(Jan!C54*4)+(Feb!C54*3)+(Mar!C54*2)+(Apr!C54*1)</f>
        <v>90984.18</v>
      </c>
      <c r="E54" s="8"/>
      <c r="F54" s="31">
        <f>(Jul!E54*10)+(Aug!E54*9)+(Sep!E54*8)+(Oct!E54*7)+(Nov!E54*6)+(Dec!E54*5)+(Jan!E54*4)+(Feb!E54*3)+(Mar!E54*2)+(Apr!E54*1)</f>
        <v>0</v>
      </c>
      <c r="G54" s="8">
        <v>504.73</v>
      </c>
      <c r="H54" s="31">
        <f>Mar!H54+G54</f>
        <v>289922.44</v>
      </c>
      <c r="I54" s="31">
        <f t="shared" si="0"/>
        <v>1660.82</v>
      </c>
      <c r="J54" s="31">
        <f t="shared" si="1"/>
        <v>380906.62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3356.9</v>
      </c>
      <c r="D55" s="31">
        <f>(Jul!C55*10)+(Aug!C55*9)+(Sep!C55*8)+(Oct!C55*7)+(Nov!C55*6)+(Dec!C55*5)+(Jan!C55*4)+(Feb!C55*3)+(Mar!C55*2)+(Apr!C55*1)</f>
        <v>396648.29</v>
      </c>
      <c r="E55" s="8"/>
      <c r="F55" s="31">
        <f>(Jul!E55*10)+(Aug!E55*9)+(Sep!E55*8)+(Oct!E55*7)+(Nov!E55*6)+(Dec!E55*5)+(Jan!E55*4)+(Feb!E55*3)+(Mar!E55*2)+(Apr!E55*1)</f>
        <v>0</v>
      </c>
      <c r="G55" s="8">
        <v>1658.68</v>
      </c>
      <c r="H55" s="31">
        <f>Mar!H55+G55</f>
        <v>367508.75</v>
      </c>
      <c r="I55" s="31">
        <f t="shared" si="0"/>
        <v>5015.58</v>
      </c>
      <c r="J55" s="31">
        <f t="shared" si="1"/>
        <v>764157.04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(Jul!C56*10)+(Aug!C56*9)+(Sep!C56*8)+(Oct!C56*7)+(Nov!C56*6)+(Dec!C56*5)+(Jan!C56*4)+(Feb!C56*3)+(Mar!C56*2)+(Apr!C56*1)</f>
        <v>71698.700000000012</v>
      </c>
      <c r="E56" s="8"/>
      <c r="F56" s="31">
        <f>(Jul!E56*10)+(Aug!E56*9)+(Sep!E56*8)+(Oct!E56*7)+(Nov!E56*6)+(Dec!E56*5)+(Jan!E56*4)+(Feb!E56*3)+(Mar!E56*2)+(Apr!E56*1)</f>
        <v>0</v>
      </c>
      <c r="G56" s="8"/>
      <c r="H56" s="31">
        <f>Mar!H56+G56</f>
        <v>17181</v>
      </c>
      <c r="I56" s="31">
        <f t="shared" si="0"/>
        <v>0</v>
      </c>
      <c r="J56" s="31">
        <f t="shared" si="1"/>
        <v>88879.700000000012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(Jul!C57*10)+(Aug!C57*9)+(Sep!C57*8)+(Oct!C57*7)+(Nov!C57*6)+(Dec!C57*5)+(Jan!C57*4)+(Feb!C57*3)+(Mar!C57*2)+(Apr!C57*1)</f>
        <v>89585.920000000013</v>
      </c>
      <c r="E57" s="8"/>
      <c r="F57" s="31">
        <f>(Jul!E57*10)+(Aug!E57*9)+(Sep!E57*8)+(Oct!E57*7)+(Nov!E57*6)+(Dec!E57*5)+(Jan!E57*4)+(Feb!E57*3)+(Mar!E57*2)+(Apr!E57*1)</f>
        <v>0</v>
      </c>
      <c r="G57" s="8"/>
      <c r="H57" s="31">
        <f>Mar!H57+G57</f>
        <v>589121</v>
      </c>
      <c r="I57" s="31">
        <f t="shared" si="0"/>
        <v>0</v>
      </c>
      <c r="J57" s="31">
        <f t="shared" si="1"/>
        <v>678706.92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1156.0899999999999</v>
      </c>
      <c r="D58" s="31">
        <f>(Jul!C58*10)+(Aug!C58*9)+(Sep!C58*8)+(Oct!C58*7)+(Nov!C58*6)+(Dec!C58*5)+(Jan!C58*4)+(Feb!C58*3)+(Mar!C58*2)+(Apr!C58*1)</f>
        <v>258061.1</v>
      </c>
      <c r="E58" s="8"/>
      <c r="F58" s="31">
        <f>(Jul!E58*10)+(Aug!E58*9)+(Sep!E58*8)+(Oct!E58*7)+(Nov!E58*6)+(Dec!E58*5)+(Jan!E58*4)+(Feb!E58*3)+(Mar!E58*2)+(Apr!E58*1)</f>
        <v>14173.150000000001</v>
      </c>
      <c r="G58" s="8">
        <v>16185.26</v>
      </c>
      <c r="H58" s="31">
        <f>Mar!H58+G58</f>
        <v>417889.03</v>
      </c>
      <c r="I58" s="31">
        <f t="shared" si="0"/>
        <v>17341.349999999999</v>
      </c>
      <c r="J58" s="31">
        <f t="shared" si="1"/>
        <v>690123.28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(Jul!C59*10)+(Aug!C59*9)+(Sep!C59*8)+(Oct!C59*7)+(Nov!C59*6)+(Dec!C59*5)+(Jan!C59*4)+(Feb!C59*3)+(Mar!C59*2)+(Apr!C59*1)</f>
        <v>39820.67</v>
      </c>
      <c r="E59" s="8"/>
      <c r="F59" s="31">
        <f>(Jul!E59*10)+(Aug!E59*9)+(Sep!E59*8)+(Oct!E59*7)+(Nov!E59*6)+(Dec!E59*5)+(Jan!E59*4)+(Feb!E59*3)+(Mar!E59*2)+(Apr!E59*1)</f>
        <v>0</v>
      </c>
      <c r="G59" s="8"/>
      <c r="H59" s="31">
        <f>Mar!H59+G59</f>
        <v>114835</v>
      </c>
      <c r="I59" s="31">
        <f t="shared" si="0"/>
        <v>0</v>
      </c>
      <c r="J59" s="31">
        <f t="shared" si="1"/>
        <v>154655.66999999998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39526.089999999997</v>
      </c>
      <c r="D60" s="31">
        <f>(Jul!C60*10)+(Aug!C60*9)+(Sep!C60*8)+(Oct!C60*7)+(Nov!C60*6)+(Dec!C60*5)+(Jan!C60*4)+(Feb!C60*3)+(Mar!C60*2)+(Apr!C60*1)</f>
        <v>6806766.2700000014</v>
      </c>
      <c r="E60" s="8"/>
      <c r="F60" s="31">
        <f>(Jul!E60*10)+(Aug!E60*9)+(Sep!E60*8)+(Oct!E60*7)+(Nov!E60*6)+(Dec!E60*5)+(Jan!E60*4)+(Feb!E60*3)+(Mar!E60*2)+(Apr!E60*1)</f>
        <v>53750.18</v>
      </c>
      <c r="G60" s="8">
        <v>219332.51</v>
      </c>
      <c r="H60" s="31">
        <f>Mar!H60+G60</f>
        <v>2219634.4699999997</v>
      </c>
      <c r="I60" s="31">
        <f t="shared" si="0"/>
        <v>258858.6</v>
      </c>
      <c r="J60" s="31">
        <f t="shared" si="1"/>
        <v>9080150.9200000018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(Jul!C61*10)+(Aug!C61*9)+(Sep!C61*8)+(Oct!C61*7)+(Nov!C61*6)+(Dec!C61*5)+(Jan!C61*4)+(Feb!C61*3)+(Mar!C61*2)+(Apr!C61*1)</f>
        <v>102466.93000000001</v>
      </c>
      <c r="E61" s="8"/>
      <c r="F61" s="31">
        <f>(Jul!E61*10)+(Aug!E61*9)+(Sep!E61*8)+(Oct!E61*7)+(Nov!E61*6)+(Dec!E61*5)+(Jan!E61*4)+(Feb!E61*3)+(Mar!E61*2)+(Apr!E61*1)</f>
        <v>0</v>
      </c>
      <c r="G61" s="8"/>
      <c r="H61" s="31">
        <f>Mar!H61+G61</f>
        <v>175697.82</v>
      </c>
      <c r="I61" s="31">
        <f t="shared" si="0"/>
        <v>0</v>
      </c>
      <c r="J61" s="31">
        <f t="shared" si="1"/>
        <v>278164.75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263.23</v>
      </c>
      <c r="D62" s="31">
        <f>(Jul!C62*10)+(Aug!C62*9)+(Sep!C62*8)+(Oct!C62*7)+(Nov!C62*6)+(Dec!C62*5)+(Jan!C62*4)+(Feb!C62*3)+(Mar!C62*2)+(Apr!C62*1)</f>
        <v>67010.73</v>
      </c>
      <c r="E62" s="8"/>
      <c r="F62" s="31">
        <f>(Jul!E62*10)+(Aug!E62*9)+(Sep!E62*8)+(Oct!E62*7)+(Nov!E62*6)+(Dec!E62*5)+(Jan!E62*4)+(Feb!E62*3)+(Mar!E62*2)+(Apr!E62*1)</f>
        <v>0</v>
      </c>
      <c r="G62" s="8">
        <v>1579.38</v>
      </c>
      <c r="H62" s="31">
        <f>Mar!H62+G62</f>
        <v>105116.38</v>
      </c>
      <c r="I62" s="31">
        <f t="shared" si="0"/>
        <v>1842.6100000000001</v>
      </c>
      <c r="J62" s="31">
        <f t="shared" si="1"/>
        <v>172127.11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(Jul!C63*10)+(Aug!C63*9)+(Sep!C63*8)+(Oct!C63*7)+(Nov!C63*6)+(Dec!C63*5)+(Jan!C63*4)+(Feb!C63*3)+(Mar!C63*2)+(Apr!C63*1)</f>
        <v>25309.98</v>
      </c>
      <c r="E63" s="8"/>
      <c r="F63" s="31">
        <f>(Jul!E63*10)+(Aug!E63*9)+(Sep!E63*8)+(Oct!E63*7)+(Nov!E63*6)+(Dec!E63*5)+(Jan!E63*4)+(Feb!E63*3)+(Mar!E63*2)+(Apr!E63*1)</f>
        <v>0</v>
      </c>
      <c r="G63" s="8"/>
      <c r="H63" s="31">
        <f>Mar!H63+G63</f>
        <v>2997</v>
      </c>
      <c r="I63" s="31">
        <f t="shared" si="0"/>
        <v>0</v>
      </c>
      <c r="J63" s="31">
        <f t="shared" si="1"/>
        <v>28306.98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(Jul!C64*10)+(Aug!C64*9)+(Sep!C64*8)+(Oct!C64*7)+(Nov!C64*6)+(Dec!C64*5)+(Jan!C64*4)+(Feb!C64*3)+(Mar!C64*2)+(Apr!C64*1)</f>
        <v>43947.360000000001</v>
      </c>
      <c r="E64" s="8"/>
      <c r="F64" s="31">
        <f>(Jul!E64*10)+(Aug!E64*9)+(Sep!E64*8)+(Oct!E64*7)+(Nov!E64*6)+(Dec!E64*5)+(Jan!E64*4)+(Feb!E64*3)+(Mar!E64*2)+(Apr!E64*1)</f>
        <v>0</v>
      </c>
      <c r="G64" s="8"/>
      <c r="H64" s="31">
        <f>Mar!H64+G64</f>
        <v>22224</v>
      </c>
      <c r="I64" s="31">
        <f t="shared" ref="I64:I71" si="2">C64+E64+G64</f>
        <v>0</v>
      </c>
      <c r="J64" s="31">
        <f t="shared" ref="J64:J71" si="3">D64+F64+H64</f>
        <v>66171.360000000001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0</v>
      </c>
      <c r="E65" s="8"/>
      <c r="F65" s="31">
        <f>(Jul!E65*10)+(Aug!E65*9)+(Sep!E65*8)+(Oct!E65*7)+(Nov!E65*6)+(Dec!E65*5)+(Jan!E65*4)+(Feb!E65*3)+(Mar!E65*2)+(Apr!E65*1)</f>
        <v>0</v>
      </c>
      <c r="G65" s="8"/>
      <c r="H65" s="31">
        <f>Mar!H65+G65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37004.370000000003</v>
      </c>
      <c r="E66" s="8"/>
      <c r="F66" s="31">
        <f>(Jul!E66*10)+(Aug!E66*9)+(Sep!E66*8)+(Oct!E66*7)+(Nov!E66*6)+(Dec!E66*5)+(Jan!E66*4)+(Feb!E66*3)+(Mar!E66*2)+(Apr!E66*1)</f>
        <v>0</v>
      </c>
      <c r="G66" s="8"/>
      <c r="H66" s="31">
        <f>Mar!H66+G66</f>
        <v>47937</v>
      </c>
      <c r="I66" s="31">
        <f t="shared" si="2"/>
        <v>0</v>
      </c>
      <c r="J66" s="31">
        <f t="shared" si="3"/>
        <v>84941.37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(Jul!C67*10)+(Aug!C67*9)+(Sep!C67*8)+(Oct!C67*7)+(Nov!C67*6)+(Dec!C67*5)+(Jan!C67*4)+(Feb!C67*3)+(Mar!C67*2)+(Apr!C67*1)</f>
        <v>25859.4</v>
      </c>
      <c r="E67" s="8"/>
      <c r="F67" s="31">
        <f>(Jul!E67*10)+(Aug!E67*9)+(Sep!E67*8)+(Oct!E67*7)+(Nov!E67*6)+(Dec!E67*5)+(Jan!E67*4)+(Feb!E67*3)+(Mar!E67*2)+(Apr!E67*1)</f>
        <v>0</v>
      </c>
      <c r="G67" s="8"/>
      <c r="H67" s="31">
        <f>Mar!H67+G67</f>
        <v>50580</v>
      </c>
      <c r="I67" s="31">
        <f t="shared" si="2"/>
        <v>0</v>
      </c>
      <c r="J67" s="31">
        <f t="shared" si="3"/>
        <v>76439.399999999994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0</v>
      </c>
      <c r="E68" s="8"/>
      <c r="F68" s="31">
        <f>(Jul!E68*10)+(Aug!E68*9)+(Sep!E68*8)+(Oct!E68*7)+(Nov!E68*6)+(Dec!E68*5)+(Jan!E68*4)+(Feb!E68*3)+(Mar!E68*2)+(Apr!E68*1)</f>
        <v>0</v>
      </c>
      <c r="G68" s="8"/>
      <c r="H68" s="31">
        <f>Mar!H68+G68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(Jul!C69*10)+(Aug!C69*9)+(Sep!C69*8)+(Oct!C69*7)+(Nov!C69*6)+(Dec!C69*5)+(Jan!C69*4)+(Feb!C69*3)+(Mar!C69*2)+(Apr!C69*1)</f>
        <v>41429.47</v>
      </c>
      <c r="E69" s="8"/>
      <c r="F69" s="31">
        <f>(Jul!E69*10)+(Aug!E69*9)+(Sep!E69*8)+(Oct!E69*7)+(Nov!E69*6)+(Dec!E69*5)+(Jan!E69*4)+(Feb!E69*3)+(Mar!E69*2)+(Apr!E69*1)</f>
        <v>3624</v>
      </c>
      <c r="G69" s="8"/>
      <c r="H69" s="31">
        <f>Mar!H69+G69</f>
        <v>76926</v>
      </c>
      <c r="I69" s="31">
        <f t="shared" si="2"/>
        <v>0</v>
      </c>
      <c r="J69" s="31">
        <f t="shared" si="3"/>
        <v>121979.47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(Jul!C70*10)+(Aug!C70*9)+(Sep!C70*8)+(Oct!C70*7)+(Nov!C70*6)+(Dec!C70*5)+(Jan!C70*4)+(Feb!C70*3)+(Mar!C70*2)+(Apr!C70*1)</f>
        <v>84971.98</v>
      </c>
      <c r="E70" s="8"/>
      <c r="F70" s="31">
        <f>(Jul!E70*10)+(Aug!E70*9)+(Sep!E70*8)+(Oct!E70*7)+(Nov!E70*6)+(Dec!E70*5)+(Jan!E70*4)+(Feb!E70*3)+(Mar!E70*2)+(Apr!E70*1)</f>
        <v>0</v>
      </c>
      <c r="G70" s="8"/>
      <c r="H70" s="31">
        <f>Mar!H70+G70</f>
        <v>20842</v>
      </c>
      <c r="I70" s="31">
        <f t="shared" si="2"/>
        <v>0</v>
      </c>
      <c r="J70" s="31">
        <f t="shared" si="3"/>
        <v>105813.98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7802.85</v>
      </c>
      <c r="D71" s="31">
        <f>(Jul!C71*10)+(Aug!C71*9)+(Sep!C71*8)+(Oct!C71*7)+(Nov!C71*6)+(Dec!C71*5)+(Jan!C71*4)+(Feb!C71*3)+(Mar!C71*2)+(Apr!C71*1)</f>
        <v>231272.22999999998</v>
      </c>
      <c r="E71" s="8"/>
      <c r="F71" s="31">
        <f>(Jul!E71*10)+(Aug!E71*9)+(Sep!E71*8)+(Oct!E71*7)+(Nov!E71*6)+(Dec!E71*5)+(Jan!E71*4)+(Feb!E71*3)+(Mar!E71*2)+(Apr!E71*1)</f>
        <v>0</v>
      </c>
      <c r="G71" s="8">
        <v>60549.78</v>
      </c>
      <c r="H71" s="31">
        <f>Mar!H71+G71</f>
        <v>344927.78</v>
      </c>
      <c r="I71" s="31">
        <f t="shared" si="2"/>
        <v>68352.63</v>
      </c>
      <c r="J71" s="31">
        <f t="shared" si="3"/>
        <v>576200.01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28092.870000000003</v>
      </c>
      <c r="D72" s="32">
        <f t="shared" si="4"/>
        <v>5174240.18</v>
      </c>
      <c r="E72" s="32">
        <f t="shared" si="4"/>
        <v>8303</v>
      </c>
      <c r="F72" s="32">
        <f t="shared" si="4"/>
        <v>1417675.8599999999</v>
      </c>
      <c r="G72" s="32">
        <f t="shared" si="4"/>
        <v>188685.38</v>
      </c>
      <c r="H72" s="32">
        <f t="shared" si="4"/>
        <v>5549213.3500000015</v>
      </c>
      <c r="I72" s="32">
        <f t="shared" si="4"/>
        <v>225081.24999999997</v>
      </c>
      <c r="J72" s="32">
        <f t="shared" si="4"/>
        <v>12141129.389999999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106767.32999999999</v>
      </c>
      <c r="D73" s="32">
        <f t="shared" si="5"/>
        <v>11340202.150000004</v>
      </c>
      <c r="E73" s="32">
        <f t="shared" si="5"/>
        <v>1254.19</v>
      </c>
      <c r="F73" s="32">
        <f t="shared" si="5"/>
        <v>711381.38000000012</v>
      </c>
      <c r="G73" s="32">
        <f t="shared" si="5"/>
        <v>674564.2699999999</v>
      </c>
      <c r="H73" s="32">
        <f t="shared" si="5"/>
        <v>8194179.7599999998</v>
      </c>
      <c r="I73" s="32">
        <f t="shared" si="5"/>
        <v>782585.79</v>
      </c>
      <c r="J73" s="32">
        <f t="shared" si="5"/>
        <v>20245763.290000003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134860.19999999998</v>
      </c>
      <c r="D74" s="32">
        <f t="shared" ref="D74:J74" si="6">SUM(D72:D73)</f>
        <v>16514442.330000004</v>
      </c>
      <c r="E74" s="32">
        <f t="shared" si="6"/>
        <v>9557.19</v>
      </c>
      <c r="F74" s="32">
        <f t="shared" si="6"/>
        <v>2129057.2400000002</v>
      </c>
      <c r="G74" s="32">
        <f t="shared" si="6"/>
        <v>863249.64999999991</v>
      </c>
      <c r="H74" s="32">
        <f t="shared" si="6"/>
        <v>13743393.110000001</v>
      </c>
      <c r="I74" s="32">
        <f t="shared" si="6"/>
        <v>1007667.04</v>
      </c>
      <c r="J74" s="32">
        <f t="shared" si="6"/>
        <v>32386892.68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26" activePane="bottomLeft" state="frozen"/>
      <selection pane="bottomLeft" activeCell="C72" sqref="C72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>
        <v>13017.84</v>
      </c>
      <c r="D5" s="31">
        <f>(Jul!C5*11)+(Aug!C5*10)+(Sep!C5*9)+(Oct!C5*8)+(Nov!C5*7)+(Dec!C5*6)+(Jan!C5*5)+(Feb!C5*4)+(Mar!C5*3)+(Apr!C5*2)+(May!C5*1)</f>
        <v>820972.2</v>
      </c>
      <c r="E5" s="8">
        <v>2220.3200000000002</v>
      </c>
      <c r="F5" s="31">
        <f>(Jul!E5*11)+(Aug!E5*10)+(Sep!E5*9)+(Oct!E5*8)+(Nov!E5*7)+(Dec!E5*6)+(Jan!E5*5)+(Feb!E5*4)+(Mar!E5*3)+(Apr!E5*2)+(May!E5*1)</f>
        <v>872149.35</v>
      </c>
      <c r="G5" s="8">
        <v>31838.1</v>
      </c>
      <c r="H5" s="31">
        <f>Apr!H5+G5</f>
        <v>1457954.6700000002</v>
      </c>
      <c r="I5" s="31">
        <f t="shared" ref="I5:I63" si="0">C5+E5+G5</f>
        <v>47076.259999999995</v>
      </c>
      <c r="J5" s="49">
        <f t="shared" ref="J5:J63" si="1">D5+F5+H5</f>
        <v>3151076.2199999997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/>
      <c r="D6" s="31">
        <f>(Jul!C6*11)+(Aug!C6*10)+(Sep!C6*9)+(Oct!C6*8)+(Nov!C6*7)+(Dec!C6*6)+(Jan!C6*5)+(Feb!C6*4)+(Mar!C6*3)+(Apr!C6*2)+(May!C6*1)</f>
        <v>23893.66</v>
      </c>
      <c r="E6" s="8"/>
      <c r="F6" s="31">
        <f>(Jul!E6*11)+(Aug!E6*10)+(Sep!E6*9)+(Oct!E6*8)+(Nov!E6*7)+(Dec!E6*6)+(Jan!E6*5)+(Feb!E6*4)+(Mar!E6*3)+(Apr!E6*2)+(May!E6*1)</f>
        <v>0</v>
      </c>
      <c r="G6" s="8"/>
      <c r="H6" s="31">
        <f>Apr!H6+G6</f>
        <v>346.84</v>
      </c>
      <c r="I6" s="31">
        <f t="shared" si="0"/>
        <v>0</v>
      </c>
      <c r="J6" s="49">
        <f t="shared" si="1"/>
        <v>24240.5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>
        <v>9727.4599999999991</v>
      </c>
      <c r="D7" s="31">
        <f>(Jul!C7*11)+(Aug!C7*10)+(Sep!C7*9)+(Oct!C7*8)+(Nov!C7*7)+(Dec!C7*6)+(Jan!C7*5)+(Feb!C7*4)+(Mar!C7*3)+(Apr!C7*2)+(May!C7*1)</f>
        <v>216405.08999999994</v>
      </c>
      <c r="E7" s="8"/>
      <c r="F7" s="31">
        <f>(Jul!E7*11)+(Aug!E7*10)+(Sep!E7*9)+(Oct!E7*8)+(Nov!E7*7)+(Dec!E7*6)+(Jan!E7*5)+(Feb!E7*4)+(Mar!E7*3)+(Apr!E7*2)+(May!E7*1)</f>
        <v>100602</v>
      </c>
      <c r="G7" s="8">
        <v>40263.21</v>
      </c>
      <c r="H7" s="31">
        <f>Apr!H7+G7</f>
        <v>324286.98000000004</v>
      </c>
      <c r="I7" s="31">
        <f t="shared" si="0"/>
        <v>49990.67</v>
      </c>
      <c r="J7" s="49">
        <f t="shared" si="1"/>
        <v>641294.07000000007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/>
      <c r="D8" s="31">
        <f>(Jul!C8*11)+(Aug!C8*10)+(Sep!C8*9)+(Oct!C8*8)+(Nov!C8*7)+(Dec!C8*6)+(Jan!C8*5)+(Feb!C8*4)+(Mar!C8*3)+(Apr!C8*2)+(May!C8*1)</f>
        <v>65619.45</v>
      </c>
      <c r="E8" s="8">
        <v>3172.13</v>
      </c>
      <c r="F8" s="31">
        <f>(Jul!E8*11)+(Aug!E8*10)+(Sep!E8*9)+(Oct!E8*8)+(Nov!E8*7)+(Dec!E8*6)+(Jan!E8*5)+(Feb!E8*4)+(Mar!E8*3)+(Apr!E8*2)+(May!E8*1)</f>
        <v>4612.13</v>
      </c>
      <c r="G8" s="8"/>
      <c r="H8" s="31">
        <f>Apr!H8+G8</f>
        <v>66418.899999999994</v>
      </c>
      <c r="I8" s="31">
        <f t="shared" si="0"/>
        <v>3172.13</v>
      </c>
      <c r="J8" s="49">
        <f t="shared" si="1"/>
        <v>136650.47999999998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>
        <v>1642.71</v>
      </c>
      <c r="D9" s="31">
        <f>(Jul!C9*11)+(Aug!C9*10)+(Sep!C9*9)+(Oct!C9*8)+(Nov!C9*7)+(Dec!C9*6)+(Jan!C9*5)+(Feb!C9*4)+(Mar!C9*3)+(Apr!C9*2)+(May!C9*1)</f>
        <v>72826.990000000005</v>
      </c>
      <c r="E9" s="8">
        <v>1520.51</v>
      </c>
      <c r="F9" s="31">
        <f>(Jul!E9*11)+(Aug!E9*10)+(Sep!E9*9)+(Oct!E9*8)+(Nov!E9*7)+(Dec!E9*6)+(Jan!E9*5)+(Feb!E9*4)+(Mar!E9*3)+(Apr!E9*2)+(May!E9*1)</f>
        <v>1520.51</v>
      </c>
      <c r="G9" s="8">
        <v>23432.66</v>
      </c>
      <c r="H9" s="31">
        <f>Apr!H9+G9</f>
        <v>65579.73</v>
      </c>
      <c r="I9" s="31">
        <f t="shared" si="0"/>
        <v>26595.88</v>
      </c>
      <c r="J9" s="49">
        <f t="shared" si="1"/>
        <v>139927.22999999998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1">
        <f>(Jul!C10*11)+(Aug!C10*10)+(Sep!C10*9)+(Oct!C10*8)+(Nov!C10*7)+(Dec!C10*6)+(Jan!C10*5)+(Feb!C10*4)+(Mar!C10*3)+(Apr!C10*2)+(May!C10*1)</f>
        <v>65688.19</v>
      </c>
      <c r="E10" s="8"/>
      <c r="F10" s="31">
        <f>(Jul!E10*11)+(Aug!E10*10)+(Sep!E10*9)+(Oct!E10*8)+(Nov!E10*7)+(Dec!E10*6)+(Jan!E10*5)+(Feb!E10*4)+(Mar!E10*3)+(Apr!E10*2)+(May!E10*1)</f>
        <v>38034</v>
      </c>
      <c r="G10" s="8"/>
      <c r="H10" s="31">
        <f>Apr!H10+G10</f>
        <v>153547.34</v>
      </c>
      <c r="I10" s="31">
        <f t="shared" si="0"/>
        <v>0</v>
      </c>
      <c r="J10" s="49">
        <f t="shared" si="1"/>
        <v>257269.53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1">
        <f>(Jul!C11*11)+(Aug!C11*10)+(Sep!C11*9)+(Oct!C11*8)+(Nov!C11*7)+(Dec!C11*6)+(Jan!C11*5)+(Feb!C11*4)+(Mar!C11*3)+(Apr!C11*2)+(May!C11*1)</f>
        <v>42884.14</v>
      </c>
      <c r="E11" s="8"/>
      <c r="F11" s="31">
        <f>(Jul!E11*11)+(Aug!E11*10)+(Sep!E11*9)+(Oct!E11*8)+(Nov!E11*7)+(Dec!E11*6)+(Jan!E11*5)+(Feb!E11*4)+(Mar!E11*3)+(Apr!E11*2)+(May!E11*1)</f>
        <v>16149</v>
      </c>
      <c r="G11" s="8"/>
      <c r="H11" s="31">
        <f>Apr!H11+G11</f>
        <v>284153</v>
      </c>
      <c r="I11" s="31">
        <f t="shared" si="0"/>
        <v>0</v>
      </c>
      <c r="J11" s="49">
        <f t="shared" si="1"/>
        <v>343186.14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1">
        <f>(Jul!C12*11)+(Aug!C12*10)+(Sep!C12*9)+(Oct!C12*8)+(Nov!C12*7)+(Dec!C12*6)+(Jan!C12*5)+(Feb!C12*4)+(Mar!C12*3)+(Apr!C12*2)+(May!C12*1)</f>
        <v>76663.320000000007</v>
      </c>
      <c r="E12" s="8"/>
      <c r="F12" s="31">
        <f>(Jul!E12*11)+(Aug!E12*10)+(Sep!E12*9)+(Oct!E12*8)+(Nov!E12*7)+(Dec!E12*6)+(Jan!E12*5)+(Feb!E12*4)+(Mar!E12*3)+(Apr!E12*2)+(May!E12*1)</f>
        <v>0</v>
      </c>
      <c r="G12" s="8"/>
      <c r="H12" s="31">
        <f>Apr!H12+G12</f>
        <v>58256.28</v>
      </c>
      <c r="I12" s="31">
        <f t="shared" si="0"/>
        <v>0</v>
      </c>
      <c r="J12" s="49">
        <f t="shared" si="1"/>
        <v>134919.6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>
        <v>3068.9</v>
      </c>
      <c r="D13" s="31">
        <f>(Jul!C13*11)+(Aug!C13*10)+(Sep!C13*9)+(Oct!C13*8)+(Nov!C13*7)+(Dec!C13*6)+(Jan!C13*5)+(Feb!C13*4)+(Mar!C13*3)+(Apr!C13*2)+(May!C13*1)</f>
        <v>505004.04000000004</v>
      </c>
      <c r="E13" s="8"/>
      <c r="F13" s="31">
        <f>(Jul!E13*11)+(Aug!E13*10)+(Sep!E13*9)+(Oct!E13*8)+(Nov!E13*7)+(Dec!E13*6)+(Jan!E13*5)+(Feb!E13*4)+(Mar!E13*3)+(Apr!E13*2)+(May!E13*1)</f>
        <v>97379.14</v>
      </c>
      <c r="G13" s="8">
        <v>6942.1</v>
      </c>
      <c r="H13" s="31">
        <f>Apr!H13+G13</f>
        <v>489735.11</v>
      </c>
      <c r="I13" s="31">
        <f t="shared" si="0"/>
        <v>10011</v>
      </c>
      <c r="J13" s="49">
        <f t="shared" si="1"/>
        <v>1092118.29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1">
        <f>(Jul!C14*11)+(Aug!C14*10)+(Sep!C14*9)+(Oct!C14*8)+(Nov!C14*7)+(Dec!C14*6)+(Jan!C14*5)+(Feb!C14*4)+(Mar!C14*3)+(Apr!C14*2)+(May!C14*1)</f>
        <v>120033.20999999999</v>
      </c>
      <c r="E14" s="8"/>
      <c r="F14" s="31">
        <f>(Jul!E14*11)+(Aug!E14*10)+(Sep!E14*9)+(Oct!E14*8)+(Nov!E14*7)+(Dec!E14*6)+(Jan!E14*5)+(Feb!E14*4)+(Mar!E14*3)+(Apr!E14*2)+(May!E14*1)</f>
        <v>23877</v>
      </c>
      <c r="G14" s="8"/>
      <c r="H14" s="31">
        <f>Apr!H14+G14</f>
        <v>70225.37</v>
      </c>
      <c r="I14" s="31">
        <f t="shared" si="0"/>
        <v>0</v>
      </c>
      <c r="J14" s="49">
        <f t="shared" si="1"/>
        <v>214135.58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0</v>
      </c>
      <c r="E15" s="8"/>
      <c r="F15" s="31">
        <f>(Jul!E15*11)+(Aug!E15*10)+(Sep!E15*9)+(Oct!E15*8)+(Nov!E15*7)+(Dec!E15*6)+(Jan!E15*5)+(Feb!E15*4)+(Mar!E15*3)+(Apr!E15*2)+(May!E15*1)</f>
        <v>0</v>
      </c>
      <c r="G15" s="8"/>
      <c r="H15" s="31">
        <f>Apr!H15+G15</f>
        <v>0</v>
      </c>
      <c r="I15" s="31">
        <f t="shared" si="0"/>
        <v>0</v>
      </c>
      <c r="J15" s="49">
        <f t="shared" si="1"/>
        <v>0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>
        <v>5405</v>
      </c>
      <c r="D16" s="31">
        <f>(Jul!C16*11)+(Aug!C16*10)+(Sep!C16*9)+(Oct!C16*8)+(Nov!C16*7)+(Dec!C16*6)+(Jan!C16*5)+(Feb!C16*4)+(Mar!C16*3)+(Apr!C16*2)+(May!C16*1)</f>
        <v>1300631.9900000002</v>
      </c>
      <c r="E16" s="8">
        <v>1149</v>
      </c>
      <c r="F16" s="31">
        <f>(Jul!E16*11)+(Aug!E16*10)+(Sep!E16*9)+(Oct!E16*8)+(Nov!E16*7)+(Dec!E16*6)+(Jan!E16*5)+(Feb!E16*4)+(Mar!E16*3)+(Apr!E16*2)+(May!E16*1)</f>
        <v>62753</v>
      </c>
      <c r="G16" s="8">
        <v>3454.51</v>
      </c>
      <c r="H16" s="31">
        <f>Apr!H16+G16</f>
        <v>1491249.67</v>
      </c>
      <c r="I16" s="31">
        <f t="shared" si="0"/>
        <v>10008.51</v>
      </c>
      <c r="J16" s="49">
        <f t="shared" si="1"/>
        <v>2854634.66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>
        <v>4638.99</v>
      </c>
      <c r="D17" s="31">
        <f>(Jul!C17*11)+(Aug!C17*10)+(Sep!C17*9)+(Oct!C17*8)+(Nov!C17*7)+(Dec!C17*6)+(Jan!C17*5)+(Feb!C17*4)+(Mar!C17*3)+(Apr!C17*2)+(May!C17*1)</f>
        <v>1400312.38</v>
      </c>
      <c r="E17" s="8">
        <v>1149</v>
      </c>
      <c r="F17" s="31">
        <f>(Jul!E17*11)+(Aug!E17*10)+(Sep!E17*9)+(Oct!E17*8)+(Nov!E17*7)+(Dec!E17*6)+(Jan!E17*5)+(Feb!E17*4)+(Mar!E17*3)+(Apr!E17*2)+(May!E17*1)</f>
        <v>35649</v>
      </c>
      <c r="G17" s="8">
        <v>29233.599999999999</v>
      </c>
      <c r="H17" s="31">
        <f>Apr!H17+G17</f>
        <v>138935.54</v>
      </c>
      <c r="I17" s="31">
        <f t="shared" si="0"/>
        <v>35021.589999999997</v>
      </c>
      <c r="J17" s="49">
        <f t="shared" si="1"/>
        <v>1574896.92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0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0</v>
      </c>
      <c r="I18" s="31">
        <f t="shared" si="0"/>
        <v>0</v>
      </c>
      <c r="J18" s="49">
        <f t="shared" si="1"/>
        <v>0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9533.65</v>
      </c>
      <c r="E19" s="8"/>
      <c r="F19" s="31">
        <f>(Jul!E19*11)+(Aug!E19*10)+(Sep!E19*9)+(Oct!E19*8)+(Nov!E19*7)+(Dec!E19*6)+(Jan!E19*5)+(Feb!E19*4)+(Mar!E19*3)+(Apr!E19*2)+(May!E19*1)</f>
        <v>0</v>
      </c>
      <c r="G19" s="8"/>
      <c r="H19" s="31">
        <f>Apr!H19+G19</f>
        <v>29856.41</v>
      </c>
      <c r="I19" s="31">
        <f t="shared" si="0"/>
        <v>0</v>
      </c>
      <c r="J19" s="49">
        <f t="shared" si="1"/>
        <v>39390.06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1">
        <f>(Jul!C20*11)+(Aug!C20*10)+(Sep!C20*9)+(Oct!C20*8)+(Nov!C20*7)+(Dec!C20*6)+(Jan!C20*5)+(Feb!C20*4)+(Mar!C20*3)+(Apr!C20*2)+(May!C20*1)</f>
        <v>51342.559999999998</v>
      </c>
      <c r="E20" s="8"/>
      <c r="F20" s="31">
        <f>(Jul!E20*11)+(Aug!E20*10)+(Sep!E20*9)+(Oct!E20*8)+(Nov!E20*7)+(Dec!E20*6)+(Jan!E20*5)+(Feb!E20*4)+(Mar!E20*3)+(Apr!E20*2)+(May!E20*1)</f>
        <v>8796</v>
      </c>
      <c r="G20" s="8"/>
      <c r="H20" s="31">
        <f>Apr!H20+G20</f>
        <v>26997</v>
      </c>
      <c r="I20" s="31">
        <f t="shared" si="0"/>
        <v>0</v>
      </c>
      <c r="J20" s="49">
        <f t="shared" si="1"/>
        <v>87135.56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1">
        <f>(Jul!C21*11)+(Aug!C21*10)+(Sep!C21*9)+(Oct!C21*8)+(Nov!C21*7)+(Dec!C21*6)+(Jan!C21*5)+(Feb!C21*4)+(Mar!C21*3)+(Apr!C21*2)+(May!C21*1)</f>
        <v>0</v>
      </c>
      <c r="E21" s="8"/>
      <c r="F21" s="31">
        <f>(Jul!E21*11)+(Aug!E21*10)+(Sep!E21*9)+(Oct!E21*8)+(Nov!E21*7)+(Dec!E21*6)+(Jan!E21*5)+(Feb!E21*4)+(Mar!E21*3)+(Apr!E21*2)+(May!E21*1)</f>
        <v>2079</v>
      </c>
      <c r="G21" s="8"/>
      <c r="H21" s="31">
        <f>Apr!H21+G21</f>
        <v>4806</v>
      </c>
      <c r="I21" s="31">
        <f t="shared" si="0"/>
        <v>0</v>
      </c>
      <c r="J21" s="49">
        <f t="shared" si="1"/>
        <v>6885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>
        <v>3362.58</v>
      </c>
      <c r="D22" s="31">
        <f>(Jul!C22*11)+(Aug!C22*10)+(Sep!C22*9)+(Oct!C22*8)+(Nov!C22*7)+(Dec!C22*6)+(Jan!C22*5)+(Feb!C22*4)+(Mar!C22*3)+(Apr!C22*2)+(May!C22*1)</f>
        <v>7413.58</v>
      </c>
      <c r="E22" s="8"/>
      <c r="F22" s="31">
        <f>(Jul!E22*11)+(Aug!E22*10)+(Sep!E22*9)+(Oct!E22*8)+(Nov!E22*7)+(Dec!E22*6)+(Jan!E22*5)+(Feb!E22*4)+(Mar!E22*3)+(Apr!E22*2)+(May!E22*1)</f>
        <v>10728</v>
      </c>
      <c r="G22" s="8">
        <v>16641.96</v>
      </c>
      <c r="H22" s="31">
        <f>Apr!H22+G22</f>
        <v>28233.360000000001</v>
      </c>
      <c r="I22" s="31">
        <f t="shared" si="0"/>
        <v>20004.54</v>
      </c>
      <c r="J22" s="49">
        <f t="shared" si="1"/>
        <v>46374.94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>
        <v>3687.88</v>
      </c>
      <c r="D23" s="31">
        <f>(Jul!C23*11)+(Aug!C23*10)+(Sep!C23*9)+(Oct!C23*8)+(Nov!C23*7)+(Dec!C23*6)+(Jan!C23*5)+(Feb!C23*4)+(Mar!C23*3)+(Apr!C23*2)+(May!C23*1)</f>
        <v>302647.11</v>
      </c>
      <c r="E23" s="8"/>
      <c r="F23" s="31">
        <f>(Jul!E23*11)+(Aug!E23*10)+(Sep!E23*9)+(Oct!E23*8)+(Nov!E23*7)+(Dec!E23*6)+(Jan!E23*5)+(Feb!E23*4)+(Mar!E23*3)+(Apr!E23*2)+(May!E23*1)</f>
        <v>44543</v>
      </c>
      <c r="G23" s="8"/>
      <c r="H23" s="31">
        <f>Apr!H23+G23</f>
        <v>209022.49000000002</v>
      </c>
      <c r="I23" s="31">
        <f t="shared" si="0"/>
        <v>3687.88</v>
      </c>
      <c r="J23" s="49">
        <f t="shared" si="1"/>
        <v>556212.6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>
        <v>3015.22</v>
      </c>
      <c r="D24" s="31">
        <f>(Jul!C24*11)+(Aug!C24*10)+(Sep!C24*9)+(Oct!C24*8)+(Nov!C24*7)+(Dec!C24*6)+(Jan!C24*5)+(Feb!C24*4)+(Mar!C24*3)+(Apr!C24*2)+(May!C24*1)</f>
        <v>154102.04</v>
      </c>
      <c r="E24" s="8"/>
      <c r="F24" s="31">
        <f>(Jul!E24*11)+(Aug!E24*10)+(Sep!E24*9)+(Oct!E24*8)+(Nov!E24*7)+(Dec!E24*6)+(Jan!E24*5)+(Feb!E24*4)+(Mar!E24*3)+(Apr!E24*2)+(May!E24*1)</f>
        <v>22590</v>
      </c>
      <c r="G24" s="8"/>
      <c r="H24" s="31">
        <f>Apr!H24+G24</f>
        <v>103773.31</v>
      </c>
      <c r="I24" s="31">
        <f t="shared" si="0"/>
        <v>3015.22</v>
      </c>
      <c r="J24" s="49">
        <f t="shared" si="1"/>
        <v>280465.34999999998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1">
        <f>(Jul!C25*11)+(Aug!C25*10)+(Sep!C25*9)+(Oct!C25*8)+(Nov!C25*7)+(Dec!C25*6)+(Jan!C25*5)+(Feb!C25*4)+(Mar!C25*3)+(Apr!C25*2)+(May!C25*1)</f>
        <v>190505.52</v>
      </c>
      <c r="E25" s="8"/>
      <c r="F25" s="31">
        <f>(Jul!E25*11)+(Aug!E25*10)+(Sep!E25*9)+(Oct!E25*8)+(Nov!E25*7)+(Dec!E25*6)+(Jan!E25*5)+(Feb!E25*4)+(Mar!E25*3)+(Apr!E25*2)+(May!E25*1)</f>
        <v>8640</v>
      </c>
      <c r="G25" s="8"/>
      <c r="H25" s="31">
        <f>Apr!H25+G25</f>
        <v>22869.46</v>
      </c>
      <c r="I25" s="31">
        <f t="shared" si="0"/>
        <v>0</v>
      </c>
      <c r="J25" s="49">
        <f t="shared" si="1"/>
        <v>222014.97999999998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1">
        <f>(Jul!C26*11)+(Aug!C26*10)+(Sep!C26*9)+(Oct!C26*8)+(Nov!C26*7)+(Dec!C26*6)+(Jan!C26*5)+(Feb!C26*4)+(Mar!C26*3)+(Apr!C26*2)+(May!C26*1)</f>
        <v>73279.25</v>
      </c>
      <c r="E26" s="8">
        <v>1149</v>
      </c>
      <c r="F26" s="31">
        <f>(Jul!E26*11)+(Aug!E26*10)+(Sep!E26*9)+(Oct!E26*8)+(Nov!E26*7)+(Dec!E26*6)+(Jan!E26*5)+(Feb!E26*4)+(Mar!E26*3)+(Apr!E26*2)+(May!E26*1)</f>
        <v>15196</v>
      </c>
      <c r="G26" s="8"/>
      <c r="H26" s="31">
        <f>Apr!H26+G26</f>
        <v>36779.019999999997</v>
      </c>
      <c r="I26" s="31">
        <f t="shared" si="0"/>
        <v>1149</v>
      </c>
      <c r="J26" s="49">
        <f t="shared" si="1"/>
        <v>125254.26999999999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>
        <v>3068.9</v>
      </c>
      <c r="D27" s="31">
        <f>(Jul!C27*11)+(Aug!C27*10)+(Sep!C27*9)+(Oct!C27*8)+(Nov!C27*7)+(Dec!C27*6)+(Jan!C27*5)+(Feb!C27*4)+(Mar!C27*3)+(Apr!C27*2)+(May!C27*1)</f>
        <v>32380.870000000003</v>
      </c>
      <c r="E27" s="8"/>
      <c r="F27" s="31">
        <f>(Jul!E27*11)+(Aug!E27*10)+(Sep!E27*9)+(Oct!E27*8)+(Nov!E27*7)+(Dec!E27*6)+(Jan!E27*5)+(Feb!E27*4)+(Mar!E27*3)+(Apr!E27*2)+(May!E27*1)</f>
        <v>0</v>
      </c>
      <c r="G27" s="8">
        <v>2776.84</v>
      </c>
      <c r="H27" s="31">
        <f>Apr!H27+G27</f>
        <v>33787.760000000002</v>
      </c>
      <c r="I27" s="31">
        <f t="shared" si="0"/>
        <v>5845.74</v>
      </c>
      <c r="J27" s="49">
        <f t="shared" si="1"/>
        <v>66168.63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1">
        <f>(Jul!C28*11)+(Aug!C28*10)+(Sep!C28*9)+(Oct!C28*8)+(Nov!C28*7)+(Dec!C28*6)+(Jan!C28*5)+(Feb!C28*4)+(Mar!C28*3)+(Apr!C28*2)+(May!C28*1)</f>
        <v>40943.39</v>
      </c>
      <c r="E28" s="8"/>
      <c r="F28" s="31">
        <f>(Jul!E28*11)+(Aug!E28*10)+(Sep!E28*9)+(Oct!E28*8)+(Nov!E28*7)+(Dec!E28*6)+(Jan!E28*5)+(Feb!E28*4)+(Mar!E28*3)+(Apr!E28*2)+(May!E28*1)</f>
        <v>0</v>
      </c>
      <c r="G28" s="8"/>
      <c r="H28" s="31">
        <f>Apr!H28+G28</f>
        <v>45589.240000000005</v>
      </c>
      <c r="I28" s="31">
        <f t="shared" si="0"/>
        <v>0</v>
      </c>
      <c r="J28" s="49">
        <f t="shared" si="1"/>
        <v>86532.63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1">
        <f>(Jul!C29*11)+(Aug!C29*10)+(Sep!C29*9)+(Oct!C29*8)+(Nov!C29*7)+(Dec!C29*6)+(Jan!C29*5)+(Feb!C29*4)+(Mar!C29*3)+(Apr!C29*2)+(May!C29*1)</f>
        <v>2118</v>
      </c>
      <c r="E29" s="8"/>
      <c r="F29" s="31">
        <f>(Jul!E29*11)+(Aug!E29*10)+(Sep!E29*9)+(Oct!E29*8)+(Nov!E29*7)+(Dec!E29*6)+(Jan!E29*5)+(Feb!E29*4)+(Mar!E29*3)+(Apr!E29*2)+(May!E29*1)</f>
        <v>0</v>
      </c>
      <c r="G29" s="8"/>
      <c r="H29" s="31">
        <f>Apr!H29+G29</f>
        <v>163</v>
      </c>
      <c r="I29" s="31">
        <f t="shared" si="0"/>
        <v>0</v>
      </c>
      <c r="J29" s="49">
        <f t="shared" si="1"/>
        <v>2281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>
        <v>1551.4179999999999</v>
      </c>
      <c r="D30" s="31">
        <f>(Jul!C30*11)+(Aug!C30*10)+(Sep!C30*9)+(Oct!C30*8)+(Nov!C30*7)+(Dec!C30*6)+(Jan!C30*5)+(Feb!C30*4)+(Mar!C30*3)+(Apr!C30*2)+(May!C30*1)</f>
        <v>131434.88800000001</v>
      </c>
      <c r="E30" s="8"/>
      <c r="F30" s="31">
        <f>(Jul!E30*11)+(Aug!E30*10)+(Sep!E30*9)+(Oct!E30*8)+(Nov!E30*7)+(Dec!E30*6)+(Jan!E30*5)+(Feb!E30*4)+(Mar!E30*3)+(Apr!E30*2)+(May!E30*1)</f>
        <v>88034.15</v>
      </c>
      <c r="G30" s="8">
        <v>216.77</v>
      </c>
      <c r="H30" s="31">
        <f>Apr!H30+G30</f>
        <v>302223.84000000003</v>
      </c>
      <c r="I30" s="31">
        <f t="shared" si="0"/>
        <v>1768.1879999999999</v>
      </c>
      <c r="J30" s="49">
        <f t="shared" si="1"/>
        <v>521692.87800000003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>
        <v>2008.78</v>
      </c>
      <c r="D31" s="31">
        <f>(Jul!C31*11)+(Aug!C31*10)+(Sep!C31*9)+(Oct!C31*8)+(Nov!C31*7)+(Dec!C31*6)+(Jan!C31*5)+(Feb!C31*4)+(Mar!C31*3)+(Apr!C31*2)+(May!C31*1)</f>
        <v>329147.74</v>
      </c>
      <c r="E31" s="8"/>
      <c r="F31" s="31">
        <f>(Jul!E31*11)+(Aug!E31*10)+(Sep!E31*9)+(Oct!E31*8)+(Nov!E31*7)+(Dec!E31*6)+(Jan!E31*5)+(Feb!E31*4)+(Mar!E31*3)+(Apr!E31*2)+(May!E31*1)</f>
        <v>201390.14</v>
      </c>
      <c r="G31" s="8">
        <v>142573.71</v>
      </c>
      <c r="H31" s="31">
        <f>Apr!H31+G31</f>
        <v>401796.49</v>
      </c>
      <c r="I31" s="31">
        <f t="shared" si="0"/>
        <v>144582.49</v>
      </c>
      <c r="J31" s="49">
        <f t="shared" si="1"/>
        <v>932334.37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>
        <v>1743.48</v>
      </c>
      <c r="D32" s="31">
        <f>(Jul!C32*11)+(Aug!C32*10)+(Sep!C32*9)+(Oct!C32*8)+(Nov!C32*7)+(Dec!C32*6)+(Jan!C32*5)+(Feb!C32*4)+(Mar!C32*3)+(Apr!C32*2)+(May!C32*1)</f>
        <v>38102.68</v>
      </c>
      <c r="E32" s="8"/>
      <c r="F32" s="31">
        <f>(Jul!E32*11)+(Aug!E32*10)+(Sep!E32*9)+(Oct!E32*8)+(Nov!E32*7)+(Dec!E32*6)+(Jan!E32*5)+(Feb!E32*4)+(Mar!E32*3)+(Apr!E32*2)+(May!E32*1)</f>
        <v>0</v>
      </c>
      <c r="G32" s="8">
        <v>1174.78</v>
      </c>
      <c r="H32" s="31">
        <f>Apr!H32+G32</f>
        <v>72545.78</v>
      </c>
      <c r="I32" s="31">
        <f t="shared" si="0"/>
        <v>2918.26</v>
      </c>
      <c r="J32" s="49">
        <f t="shared" si="1"/>
        <v>110648.45999999999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1">
        <f>(Jul!C33*11)+(Aug!C33*10)+(Sep!C33*9)+(Oct!C33*8)+(Nov!C33*7)+(Dec!C33*6)+(Jan!C33*5)+(Feb!C33*4)+(Mar!C33*3)+(Apr!C33*2)+(May!C33*1)</f>
        <v>142465.82</v>
      </c>
      <c r="E33" s="8"/>
      <c r="F33" s="31">
        <f>(Jul!E33*11)+(Aug!E33*10)+(Sep!E33*9)+(Oct!E33*8)+(Nov!E33*7)+(Dec!E33*6)+(Jan!E33*5)+(Feb!E33*4)+(Mar!E33*3)+(Apr!E33*2)+(May!E33*1)</f>
        <v>0</v>
      </c>
      <c r="G33" s="8"/>
      <c r="H33" s="31">
        <f>Apr!H33+G33</f>
        <v>36236</v>
      </c>
      <c r="I33" s="31">
        <f t="shared" si="0"/>
        <v>0</v>
      </c>
      <c r="J33" s="49">
        <f t="shared" si="1"/>
        <v>178701.82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48887.56</v>
      </c>
      <c r="E34" s="8">
        <v>90</v>
      </c>
      <c r="F34" s="31">
        <f>(Jul!E34*11)+(Aug!E34*10)+(Sep!E34*9)+(Oct!E34*8)+(Nov!E34*7)+(Dec!E34*6)+(Jan!E34*5)+(Feb!E34*4)+(Mar!E34*3)+(Apr!E34*2)+(May!E34*1)</f>
        <v>90</v>
      </c>
      <c r="G34" s="8">
        <v>450</v>
      </c>
      <c r="H34" s="31">
        <f>Apr!H34+G34</f>
        <v>155107.69</v>
      </c>
      <c r="I34" s="31">
        <f t="shared" si="0"/>
        <v>540</v>
      </c>
      <c r="J34" s="49">
        <f t="shared" si="1"/>
        <v>204085.25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>
        <v>3355.87</v>
      </c>
      <c r="D35" s="31">
        <f>(Jul!C35*11)+(Aug!C35*10)+(Sep!C35*9)+(Oct!C35*8)+(Nov!C35*7)+(Dec!C35*6)+(Jan!C35*5)+(Feb!C35*4)+(Mar!C35*3)+(Apr!C35*2)+(May!C35*1)</f>
        <v>249075.47</v>
      </c>
      <c r="E35" s="8"/>
      <c r="F35" s="31">
        <f>(Jul!E35*11)+(Aug!E35*10)+(Sep!E35*9)+(Oct!E35*8)+(Nov!E35*7)+(Dec!E35*6)+(Jan!E35*5)+(Feb!E35*4)+(Mar!E35*3)+(Apr!E35*2)+(May!E35*1)</f>
        <v>0</v>
      </c>
      <c r="G35" s="8">
        <v>7369.5</v>
      </c>
      <c r="H35" s="31">
        <f>Apr!H35+G35</f>
        <v>339361.04</v>
      </c>
      <c r="I35" s="31">
        <f t="shared" si="0"/>
        <v>10725.369999999999</v>
      </c>
      <c r="J35" s="49">
        <f t="shared" si="1"/>
        <v>588436.51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0</v>
      </c>
      <c r="E36" s="8"/>
      <c r="F36" s="31">
        <f>(Jul!E36*11)+(Aug!E36*10)+(Sep!E36*9)+(Oct!E36*8)+(Nov!E36*7)+(Dec!E36*6)+(Jan!E36*5)+(Feb!E36*4)+(Mar!E36*3)+(Apr!E36*2)+(May!E36*1)</f>
        <v>2508.38</v>
      </c>
      <c r="G36" s="8"/>
      <c r="H36" s="31">
        <f>Apr!H36+G36</f>
        <v>3956.09</v>
      </c>
      <c r="I36" s="31">
        <f t="shared" si="0"/>
        <v>0</v>
      </c>
      <c r="J36" s="49">
        <f t="shared" si="1"/>
        <v>6464.47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368100.74999999994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25959.18</v>
      </c>
      <c r="I37" s="31">
        <f t="shared" si="0"/>
        <v>0</v>
      </c>
      <c r="J37" s="49">
        <f t="shared" si="1"/>
        <v>394059.92999999993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1">
        <f>(Jul!C38*11)+(Aug!C38*10)+(Sep!C38*9)+(Oct!C38*8)+(Nov!C38*7)+(Dec!C38*6)+(Jan!C38*5)+(Feb!C38*4)+(Mar!C38*3)+(Apr!C38*2)+(May!C38*1)</f>
        <v>2605.44</v>
      </c>
      <c r="E38" s="8"/>
      <c r="F38" s="31">
        <f>(Jul!E38*11)+(Aug!E38*10)+(Sep!E38*9)+(Oct!E38*8)+(Nov!E38*7)+(Dec!E38*6)+(Jan!E38*5)+(Feb!E38*4)+(Mar!E38*3)+(Apr!E38*2)+(May!E38*1)</f>
        <v>16548</v>
      </c>
      <c r="G38" s="8"/>
      <c r="H38" s="31">
        <f>Apr!H38+G38</f>
        <v>5337</v>
      </c>
      <c r="I38" s="31">
        <f t="shared" si="0"/>
        <v>0</v>
      </c>
      <c r="J38" s="49">
        <f t="shared" si="1"/>
        <v>24490.44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>
        <v>699.36</v>
      </c>
      <c r="D39" s="31">
        <f>(Jul!C39*11)+(Aug!C39*10)+(Sep!C39*9)+(Oct!C39*8)+(Nov!C39*7)+(Dec!C39*6)+(Jan!C39*5)+(Feb!C39*4)+(Mar!C39*3)+(Apr!C39*2)+(May!C39*1)</f>
        <v>191959.01</v>
      </c>
      <c r="E39" s="8"/>
      <c r="F39" s="31">
        <f>(Jul!E39*11)+(Aug!E39*10)+(Sep!E39*9)+(Oct!E39*8)+(Nov!E39*7)+(Dec!E39*6)+(Jan!E39*5)+(Feb!E39*4)+(Mar!E39*3)+(Apr!E39*2)+(May!E39*1)</f>
        <v>9432</v>
      </c>
      <c r="G39" s="8">
        <v>3397.14</v>
      </c>
      <c r="H39" s="31">
        <f>Apr!H39+G39</f>
        <v>283257.09000000003</v>
      </c>
      <c r="I39" s="31">
        <f t="shared" si="0"/>
        <v>4096.5</v>
      </c>
      <c r="J39" s="49">
        <f t="shared" si="1"/>
        <v>484648.10000000003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1">
        <f>(Jul!C40*11)+(Aug!C40*10)+(Sep!C40*9)+(Oct!C40*8)+(Nov!C40*7)+(Dec!C40*6)+(Jan!C40*5)+(Feb!C40*4)+(Mar!C40*3)+(Apr!C40*2)+(May!C40*1)</f>
        <v>0</v>
      </c>
      <c r="E40" s="8"/>
      <c r="F40" s="31">
        <f>(Jul!E40*11)+(Aug!E40*10)+(Sep!E40*9)+(Oct!E40*8)+(Nov!E40*7)+(Dec!E40*6)+(Jan!E40*5)+(Feb!E40*4)+(Mar!E40*3)+(Apr!E40*2)+(May!E40*1)</f>
        <v>0</v>
      </c>
      <c r="G40" s="8"/>
      <c r="H40" s="31">
        <f>Apr!H40+G40</f>
        <v>0</v>
      </c>
      <c r="I40" s="31">
        <f t="shared" si="0"/>
        <v>0</v>
      </c>
      <c r="J40" s="49">
        <f t="shared" si="1"/>
        <v>0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>
        <v>6359.73</v>
      </c>
      <c r="D41" s="31">
        <f>(Jul!C41*11)+(Aug!C41*10)+(Sep!C41*9)+(Oct!C41*8)+(Nov!C41*7)+(Dec!C41*6)+(Jan!C41*5)+(Feb!C41*4)+(Mar!C41*3)+(Apr!C41*2)+(May!C41*1)</f>
        <v>18656.73</v>
      </c>
      <c r="E41" s="8"/>
      <c r="F41" s="31">
        <f>(Jul!E41*11)+(Aug!E41*10)+(Sep!E41*9)+(Oct!E41*8)+(Nov!E41*7)+(Dec!E41*6)+(Jan!E41*5)+(Feb!E41*4)+(Mar!E41*3)+(Apr!E41*2)+(May!E41*1)</f>
        <v>10033.52</v>
      </c>
      <c r="G41" s="8">
        <v>13362.58</v>
      </c>
      <c r="H41" s="31">
        <f>Apr!H41+G41</f>
        <v>17027.580000000002</v>
      </c>
      <c r="I41" s="31">
        <f t="shared" si="0"/>
        <v>19722.309999999998</v>
      </c>
      <c r="J41" s="49">
        <f t="shared" si="1"/>
        <v>45717.83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1">
        <f>(Jul!C42*11)+(Aug!C42*10)+(Sep!C42*9)+(Oct!C42*8)+(Nov!C42*7)+(Dec!C42*6)+(Jan!C42*5)+(Feb!C42*4)+(Mar!C42*3)+(Apr!C42*2)+(May!C42*1)</f>
        <v>121619.75</v>
      </c>
      <c r="E42" s="8"/>
      <c r="F42" s="31">
        <f>(Jul!E42*11)+(Aug!E42*10)+(Sep!E42*9)+(Oct!E42*8)+(Nov!E42*7)+(Dec!E42*6)+(Jan!E42*5)+(Feb!E42*4)+(Mar!E42*3)+(Apr!E42*2)+(May!E42*1)</f>
        <v>0</v>
      </c>
      <c r="G42" s="8"/>
      <c r="H42" s="31">
        <f>Apr!H42+G42</f>
        <v>260220.31999999998</v>
      </c>
      <c r="I42" s="31">
        <f t="shared" si="0"/>
        <v>0</v>
      </c>
      <c r="J42" s="49">
        <f t="shared" si="1"/>
        <v>381840.06999999995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>
        <v>1646.45</v>
      </c>
      <c r="D43" s="31">
        <f>(Jul!C43*11)+(Aug!C43*10)+(Sep!C43*9)+(Oct!C43*8)+(Nov!C43*7)+(Dec!C43*6)+(Jan!C43*5)+(Feb!C43*4)+(Mar!C43*3)+(Apr!C43*2)+(May!C43*1)</f>
        <v>484579.37000000011</v>
      </c>
      <c r="E43" s="8"/>
      <c r="F43" s="31">
        <f>(Jul!E43*11)+(Aug!E43*10)+(Sep!E43*9)+(Oct!E43*8)+(Nov!E43*7)+(Dec!E43*6)+(Jan!E43*5)+(Feb!E43*4)+(Mar!E43*3)+(Apr!E43*2)+(May!E43*1)</f>
        <v>0</v>
      </c>
      <c r="G43" s="8">
        <v>51893.53</v>
      </c>
      <c r="H43" s="31">
        <f>Apr!H43+G43</f>
        <v>891764.89</v>
      </c>
      <c r="I43" s="31">
        <f t="shared" si="0"/>
        <v>53539.979999999996</v>
      </c>
      <c r="J43" s="49">
        <f t="shared" si="1"/>
        <v>1376344.2600000002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>
        <v>6966.36</v>
      </c>
      <c r="D44" s="31">
        <f>(Jul!C44*11)+(Aug!C44*10)+(Sep!C44*9)+(Oct!C44*8)+(Nov!C44*7)+(Dec!C44*6)+(Jan!C44*5)+(Feb!C44*4)+(Mar!C44*3)+(Apr!C44*2)+(May!C44*1)</f>
        <v>634973.98</v>
      </c>
      <c r="E44" s="8"/>
      <c r="F44" s="31">
        <f>(Jul!E44*11)+(Aug!E44*10)+(Sep!E44*9)+(Oct!E44*8)+(Nov!E44*7)+(Dec!E44*6)+(Jan!E44*5)+(Feb!E44*4)+(Mar!E44*3)+(Apr!E44*2)+(May!E44*1)</f>
        <v>658852</v>
      </c>
      <c r="G44" s="8">
        <v>64425.79</v>
      </c>
      <c r="H44" s="31">
        <f>Apr!H44+G44</f>
        <v>472081.58999999997</v>
      </c>
      <c r="I44" s="31">
        <f t="shared" si="0"/>
        <v>71392.149999999994</v>
      </c>
      <c r="J44" s="49">
        <f t="shared" si="1"/>
        <v>1765907.5699999998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>
        <v>6078.96</v>
      </c>
      <c r="D45" s="31">
        <f>(Jul!C45*11)+(Aug!C45*10)+(Sep!C45*9)+(Oct!C45*8)+(Nov!C45*7)+(Dec!C45*6)+(Jan!C45*5)+(Feb!C45*4)+(Mar!C45*3)+(Apr!C45*2)+(May!C45*1)</f>
        <v>77867.440000000017</v>
      </c>
      <c r="E45" s="8"/>
      <c r="F45" s="31">
        <f>(Jul!E45*11)+(Aug!E45*10)+(Sep!E45*9)+(Oct!E45*8)+(Nov!E45*7)+(Dec!E45*6)+(Jan!E45*5)+(Feb!E45*4)+(Mar!E45*3)+(Apr!E45*2)+(May!E45*1)</f>
        <v>0</v>
      </c>
      <c r="G45" s="8">
        <v>8926.9500000000007</v>
      </c>
      <c r="H45" s="31">
        <f>Apr!H45+G45</f>
        <v>134831.95000000001</v>
      </c>
      <c r="I45" s="31">
        <f t="shared" si="0"/>
        <v>15005.91</v>
      </c>
      <c r="J45" s="49">
        <f t="shared" si="1"/>
        <v>212699.39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44153.74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25271.29</v>
      </c>
      <c r="I46" s="31">
        <f t="shared" si="0"/>
        <v>0</v>
      </c>
      <c r="J46" s="49">
        <f t="shared" si="1"/>
        <v>69425.03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1">
        <f>(Jul!C47*11)+(Aug!C47*10)+(Sep!C47*9)+(Oct!C47*8)+(Nov!C47*7)+(Dec!C47*6)+(Jan!C47*5)+(Feb!C47*4)+(Mar!C47*3)+(Apr!C47*2)+(May!C47*1)</f>
        <v>218531.5</v>
      </c>
      <c r="E47" s="8"/>
      <c r="F47" s="31">
        <f>(Jul!E47*11)+(Aug!E47*10)+(Sep!E47*9)+(Oct!E47*8)+(Nov!E47*7)+(Dec!E47*6)+(Jan!E47*5)+(Feb!E47*4)+(Mar!E47*3)+(Apr!E47*2)+(May!E47*1)</f>
        <v>6082.04</v>
      </c>
      <c r="G47" s="8"/>
      <c r="H47" s="31">
        <f>Apr!H47+G47</f>
        <v>160357.19</v>
      </c>
      <c r="I47" s="31">
        <f t="shared" si="0"/>
        <v>0</v>
      </c>
      <c r="J47" s="49">
        <f t="shared" si="1"/>
        <v>384970.73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>
        <v>969.3</v>
      </c>
      <c r="D48" s="31">
        <f>(Jul!C48*11)+(Aug!C48*10)+(Sep!C48*9)+(Oct!C48*8)+(Nov!C48*7)+(Dec!C48*6)+(Jan!C48*5)+(Feb!C48*4)+(Mar!C48*3)+(Apr!C48*2)+(May!C48*1)</f>
        <v>211586.46</v>
      </c>
      <c r="E48" s="8">
        <v>1254.19</v>
      </c>
      <c r="F48" s="31">
        <f>(Jul!E48*11)+(Aug!E48*10)+(Sep!E48*9)+(Oct!E48*8)+(Nov!E48*7)+(Dec!E48*6)+(Jan!E48*5)+(Feb!E48*4)+(Mar!E48*3)+(Apr!E48*2)+(May!E48*1)</f>
        <v>1254.19</v>
      </c>
      <c r="G48" s="8">
        <v>14994.69</v>
      </c>
      <c r="H48" s="31">
        <f>Apr!H48+G48</f>
        <v>182125.68</v>
      </c>
      <c r="I48" s="31">
        <f t="shared" si="0"/>
        <v>17218.18</v>
      </c>
      <c r="J48" s="49">
        <f t="shared" si="1"/>
        <v>394966.32999999996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1">
        <f>(Jul!C49*11)+(Aug!C49*10)+(Sep!C49*9)+(Oct!C49*8)+(Nov!C49*7)+(Dec!C49*6)+(Jan!C49*5)+(Feb!C49*4)+(Mar!C49*3)+(Apr!C49*2)+(May!C49*1)</f>
        <v>35266.06</v>
      </c>
      <c r="E49" s="8"/>
      <c r="F49" s="31">
        <f>(Jul!E49*11)+(Aug!E49*10)+(Sep!E49*9)+(Oct!E49*8)+(Nov!E49*7)+(Dec!E49*6)+(Jan!E49*5)+(Feb!E49*4)+(Mar!E49*3)+(Apr!E49*2)+(May!E49*1)</f>
        <v>0</v>
      </c>
      <c r="G49" s="8"/>
      <c r="H49" s="31">
        <f>Apr!H49+G49</f>
        <v>47867</v>
      </c>
      <c r="I49" s="31">
        <f t="shared" si="0"/>
        <v>0</v>
      </c>
      <c r="J49" s="49">
        <f t="shared" si="1"/>
        <v>83133.06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>
        <v>1680.48</v>
      </c>
      <c r="D50" s="31">
        <f>(Jul!C50*11)+(Aug!C50*10)+(Sep!C50*9)+(Oct!C50*8)+(Nov!C50*7)+(Dec!C50*6)+(Jan!C50*5)+(Feb!C50*4)+(Mar!C50*3)+(Apr!C50*2)+(May!C50*1)</f>
        <v>90364.52</v>
      </c>
      <c r="E50" s="8"/>
      <c r="F50" s="31">
        <f>(Jul!E50*11)+(Aug!E50*10)+(Sep!E50*9)+(Oct!E50*8)+(Nov!E50*7)+(Dec!E50*6)+(Jan!E50*5)+(Feb!E50*4)+(Mar!E50*3)+(Apr!E50*2)+(May!E50*1)</f>
        <v>7152</v>
      </c>
      <c r="G50" s="8">
        <v>25207.200000000001</v>
      </c>
      <c r="H50" s="31">
        <f>Apr!H50+G50</f>
        <v>88051.61</v>
      </c>
      <c r="I50" s="31">
        <f t="shared" si="0"/>
        <v>26887.68</v>
      </c>
      <c r="J50" s="49">
        <f t="shared" si="1"/>
        <v>185568.13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1">
        <f>(Jul!C51*11)+(Aug!C51*10)+(Sep!C51*9)+(Oct!C51*8)+(Nov!C51*7)+(Dec!C51*6)+(Jan!C51*5)+(Feb!C51*4)+(Mar!C51*3)+(Apr!C51*2)+(May!C51*1)</f>
        <v>468475.11000000004</v>
      </c>
      <c r="E51" s="8"/>
      <c r="F51" s="31">
        <f>(Jul!E51*11)+(Aug!E51*10)+(Sep!E51*9)+(Oct!E51*8)+(Nov!E51*7)+(Dec!E51*6)+(Jan!E51*5)+(Feb!E51*4)+(Mar!E51*3)+(Apr!E51*2)+(May!E51*1)</f>
        <v>14928</v>
      </c>
      <c r="G51" s="8"/>
      <c r="H51" s="31">
        <f>Apr!H51+G51</f>
        <v>284029.96000000002</v>
      </c>
      <c r="I51" s="31">
        <f t="shared" si="0"/>
        <v>0</v>
      </c>
      <c r="J51" s="49">
        <f t="shared" si="1"/>
        <v>767433.07000000007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1">
        <f>(Jul!C52*11)+(Aug!C52*10)+(Sep!C52*9)+(Oct!C52*8)+(Nov!C52*7)+(Dec!C52*6)+(Jan!C52*5)+(Feb!C52*4)+(Mar!C52*3)+(Apr!C52*2)+(May!C52*1)</f>
        <v>27552.92</v>
      </c>
      <c r="E52" s="8"/>
      <c r="F52" s="31">
        <f>(Jul!E52*11)+(Aug!E52*10)+(Sep!E52*9)+(Oct!E52*8)+(Nov!E52*7)+(Dec!E52*6)+(Jan!E52*5)+(Feb!E52*4)+(Mar!E52*3)+(Apr!E52*2)+(May!E52*1)</f>
        <v>7791</v>
      </c>
      <c r="G52" s="8"/>
      <c r="H52" s="31">
        <f>Apr!H52+G52</f>
        <v>24129</v>
      </c>
      <c r="I52" s="31">
        <f t="shared" si="0"/>
        <v>0</v>
      </c>
      <c r="J52" s="49">
        <f t="shared" si="1"/>
        <v>59472.92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1">
        <f>(Jul!C53*11)+(Aug!C53*10)+(Sep!C53*9)+(Oct!C53*8)+(Nov!C53*7)+(Dec!C53*6)+(Jan!C53*5)+(Feb!C53*4)+(Mar!C53*3)+(Apr!C53*2)+(May!C53*1)</f>
        <v>29715.680000000004</v>
      </c>
      <c r="E53" s="8"/>
      <c r="F53" s="31">
        <f>(Jul!E53*11)+(Aug!E53*10)+(Sep!E53*9)+(Oct!E53*8)+(Nov!E53*7)+(Dec!E53*6)+(Jan!E53*5)+(Feb!E53*4)+(Mar!E53*3)+(Apr!E53*2)+(May!E53*1)</f>
        <v>0</v>
      </c>
      <c r="G53" s="8"/>
      <c r="H53" s="31">
        <f>Apr!H53+G53</f>
        <v>12524.32</v>
      </c>
      <c r="I53" s="31">
        <f t="shared" si="0"/>
        <v>0</v>
      </c>
      <c r="J53" s="49">
        <f t="shared" si="1"/>
        <v>42240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1">
        <f>(Jul!C54*11)+(Aug!C54*10)+(Sep!C54*9)+(Oct!C54*8)+(Nov!C54*7)+(Dec!C54*6)+(Jan!C54*5)+(Feb!C54*4)+(Mar!C54*3)+(Apr!C54*2)+(May!C54*1)</f>
        <v>111892.21999999997</v>
      </c>
      <c r="E54" s="8"/>
      <c r="F54" s="31">
        <f>(Jul!E54*11)+(Aug!E54*10)+(Sep!E54*9)+(Oct!E54*8)+(Nov!E54*7)+(Dec!E54*6)+(Jan!E54*5)+(Feb!E54*4)+(Mar!E54*3)+(Apr!E54*2)+(May!E54*1)</f>
        <v>0</v>
      </c>
      <c r="G54" s="8"/>
      <c r="H54" s="31">
        <f>Apr!H54+G54</f>
        <v>289922.44</v>
      </c>
      <c r="I54" s="31">
        <f t="shared" si="0"/>
        <v>0</v>
      </c>
      <c r="J54" s="49">
        <f t="shared" si="1"/>
        <v>401814.66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>
        <v>14095.18</v>
      </c>
      <c r="D55" s="31">
        <f>(Jul!C55*11)+(Aug!C55*10)+(Sep!C55*9)+(Oct!C55*8)+(Nov!C55*7)+(Dec!C55*6)+(Jan!C55*5)+(Feb!C55*4)+(Mar!C55*3)+(Apr!C55*2)+(May!C55*1)</f>
        <v>482542.61</v>
      </c>
      <c r="E55" s="8"/>
      <c r="F55" s="31">
        <f>(Jul!E55*11)+(Aug!E55*10)+(Sep!E55*9)+(Oct!E55*8)+(Nov!E55*7)+(Dec!E55*6)+(Jan!E55*5)+(Feb!E55*4)+(Mar!E55*3)+(Apr!E55*2)+(May!E55*1)</f>
        <v>0</v>
      </c>
      <c r="G55" s="8">
        <v>347322.08</v>
      </c>
      <c r="H55" s="31">
        <f>Apr!H55+G55</f>
        <v>714830.83000000007</v>
      </c>
      <c r="I55" s="31">
        <f t="shared" si="0"/>
        <v>361417.26</v>
      </c>
      <c r="J55" s="49">
        <f t="shared" si="1"/>
        <v>1197373.4399999999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1">
        <f>(Jul!C56*11)+(Aug!C56*10)+(Sep!C56*9)+(Oct!C56*8)+(Nov!C56*7)+(Dec!C56*6)+(Jan!C56*5)+(Feb!C56*4)+(Mar!C56*3)+(Apr!C56*2)+(May!C56*1)</f>
        <v>85538.22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17181</v>
      </c>
      <c r="I56" s="31">
        <f t="shared" si="0"/>
        <v>0</v>
      </c>
      <c r="J56" s="49">
        <f t="shared" si="1"/>
        <v>102719.22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>
        <v>4241.54</v>
      </c>
      <c r="D57" s="31">
        <f>(Jul!C57*11)+(Aug!C57*10)+(Sep!C57*9)+(Oct!C57*8)+(Nov!C57*7)+(Dec!C57*6)+(Jan!C57*5)+(Feb!C57*4)+(Mar!C57*3)+(Apr!C57*2)+(May!C57*1)</f>
        <v>113050.49999999999</v>
      </c>
      <c r="E57" s="8"/>
      <c r="F57" s="31">
        <f>(Jul!E57*11)+(Aug!E57*10)+(Sep!E57*9)+(Oct!E57*8)+(Nov!E57*7)+(Dec!E57*6)+(Jan!E57*5)+(Feb!E57*4)+(Mar!E57*3)+(Apr!E57*2)+(May!E57*1)</f>
        <v>0</v>
      </c>
      <c r="G57" s="8">
        <v>147156.12</v>
      </c>
      <c r="H57" s="31">
        <f>Apr!H57+G57</f>
        <v>736277.12</v>
      </c>
      <c r="I57" s="31">
        <f t="shared" si="0"/>
        <v>151397.66</v>
      </c>
      <c r="J57" s="49">
        <f t="shared" si="1"/>
        <v>849327.62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1">
        <f>(Jul!C58*11)+(Aug!C58*10)+(Sep!C58*9)+(Oct!C58*8)+(Nov!C58*7)+(Dec!C58*6)+(Jan!C58*5)+(Feb!C58*4)+(Mar!C58*3)+(Apr!C58*2)+(May!C58*1)</f>
        <v>311315.82</v>
      </c>
      <c r="E58" s="8"/>
      <c r="F58" s="31">
        <f>(Jul!E58*11)+(Aug!E58*10)+(Sep!E58*9)+(Oct!E58*8)+(Nov!E58*7)+(Dec!E58*6)+(Jan!E58*5)+(Feb!E58*4)+(Mar!E58*3)+(Apr!E58*2)+(May!E58*1)</f>
        <v>17007.78</v>
      </c>
      <c r="G58" s="8"/>
      <c r="H58" s="31">
        <f>Apr!H58+G58</f>
        <v>417889.03</v>
      </c>
      <c r="I58" s="31">
        <f t="shared" si="0"/>
        <v>0</v>
      </c>
      <c r="J58" s="49">
        <f t="shared" si="1"/>
        <v>746212.63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1">
        <f>(Jul!C59*11)+(Aug!C59*10)+(Sep!C59*9)+(Oct!C59*8)+(Nov!C59*7)+(Dec!C59*6)+(Jan!C59*5)+(Feb!C59*4)+(Mar!C59*3)+(Apr!C59*2)+(May!C59*1)</f>
        <v>46980.800000000003</v>
      </c>
      <c r="E59" s="8"/>
      <c r="F59" s="31">
        <f>(Jul!E59*11)+(Aug!E59*10)+(Sep!E59*9)+(Oct!E59*8)+(Nov!E59*7)+(Dec!E59*6)+(Jan!E59*5)+(Feb!E59*4)+(Mar!E59*3)+(Apr!E59*2)+(May!E59*1)</f>
        <v>0</v>
      </c>
      <c r="G59" s="8"/>
      <c r="H59" s="31">
        <f>Apr!H59+G59</f>
        <v>114835</v>
      </c>
      <c r="I59" s="31">
        <f t="shared" si="0"/>
        <v>0</v>
      </c>
      <c r="J59" s="49">
        <f t="shared" si="1"/>
        <v>161815.79999999999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>
        <v>23048.93</v>
      </c>
      <c r="D60" s="31">
        <f>(Jul!C60*11)+(Aug!C60*10)+(Sep!C60*9)+(Oct!C60*8)+(Nov!C60*7)+(Dec!C60*6)+(Jan!C60*5)+(Feb!C60*4)+(Mar!C60*3)+(Apr!C60*2)+(May!C60*1)</f>
        <v>7683672.8599999994</v>
      </c>
      <c r="E60" s="8"/>
      <c r="F60" s="31">
        <f>(Jul!E60*11)+(Aug!E60*10)+(Sep!E60*9)+(Oct!E60*8)+(Nov!E60*7)+(Dec!E60*6)+(Jan!E60*5)+(Feb!E60*4)+(Mar!E60*3)+(Apr!E60*2)+(May!E60*1)</f>
        <v>61921.77</v>
      </c>
      <c r="G60" s="8">
        <v>118697.1</v>
      </c>
      <c r="H60" s="31">
        <f>Apr!H60+G60</f>
        <v>2338331.5699999998</v>
      </c>
      <c r="I60" s="31">
        <f t="shared" si="0"/>
        <v>141746.03</v>
      </c>
      <c r="J60" s="49">
        <f t="shared" si="1"/>
        <v>10083926.199999999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>
        <v>587.36</v>
      </c>
      <c r="D61" s="31">
        <f>(Jul!C61*11)+(Aug!C61*10)+(Sep!C61*9)+(Oct!C61*8)+(Nov!C61*7)+(Dec!C61*6)+(Jan!C61*5)+(Feb!C61*4)+(Mar!C61*3)+(Apr!C61*2)+(May!C61*1)</f>
        <v>120529.86000000002</v>
      </c>
      <c r="E61" s="8"/>
      <c r="F61" s="31">
        <f>(Jul!E61*11)+(Aug!E61*10)+(Sep!E61*9)+(Oct!E61*8)+(Nov!E61*7)+(Dec!E61*6)+(Jan!E61*5)+(Feb!E61*4)+(Mar!E61*3)+(Apr!E61*2)+(May!E61*1)</f>
        <v>0</v>
      </c>
      <c r="G61" s="8">
        <v>648.26</v>
      </c>
      <c r="H61" s="31">
        <f>Apr!H61+G61</f>
        <v>176346.08000000002</v>
      </c>
      <c r="I61" s="31">
        <f t="shared" si="0"/>
        <v>1235.6199999999999</v>
      </c>
      <c r="J61" s="49">
        <f t="shared" si="1"/>
        <v>296875.94000000006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1">
        <f>(Jul!C62*11)+(Aug!C62*10)+(Sep!C62*9)+(Oct!C62*8)+(Nov!C62*7)+(Dec!C62*6)+(Jan!C62*5)+(Feb!C62*4)+(Mar!C62*3)+(Apr!C62*2)+(May!C62*1)</f>
        <v>80184.62000000001</v>
      </c>
      <c r="E62" s="8"/>
      <c r="F62" s="31">
        <f>(Jul!E62*11)+(Aug!E62*10)+(Sep!E62*9)+(Oct!E62*8)+(Nov!E62*7)+(Dec!E62*6)+(Jan!E62*5)+(Feb!E62*4)+(Mar!E62*3)+(Apr!E62*2)+(May!E62*1)</f>
        <v>0</v>
      </c>
      <c r="G62" s="8"/>
      <c r="H62" s="31">
        <f>Apr!H62+G62</f>
        <v>105116.38</v>
      </c>
      <c r="I62" s="31">
        <f t="shared" si="0"/>
        <v>0</v>
      </c>
      <c r="J62" s="49">
        <f t="shared" si="1"/>
        <v>185301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1">
        <f>(Jul!C63*11)+(Aug!C63*10)+(Sep!C63*9)+(Oct!C63*8)+(Nov!C63*7)+(Dec!C63*6)+(Jan!C63*5)+(Feb!C63*4)+(Mar!C63*3)+(Apr!C63*2)+(May!C63*1)</f>
        <v>29528.309999999998</v>
      </c>
      <c r="E63" s="8"/>
      <c r="F63" s="31">
        <f>(Jul!E63*11)+(Aug!E63*10)+(Sep!E63*9)+(Oct!E63*8)+(Nov!E63*7)+(Dec!E63*6)+(Jan!E63*5)+(Feb!E63*4)+(Mar!E63*3)+(Apr!E63*2)+(May!E63*1)</f>
        <v>0</v>
      </c>
      <c r="G63" s="8"/>
      <c r="H63" s="31">
        <f>Apr!H63+G63</f>
        <v>2997</v>
      </c>
      <c r="I63" s="31">
        <f t="shared" si="0"/>
        <v>0</v>
      </c>
      <c r="J63" s="49">
        <f t="shared" si="1"/>
        <v>32525.309999999998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>
        <v>133.16999999999999</v>
      </c>
      <c r="D64" s="31">
        <f>(Jul!C64*11)+(Aug!C64*10)+(Sep!C64*9)+(Oct!C64*8)+(Nov!C64*7)+(Dec!C64*6)+(Jan!C64*5)+(Feb!C64*4)+(Mar!C64*3)+(Apr!C64*2)+(May!C64*1)</f>
        <v>52163.009999999995</v>
      </c>
      <c r="E64" s="8"/>
      <c r="F64" s="31">
        <f>(Jul!E64*11)+(Aug!E64*10)+(Sep!E64*9)+(Oct!E64*8)+(Nov!E64*7)+(Dec!E64*6)+(Jan!E64*5)+(Feb!E64*4)+(Mar!E64*3)+(Apr!E64*2)+(May!E64*1)</f>
        <v>0</v>
      </c>
      <c r="G64" s="8">
        <v>1598.04</v>
      </c>
      <c r="H64" s="31">
        <f>Apr!H64+G64</f>
        <v>23822.04</v>
      </c>
      <c r="I64" s="31">
        <f t="shared" ref="I64:I71" si="2">C64+E64+G64</f>
        <v>1731.21</v>
      </c>
      <c r="J64" s="49">
        <f t="shared" ref="J64:J71" si="3">D64+F64+H64</f>
        <v>75985.049999999988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1">
        <f>(Jul!C65*11)+(Aug!C65*10)+(Sep!C65*9)+(Oct!C65*8)+(Nov!C65*7)+(Dec!C65*6)+(Jan!C65*5)+(Feb!C65*4)+(Mar!C65*3)+(Apr!C65*2)+(May!C65*1)</f>
        <v>0</v>
      </c>
      <c r="E65" s="8"/>
      <c r="F65" s="31">
        <f>(Jul!E65*11)+(Aug!E65*10)+(Sep!E65*9)+(Oct!E65*8)+(Nov!E65*7)+(Dec!E65*6)+(Jan!E65*5)+(Feb!E65*4)+(Mar!E65*3)+(Apr!E65*2)+(May!E65*1)</f>
        <v>0</v>
      </c>
      <c r="G65" s="8"/>
      <c r="H65" s="31">
        <f>Apr!H65+G65</f>
        <v>0</v>
      </c>
      <c r="I65" s="31">
        <f t="shared" si="2"/>
        <v>0</v>
      </c>
      <c r="J65" s="49">
        <f t="shared" si="3"/>
        <v>0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1">
        <f>(Jul!C66*11)+(Aug!C66*10)+(Sep!C66*9)+(Oct!C66*8)+(Nov!C66*7)+(Dec!C66*6)+(Jan!C66*5)+(Feb!C66*4)+(Mar!C66*3)+(Apr!C66*2)+(May!C66*1)</f>
        <v>42563.979999999996</v>
      </c>
      <c r="E66" s="8"/>
      <c r="F66" s="31">
        <f>(Jul!E66*11)+(Aug!E66*10)+(Sep!E66*9)+(Oct!E66*8)+(Nov!E66*7)+(Dec!E66*6)+(Jan!E66*5)+(Feb!E66*4)+(Mar!E66*3)+(Apr!E66*2)+(May!E66*1)</f>
        <v>0</v>
      </c>
      <c r="G66" s="8"/>
      <c r="H66" s="31">
        <f>Apr!H66+G66</f>
        <v>47937</v>
      </c>
      <c r="I66" s="31">
        <f t="shared" si="2"/>
        <v>0</v>
      </c>
      <c r="J66" s="49">
        <f t="shared" si="3"/>
        <v>90500.98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1">
        <f>(Jul!C67*11)+(Aug!C67*10)+(Sep!C67*9)+(Oct!C67*8)+(Nov!C67*7)+(Dec!C67*6)+(Jan!C67*5)+(Feb!C67*4)+(Mar!C67*3)+(Apr!C67*2)+(May!C67*1)</f>
        <v>32651.3</v>
      </c>
      <c r="E67" s="8"/>
      <c r="F67" s="31">
        <f>(Jul!E67*11)+(Aug!E67*10)+(Sep!E67*9)+(Oct!E67*8)+(Nov!E67*7)+(Dec!E67*6)+(Jan!E67*5)+(Feb!E67*4)+(Mar!E67*3)+(Apr!E67*2)+(May!E67*1)</f>
        <v>0</v>
      </c>
      <c r="G67" s="8"/>
      <c r="H67" s="31">
        <f>Apr!H67+G67</f>
        <v>50580</v>
      </c>
      <c r="I67" s="31">
        <f t="shared" si="2"/>
        <v>0</v>
      </c>
      <c r="J67" s="49">
        <f t="shared" si="3"/>
        <v>83231.3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1">
        <f>(Jul!C68*11)+(Aug!C68*10)+(Sep!C68*9)+(Oct!C68*8)+(Nov!C68*7)+(Dec!C68*6)+(Jan!C68*5)+(Feb!C68*4)+(Mar!C68*3)+(Apr!C68*2)+(May!C68*1)</f>
        <v>0</v>
      </c>
      <c r="E68" s="8"/>
      <c r="F68" s="31">
        <f>(Jul!E68*11)+(Aug!E68*10)+(Sep!E68*9)+(Oct!E68*8)+(Nov!E68*7)+(Dec!E68*6)+(Jan!E68*5)+(Feb!E68*4)+(Mar!E68*3)+(Apr!E68*2)+(May!E68*1)</f>
        <v>0</v>
      </c>
      <c r="G68" s="8"/>
      <c r="H68" s="31">
        <f>Apr!H68+G68</f>
        <v>0</v>
      </c>
      <c r="I68" s="31">
        <f t="shared" si="2"/>
        <v>0</v>
      </c>
      <c r="J68" s="49">
        <f t="shared" si="3"/>
        <v>0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1">
        <f>(Jul!C69*11)+(Aug!C69*10)+(Sep!C69*9)+(Oct!C69*8)+(Nov!C69*7)+(Dec!C69*6)+(Jan!C69*5)+(Feb!C69*4)+(Mar!C69*3)+(Apr!C69*2)+(May!C69*1)</f>
        <v>49101.31</v>
      </c>
      <c r="E69" s="8"/>
      <c r="F69" s="31">
        <f>(Jul!E69*11)+(Aug!E69*10)+(Sep!E69*9)+(Oct!E69*8)+(Nov!E69*7)+(Dec!E69*6)+(Jan!E69*5)+(Feb!E69*4)+(Mar!E69*3)+(Apr!E69*2)+(May!E69*1)</f>
        <v>5436</v>
      </c>
      <c r="G69" s="8"/>
      <c r="H69" s="31">
        <f>Apr!H69+G69</f>
        <v>76926</v>
      </c>
      <c r="I69" s="31">
        <f t="shared" si="2"/>
        <v>0</v>
      </c>
      <c r="J69" s="49">
        <f t="shared" si="3"/>
        <v>131463.31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1">
        <f>(Jul!C70*11)+(Aug!C70*10)+(Sep!C70*9)+(Oct!C70*8)+(Nov!C70*7)+(Dec!C70*6)+(Jan!C70*5)+(Feb!C70*4)+(Mar!C70*3)+(Apr!C70*2)+(May!C70*1)</f>
        <v>98311.540000000008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20842</v>
      </c>
      <c r="I70" s="31">
        <f t="shared" si="2"/>
        <v>0</v>
      </c>
      <c r="J70" s="49">
        <f t="shared" si="3"/>
        <v>119153.54000000001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>
        <v>3872.26</v>
      </c>
      <c r="D71" s="31">
        <f>(Jul!C71*11)+(Aug!C71*10)+(Sep!C71*9)+(Oct!C71*8)+(Nov!C71*7)+(Dec!C71*6)+(Jan!C71*5)+(Feb!C71*4)+(Mar!C71*3)+(Apr!C71*2)+(May!C71*1)</f>
        <v>291591.52</v>
      </c>
      <c r="E71" s="8"/>
      <c r="F71" s="31">
        <f>(Jul!E71*11)+(Aug!E71*10)+(Sep!E71*9)+(Oct!E71*8)+(Nov!E71*7)+(Dec!E71*6)+(Jan!E71*5)+(Feb!E71*4)+(Mar!E71*3)+(Apr!E71*2)+(May!E71*1)</f>
        <v>0</v>
      </c>
      <c r="G71" s="8">
        <v>12108.33</v>
      </c>
      <c r="H71" s="31">
        <f>Apr!H71+G71</f>
        <v>357036.11000000004</v>
      </c>
      <c r="I71" s="31">
        <f t="shared" si="2"/>
        <v>15980.59</v>
      </c>
      <c r="J71" s="49">
        <f t="shared" si="3"/>
        <v>648627.63000000012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54195.678</v>
      </c>
      <c r="D72" s="32">
        <f t="shared" si="4"/>
        <v>6035783.2580000004</v>
      </c>
      <c r="E72" s="32">
        <f t="shared" si="4"/>
        <v>10359.960000000001</v>
      </c>
      <c r="F72" s="32">
        <f t="shared" si="4"/>
        <v>1654721.42</v>
      </c>
      <c r="G72" s="32">
        <f t="shared" si="4"/>
        <v>297373.45999999996</v>
      </c>
      <c r="H72" s="32">
        <f t="shared" si="4"/>
        <v>5846586.8099999996</v>
      </c>
      <c r="I72" s="32">
        <f t="shared" si="4"/>
        <v>361929.098</v>
      </c>
      <c r="J72" s="32">
        <f t="shared" si="4"/>
        <v>13537091.488000002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75478.429999999993</v>
      </c>
      <c r="D73" s="32">
        <f t="shared" si="5"/>
        <v>13136158.469999999</v>
      </c>
      <c r="E73" s="32">
        <f t="shared" si="5"/>
        <v>1344.19</v>
      </c>
      <c r="F73" s="32">
        <f t="shared" si="5"/>
        <v>819036.68</v>
      </c>
      <c r="G73" s="32">
        <f t="shared" si="5"/>
        <v>818732.09</v>
      </c>
      <c r="H73" s="32">
        <f t="shared" si="5"/>
        <v>9012911.8499999996</v>
      </c>
      <c r="I73" s="32">
        <f t="shared" si="5"/>
        <v>895554.71</v>
      </c>
      <c r="J73" s="32">
        <f t="shared" si="5"/>
        <v>22968106.999999996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129674.10799999999</v>
      </c>
      <c r="D74" s="32">
        <f t="shared" ref="D74:J74" si="6">SUM(D72:D73)</f>
        <v>19171941.728</v>
      </c>
      <c r="E74" s="32">
        <f t="shared" si="6"/>
        <v>11704.150000000001</v>
      </c>
      <c r="F74" s="32">
        <f t="shared" si="6"/>
        <v>2473758.1</v>
      </c>
      <c r="G74" s="32">
        <f t="shared" si="6"/>
        <v>1116105.5499999998</v>
      </c>
      <c r="H74" s="32">
        <f t="shared" si="6"/>
        <v>14859498.66</v>
      </c>
      <c r="I74" s="32">
        <f t="shared" si="6"/>
        <v>1257483.808</v>
      </c>
      <c r="J74" s="32">
        <f t="shared" si="6"/>
        <v>36505198.487999998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44" activePane="bottomLeft" state="frozen"/>
      <selection pane="bottomLeft" activeCell="G31" sqref="G31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>
        <v>7436.36</v>
      </c>
      <c r="D5" s="49">
        <f>(Jul!C5*12)+(Aug!C5*11)+(Sep!C5*10)+(Oct!C5*9)+(Nov!C5*8)+(Dec!C5*7)+(Jan!C5*6)+(Feb!C5*5)+(Mar!C5*4)+(Apr!C5*3)+(May!C5*2)+(Jun!C5*1)</f>
        <v>955829.33000000007</v>
      </c>
      <c r="E5" s="8">
        <v>6834.48</v>
      </c>
      <c r="F5" s="49">
        <f>(Jul!E5*12)+(Aug!E5*11)+(Sep!E5*10)+(Oct!E5*9)+(Nov!E5*8)+(Dec!E5*7)+(Jan!E5*6)+(Feb!E5*5)+(Mar!E5*4)+(Apr!E5*3)+(May!E5*2)+(Jun!E5*1)</f>
        <v>993732.14</v>
      </c>
      <c r="G5" s="8">
        <v>93872</v>
      </c>
      <c r="H5" s="31">
        <f>May!H5+G5</f>
        <v>1551826.6700000002</v>
      </c>
      <c r="I5" s="31">
        <f t="shared" ref="I5:I63" si="0">C5+E5+G5</f>
        <v>108142.84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3501388.14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/>
      <c r="D6" s="49">
        <f>(Jul!C6*12)+(Aug!C6*11)+(Sep!C6*10)+(Oct!C6*9)+(Nov!C6*8)+(Dec!C6*7)+(Jan!C6*6)+(Feb!C6*5)+(Mar!C6*4)+(Apr!C6*3)+(May!C6*2)+(Jun!C6*1)</f>
        <v>27760.109999999997</v>
      </c>
      <c r="E6" s="8"/>
      <c r="F6" s="49">
        <f>(Jul!E6*12)+(Aug!E6*11)+(Sep!E6*10)+(Oct!E6*9)+(Nov!E6*8)+(Dec!E6*7)+(Jan!E6*6)+(Feb!E6*5)+(Mar!E6*4)+(Apr!E6*3)+(May!E6*2)+(Jun!E6*1)</f>
        <v>0</v>
      </c>
      <c r="G6" s="8"/>
      <c r="H6" s="31">
        <f>May!H6+G6</f>
        <v>346.84</v>
      </c>
      <c r="I6" s="31">
        <f t="shared" si="0"/>
        <v>0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28106.949999999997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>
        <v>3433.78</v>
      </c>
      <c r="D7" s="49">
        <f>(Jul!C7*12)+(Aug!C7*11)+(Sep!C7*10)+(Oct!C7*9)+(Nov!C7*8)+(Dec!C7*7)+(Jan!C7*6)+(Feb!C7*5)+(Mar!C7*4)+(Apr!C7*3)+(May!C7*2)+(Jun!C7*1)</f>
        <v>263395.60000000003</v>
      </c>
      <c r="E7" s="8">
        <v>588</v>
      </c>
      <c r="F7" s="49">
        <f>(Jul!E7*12)+(Aug!E7*11)+(Sep!E7*10)+(Oct!E7*9)+(Nov!E7*8)+(Dec!E7*7)+(Jan!E7*6)+(Feb!E7*5)+(Mar!E7*4)+(Apr!E7*3)+(May!E7*2)+(Jun!E7*1)</f>
        <v>115360</v>
      </c>
      <c r="G7" s="8">
        <v>64757</v>
      </c>
      <c r="H7" s="31">
        <f>May!H7+G7</f>
        <v>389043.98000000004</v>
      </c>
      <c r="I7" s="31">
        <f t="shared" si="0"/>
        <v>68778.78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767799.58000000007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/>
      <c r="D8" s="49">
        <f>(Jul!C8*12)+(Aug!C8*11)+(Sep!C8*10)+(Oct!C8*9)+(Nov!C8*8)+(Dec!C8*7)+(Jan!C8*6)+(Feb!C8*5)+(Mar!C8*4)+(Apr!C8*3)+(May!C8*2)+(Jun!C8*1)</f>
        <v>74311.62</v>
      </c>
      <c r="E8" s="8"/>
      <c r="F8" s="49">
        <f>(Jul!E8*12)+(Aug!E8*11)+(Sep!E8*10)+(Oct!E8*9)+(Nov!E8*8)+(Dec!E8*7)+(Jan!E8*6)+(Feb!E8*5)+(Mar!E8*4)+(Apr!E8*3)+(May!E8*2)+(Jun!E8*1)</f>
        <v>7964.26</v>
      </c>
      <c r="G8" s="8"/>
      <c r="H8" s="31">
        <f>May!H8+G8</f>
        <v>66418.899999999994</v>
      </c>
      <c r="I8" s="31">
        <f t="shared" si="0"/>
        <v>0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148694.78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>
        <v>3348.64</v>
      </c>
      <c r="D9" s="49">
        <f>(Jul!C9*12)+(Aug!C9*11)+(Sep!C9*10)+(Oct!C9*9)+(Nov!C9*8)+(Dec!C9*7)+(Jan!C9*6)+(Feb!C9*5)+(Mar!C9*4)+(Apr!C9*3)+(May!C9*2)+(Jun!C9*1)</f>
        <v>88195.6</v>
      </c>
      <c r="E9" s="8"/>
      <c r="F9" s="49">
        <f>(Jul!E9*12)+(Aug!E9*11)+(Sep!E9*10)+(Oct!E9*9)+(Nov!E9*8)+(Dec!E9*7)+(Jan!E9*6)+(Feb!E9*5)+(Mar!E9*4)+(Apr!E9*3)+(May!E9*2)+(Jun!E9*1)</f>
        <v>3041.02</v>
      </c>
      <c r="G9" s="8">
        <v>4500.8599999999997</v>
      </c>
      <c r="H9" s="31">
        <f>May!H9+G9</f>
        <v>70080.59</v>
      </c>
      <c r="I9" s="31">
        <f t="shared" si="0"/>
        <v>7849.5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161317.21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/>
      <c r="D10" s="49">
        <f>(Jul!C10*12)+(Aug!C10*11)+(Sep!C10*10)+(Oct!C10*9)+(Nov!C10*8)+(Dec!C10*7)+(Jan!C10*6)+(Feb!C10*5)+(Mar!C10*4)+(Apr!C10*3)+(May!C10*2)+(Jun!C10*1)</f>
        <v>75882.540000000008</v>
      </c>
      <c r="E10" s="8">
        <v>561</v>
      </c>
      <c r="F10" s="49">
        <f>(Jul!E10*12)+(Aug!E10*11)+(Sep!E10*10)+(Oct!E10*9)+(Nov!E10*8)+(Dec!E10*7)+(Jan!E10*6)+(Feb!E10*5)+(Mar!E10*4)+(Apr!E10*3)+(May!E10*2)+(Jun!E10*1)</f>
        <v>44211</v>
      </c>
      <c r="G10" s="8">
        <v>1683</v>
      </c>
      <c r="H10" s="31">
        <f>May!H10+G10</f>
        <v>155230.34</v>
      </c>
      <c r="I10" s="31">
        <f t="shared" si="0"/>
        <v>2244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275323.88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>
        <v>734.36</v>
      </c>
      <c r="D11" s="49">
        <f>(Jul!C11*12)+(Aug!C11*11)+(Sep!C11*10)+(Oct!C11*9)+(Nov!C11*8)+(Dec!C11*7)+(Jan!C11*6)+(Feb!C11*5)+(Mar!C11*4)+(Apr!C11*3)+(May!C11*2)+(Jun!C11*1)</f>
        <v>49587.520000000004</v>
      </c>
      <c r="E11" s="8"/>
      <c r="F11" s="49">
        <f>(Jul!E11*12)+(Aug!E11*11)+(Sep!E11*10)+(Oct!E11*9)+(Nov!E11*8)+(Dec!E11*7)+(Jan!E11*6)+(Feb!E11*5)+(Mar!E11*4)+(Apr!E11*3)+(May!E11*2)+(Jun!E11*1)</f>
        <v>17687</v>
      </c>
      <c r="G11" s="8">
        <v>1202.3800000000001</v>
      </c>
      <c r="H11" s="31">
        <f>May!H11+G11</f>
        <v>285355.38</v>
      </c>
      <c r="I11" s="31">
        <f t="shared" si="0"/>
        <v>1936.7400000000002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352629.9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/>
      <c r="D12" s="49">
        <f>(Jul!C12*12)+(Aug!C12*11)+(Sep!C12*10)+(Oct!C12*9)+(Nov!C12*8)+(Dec!C12*7)+(Jan!C12*6)+(Feb!C12*5)+(Mar!C12*4)+(Apr!C12*3)+(May!C12*2)+(Jun!C12*1)</f>
        <v>84468.040000000008</v>
      </c>
      <c r="E12" s="8"/>
      <c r="F12" s="49">
        <f>(Jul!E12*12)+(Aug!E12*11)+(Sep!E12*10)+(Oct!E12*9)+(Nov!E12*8)+(Dec!E12*7)+(Jan!E12*6)+(Feb!E12*5)+(Mar!E12*4)+(Apr!E12*3)+(May!E12*2)+(Jun!E12*1)</f>
        <v>0</v>
      </c>
      <c r="G12" s="8"/>
      <c r="H12" s="31">
        <f>May!H12+G12</f>
        <v>58256.28</v>
      </c>
      <c r="I12" s="31">
        <f t="shared" si="0"/>
        <v>0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142724.31999999998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/>
      <c r="D13" s="49">
        <f>(Jul!C13*12)+(Aug!C13*11)+(Sep!C13*10)+(Oct!C13*9)+(Nov!C13*8)+(Dec!C13*7)+(Jan!C13*6)+(Feb!C13*5)+(Mar!C13*4)+(Apr!C13*3)+(May!C13*2)+(Jun!C13*1)</f>
        <v>573477.57000000007</v>
      </c>
      <c r="E13" s="8"/>
      <c r="F13" s="49">
        <f>(Jul!E13*12)+(Aug!E13*11)+(Sep!E13*10)+(Oct!E13*9)+(Nov!E13*8)+(Dec!E13*7)+(Jan!E13*6)+(Feb!E13*5)+(Mar!E13*4)+(Apr!E13*3)+(May!E13*2)+(Jun!E13*1)</f>
        <v>111056.33</v>
      </c>
      <c r="G13" s="8"/>
      <c r="H13" s="31">
        <f>May!H13+G13</f>
        <v>489735.11</v>
      </c>
      <c r="I13" s="31">
        <f t="shared" si="0"/>
        <v>0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1174269.0099999998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/>
      <c r="D14" s="49">
        <f>(Jul!C14*12)+(Aug!C14*11)+(Sep!C14*10)+(Oct!C14*9)+(Nov!C14*8)+(Dec!C14*7)+(Jan!C14*6)+(Feb!C14*5)+(Mar!C14*4)+(Apr!C14*3)+(May!C14*2)+(Jun!C14*1)</f>
        <v>135651.39000000001</v>
      </c>
      <c r="E14" s="8"/>
      <c r="F14" s="49">
        <f>(Jul!E14*12)+(Aug!E14*11)+(Sep!E14*10)+(Oct!E14*9)+(Nov!E14*8)+(Dec!E14*7)+(Jan!E14*6)+(Feb!E14*5)+(Mar!E14*4)+(Apr!E14*3)+(May!E14*2)+(Jun!E14*1)</f>
        <v>26151</v>
      </c>
      <c r="G14" s="8"/>
      <c r="H14" s="31">
        <f>May!H14+G14</f>
        <v>70225.37</v>
      </c>
      <c r="I14" s="31">
        <f t="shared" si="0"/>
        <v>0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232027.76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0</v>
      </c>
      <c r="E15" s="8"/>
      <c r="F15" s="49">
        <f>(Jul!E15*12)+(Aug!E15*11)+(Sep!E15*10)+(Oct!E15*9)+(Nov!E15*8)+(Dec!E15*7)+(Jan!E15*6)+(Feb!E15*5)+(Mar!E15*4)+(Apr!E15*3)+(May!E15*2)+(Jun!E15*1)</f>
        <v>0</v>
      </c>
      <c r="G15" s="8"/>
      <c r="H15" s="31">
        <f>May!H15+G15</f>
        <v>0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>
        <v>16858.79</v>
      </c>
      <c r="D16" s="49">
        <f>(Jul!C16*12)+(Aug!C16*11)+(Sep!C16*10)+(Oct!C16*9)+(Nov!C16*8)+(Dec!C16*7)+(Jan!C16*6)+(Feb!C16*5)+(Mar!C16*4)+(Apr!C16*3)+(May!C16*2)+(Jun!C16*1)</f>
        <v>1488864.78</v>
      </c>
      <c r="E16" s="8">
        <v>2553</v>
      </c>
      <c r="F16" s="49">
        <f>(Jul!E16*12)+(Aug!E16*11)+(Sep!E16*10)+(Oct!E16*9)+(Nov!E16*8)+(Dec!E16*7)+(Jan!E16*6)+(Feb!E16*5)+(Mar!E16*4)+(Apr!E16*3)+(May!E16*2)+(Jun!E16*1)</f>
        <v>74989</v>
      </c>
      <c r="G16" s="8">
        <v>342445</v>
      </c>
      <c r="H16" s="31">
        <f>May!H16+G16</f>
        <v>1833694.67</v>
      </c>
      <c r="I16" s="31">
        <f t="shared" si="0"/>
        <v>361856.79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3397548.4499999997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>
        <v>1680.48</v>
      </c>
      <c r="D17" s="49">
        <f>(Jul!C17*12)+(Aug!C17*11)+(Sep!C17*10)+(Oct!C17*9)+(Nov!C17*8)+(Dec!C17*7)+(Jan!C17*6)+(Feb!C17*5)+(Mar!C17*4)+(Apr!C17*3)+(May!C17*2)+(Jun!C17*1)</f>
        <v>1605379.96</v>
      </c>
      <c r="E17" s="8"/>
      <c r="F17" s="49">
        <f>(Jul!E17*12)+(Aug!E17*11)+(Sep!E17*10)+(Oct!E17*9)+(Nov!E17*8)+(Dec!E17*7)+(Jan!E17*6)+(Feb!E17*5)+(Mar!E17*4)+(Apr!E17*3)+(May!E17*2)+(Jun!E17*1)</f>
        <v>42934</v>
      </c>
      <c r="G17" s="8">
        <v>7946.61</v>
      </c>
      <c r="H17" s="31">
        <f>May!H17+G17</f>
        <v>146882.15</v>
      </c>
      <c r="I17" s="31">
        <f t="shared" si="0"/>
        <v>9627.09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1795196.1100000003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/>
      <c r="D18" s="49">
        <f>(Jul!C18*12)+(Aug!C18*11)+(Sep!C18*10)+(Oct!C18*9)+(Nov!C18*8)+(Dec!C18*7)+(Jan!C18*6)+(Feb!C18*5)+(Mar!C18*4)+(Apr!C18*3)+(May!C18*2)+(Jun!C18*1)</f>
        <v>0</v>
      </c>
      <c r="E18" s="8"/>
      <c r="F18" s="49">
        <f>(Jul!E18*12)+(Aug!E18*11)+(Sep!E18*10)+(Oct!E18*9)+(Nov!E18*8)+(Dec!E18*7)+(Jan!E18*6)+(Feb!E18*5)+(Mar!E18*4)+(Apr!E18*3)+(May!E18*2)+(Jun!E18*1)</f>
        <v>0</v>
      </c>
      <c r="G18" s="8"/>
      <c r="H18" s="31">
        <f>May!H18+G18</f>
        <v>0</v>
      </c>
      <c r="I18" s="31">
        <f t="shared" si="0"/>
        <v>0</v>
      </c>
      <c r="J18" s="49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/>
      <c r="D19" s="49">
        <f>(Jul!C19*12)+(Aug!C19*11)+(Sep!C19*10)+(Oct!C19*9)+(Nov!C19*8)+(Dec!C19*7)+(Jan!C19*6)+(Feb!C19*5)+(Mar!C19*4)+(Apr!C19*3)+(May!C19*2)+(Jun!C19*1)</f>
        <v>12060.779999999999</v>
      </c>
      <c r="E19" s="8"/>
      <c r="F19" s="49">
        <f>(Jul!E19*12)+(Aug!E19*11)+(Sep!E19*10)+(Oct!E19*9)+(Nov!E19*8)+(Dec!E19*7)+(Jan!E19*6)+(Feb!E19*5)+(Mar!E19*4)+(Apr!E19*3)+(May!E19*2)+(Jun!E19*1)</f>
        <v>0</v>
      </c>
      <c r="G19" s="8"/>
      <c r="H19" s="31">
        <f>May!H19+G19</f>
        <v>29856.41</v>
      </c>
      <c r="I19" s="31">
        <f t="shared" si="0"/>
        <v>0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41917.19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/>
      <c r="D20" s="49">
        <f>(Jul!C20*12)+(Aug!C20*11)+(Sep!C20*10)+(Oct!C20*9)+(Nov!C20*8)+(Dec!C20*7)+(Jan!C20*6)+(Feb!C20*5)+(Mar!C20*4)+(Apr!C20*3)+(May!C20*2)+(Jun!C20*1)</f>
        <v>56731.63</v>
      </c>
      <c r="E20" s="8"/>
      <c r="F20" s="49">
        <f>(Jul!E20*12)+(Aug!E20*11)+(Sep!E20*10)+(Oct!E20*9)+(Nov!E20*8)+(Dec!E20*7)+(Jan!E20*6)+(Feb!E20*5)+(Mar!E20*4)+(Apr!E20*3)+(May!E20*2)+(Jun!E20*1)</f>
        <v>10616</v>
      </c>
      <c r="G20" s="8"/>
      <c r="H20" s="31">
        <f>May!H20+G20</f>
        <v>26997</v>
      </c>
      <c r="I20" s="31">
        <f t="shared" si="0"/>
        <v>0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94344.63</v>
      </c>
      <c r="K20" s="54"/>
      <c r="L20" s="49"/>
    </row>
    <row r="21" spans="1:12" s="1" customFormat="1" ht="15.75" customHeight="1" x14ac:dyDescent="0.2">
      <c r="A21" s="5" t="s">
        <v>141</v>
      </c>
      <c r="B21" s="6" t="s">
        <v>22</v>
      </c>
      <c r="C21" s="48"/>
      <c r="D21" s="49">
        <f>(Jul!C21*12)+(Aug!C21*11)+(Sep!C21*10)+(Oct!C21*9)+(Nov!C21*8)+(Dec!C21*7)+(Jan!C21*6)+(Feb!C21*5)+(Mar!C21*4)+(Apr!C21*3)+(May!C21*2)+(Jun!C21*1)</f>
        <v>0</v>
      </c>
      <c r="E21" s="8"/>
      <c r="F21" s="49">
        <f>(Jul!E21*12)+(Aug!E21*11)+(Sep!E21*10)+(Oct!E21*9)+(Nov!E21*8)+(Dec!E21*7)+(Jan!E21*6)+(Feb!E21*5)+(Mar!E21*4)+(Apr!E21*3)+(May!E21*2)+(Jun!E21*1)</f>
        <v>2310</v>
      </c>
      <c r="G21" s="8"/>
      <c r="H21" s="31">
        <f>May!H21+G21</f>
        <v>4806</v>
      </c>
      <c r="I21" s="31">
        <f t="shared" si="0"/>
        <v>0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7116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/>
      <c r="D22" s="49">
        <f>(Jul!C22*12)+(Aug!C22*11)+(Sep!C22*10)+(Oct!C22*9)+(Nov!C22*8)+(Dec!C22*7)+(Jan!C22*6)+(Feb!C22*5)+(Mar!C22*4)+(Apr!C22*3)+(May!C22*2)+(Jun!C22*1)</f>
        <v>11446.91</v>
      </c>
      <c r="E22" s="8"/>
      <c r="F22" s="49">
        <f>(Jul!E22*12)+(Aug!E22*11)+(Sep!E22*10)+(Oct!E22*9)+(Nov!E22*8)+(Dec!E22*7)+(Jan!E22*6)+(Feb!E22*5)+(Mar!E22*4)+(Apr!E22*3)+(May!E22*2)+(Jun!E22*1)</f>
        <v>12516</v>
      </c>
      <c r="G22" s="8"/>
      <c r="H22" s="31">
        <f>May!H22+G22</f>
        <v>28233.360000000001</v>
      </c>
      <c r="I22" s="31">
        <f t="shared" si="0"/>
        <v>0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52196.270000000004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>
        <v>3534.44</v>
      </c>
      <c r="D23" s="49">
        <f>(Jul!C23*12)+(Aug!C23*11)+(Sep!C23*10)+(Oct!C23*9)+(Nov!C23*8)+(Dec!C23*7)+(Jan!C23*6)+(Feb!C23*5)+(Mar!C23*4)+(Apr!C23*3)+(May!C23*2)+(Jun!C23*1)</f>
        <v>344008.24000000005</v>
      </c>
      <c r="E23" s="8"/>
      <c r="F23" s="49">
        <f>(Jul!E23*12)+(Aug!E23*11)+(Sep!E23*10)+(Oct!E23*9)+(Nov!E23*8)+(Dec!E23*7)+(Jan!E23*6)+(Feb!E23*5)+(Mar!E23*4)+(Apr!E23*3)+(May!E23*2)+(Jun!E23*1)</f>
        <v>50648</v>
      </c>
      <c r="G23" s="8"/>
      <c r="H23" s="31">
        <f>May!H23+G23</f>
        <v>209022.49000000002</v>
      </c>
      <c r="I23" s="31">
        <f t="shared" si="0"/>
        <v>3534.44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603678.73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/>
      <c r="D24" s="49">
        <f>(Jul!C24*12)+(Aug!C24*11)+(Sep!C24*10)+(Oct!C24*9)+(Nov!C24*8)+(Dec!C24*7)+(Jan!C24*6)+(Feb!C24*5)+(Mar!C24*4)+(Apr!C24*3)+(May!C24*2)+(Jun!C24*1)</f>
        <v>175680.34999999998</v>
      </c>
      <c r="E24" s="8">
        <v>1667</v>
      </c>
      <c r="F24" s="49">
        <f>(Jul!E24*12)+(Aug!E24*11)+(Sep!E24*10)+(Oct!E24*9)+(Nov!E24*8)+(Dec!E24*7)+(Jan!E24*6)+(Feb!E24*5)+(Mar!E24*4)+(Apr!E24*3)+(May!E24*2)+(Jun!E24*1)</f>
        <v>29602</v>
      </c>
      <c r="G24" s="8">
        <v>1667</v>
      </c>
      <c r="H24" s="31">
        <f>May!H24+G24</f>
        <v>105440.31</v>
      </c>
      <c r="I24" s="31">
        <f t="shared" si="0"/>
        <v>3334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310722.65999999997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/>
      <c r="D25" s="49">
        <f>(Jul!C25*12)+(Aug!C25*11)+(Sep!C25*10)+(Oct!C25*9)+(Nov!C25*8)+(Dec!C25*7)+(Jan!C25*6)+(Feb!C25*5)+(Mar!C25*4)+(Apr!C25*3)+(May!C25*2)+(Jun!C25*1)</f>
        <v>211516.7</v>
      </c>
      <c r="E25" s="8"/>
      <c r="F25" s="49">
        <f>(Jul!E25*12)+(Aug!E25*11)+(Sep!E25*10)+(Oct!E25*9)+(Nov!E25*8)+(Dec!E25*7)+(Jan!E25*6)+(Feb!E25*5)+(Mar!E25*4)+(Apr!E25*3)+(May!E25*2)+(Jun!E25*1)</f>
        <v>9600</v>
      </c>
      <c r="G25" s="8"/>
      <c r="H25" s="31">
        <f>May!H25+G25</f>
        <v>22869.46</v>
      </c>
      <c r="I25" s="31">
        <f t="shared" si="0"/>
        <v>0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243986.16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/>
      <c r="D26" s="49">
        <f>(Jul!C26*12)+(Aug!C26*11)+(Sep!C26*10)+(Oct!C26*9)+(Nov!C26*8)+(Dec!C26*7)+(Jan!C26*6)+(Feb!C26*5)+(Mar!C26*4)+(Apr!C26*3)+(May!C26*2)+(Jun!C26*1)</f>
        <v>81399.569999999992</v>
      </c>
      <c r="E26" s="8"/>
      <c r="F26" s="49">
        <f>(Jul!E26*12)+(Aug!E26*11)+(Sep!E26*10)+(Oct!E26*9)+(Nov!E26*8)+(Dec!E26*7)+(Jan!E26*6)+(Feb!E26*5)+(Mar!E26*4)+(Apr!E26*3)+(May!E26*2)+(Jun!E26*1)</f>
        <v>19614</v>
      </c>
      <c r="G26" s="8"/>
      <c r="H26" s="31">
        <f>May!H26+G26</f>
        <v>36779.019999999997</v>
      </c>
      <c r="I26" s="31">
        <f t="shared" si="0"/>
        <v>0</v>
      </c>
      <c r="J26" s="49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137792.59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/>
      <c r="D27" s="49">
        <f>(Jul!C27*12)+(Aug!C27*11)+(Sep!C27*10)+(Oct!C27*9)+(Nov!C27*8)+(Dec!C27*7)+(Jan!C27*6)+(Feb!C27*5)+(Mar!C27*4)+(Apr!C27*3)+(May!C27*2)+(Jun!C27*1)</f>
        <v>40374.14</v>
      </c>
      <c r="E27" s="8"/>
      <c r="F27" s="49">
        <f>(Jul!E27*12)+(Aug!E27*11)+(Sep!E27*10)+(Oct!E27*9)+(Nov!E27*8)+(Dec!E27*7)+(Jan!E27*6)+(Feb!E27*5)+(Mar!E27*4)+(Apr!E27*3)+(May!E27*2)+(Jun!E27*1)</f>
        <v>0</v>
      </c>
      <c r="G27" s="8"/>
      <c r="H27" s="31">
        <f>May!H27+G27</f>
        <v>33787.760000000002</v>
      </c>
      <c r="I27" s="31">
        <f t="shared" si="0"/>
        <v>0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74161.899999999994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/>
      <c r="D28" s="49">
        <f>(Jul!C28*12)+(Aug!C28*11)+(Sep!C28*10)+(Oct!C28*9)+(Nov!C28*8)+(Dec!C28*7)+(Jan!C28*6)+(Feb!C28*5)+(Mar!C28*4)+(Apr!C28*3)+(May!C28*2)+(Jun!C28*1)</f>
        <v>49316.95</v>
      </c>
      <c r="E28" s="8"/>
      <c r="F28" s="49">
        <f>(Jul!E28*12)+(Aug!E28*11)+(Sep!E28*10)+(Oct!E28*9)+(Nov!E28*8)+(Dec!E28*7)+(Jan!E28*6)+(Feb!E28*5)+(Mar!E28*4)+(Apr!E28*3)+(May!E28*2)+(Jun!E28*1)</f>
        <v>0</v>
      </c>
      <c r="G28" s="8"/>
      <c r="H28" s="31">
        <f>May!H28+G28</f>
        <v>45589.240000000005</v>
      </c>
      <c r="I28" s="31">
        <f t="shared" si="0"/>
        <v>0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94906.19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/>
      <c r="D29" s="49">
        <f>(Jul!C29*12)+(Aug!C29*11)+(Sep!C29*10)+(Oct!C29*9)+(Nov!C29*8)+(Dec!C29*7)+(Jan!C29*6)+(Feb!C29*5)+(Mar!C29*4)+(Apr!C29*3)+(May!C29*2)+(Jun!C29*1)</f>
        <v>2824</v>
      </c>
      <c r="E29" s="8"/>
      <c r="F29" s="49">
        <f>(Jul!E29*12)+(Aug!E29*11)+(Sep!E29*10)+(Oct!E29*9)+(Nov!E29*8)+(Dec!E29*7)+(Jan!E29*6)+(Feb!E29*5)+(Mar!E29*4)+(Apr!E29*3)+(May!E29*2)+(Jun!E29*1)</f>
        <v>0</v>
      </c>
      <c r="G29" s="8"/>
      <c r="H29" s="31">
        <f>May!H29+G29</f>
        <v>163</v>
      </c>
      <c r="I29" s="31">
        <f t="shared" si="0"/>
        <v>0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2987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/>
      <c r="D30" s="49">
        <f>(Jul!C30*12)+(Aug!C30*11)+(Sep!C30*10)+(Oct!C30*9)+(Nov!C30*8)+(Dec!C30*7)+(Jan!C30*6)+(Feb!C30*5)+(Mar!C30*4)+(Apr!C30*3)+(May!C30*2)+(Jun!C30*1)</f>
        <v>150650.16600000003</v>
      </c>
      <c r="E30" s="8"/>
      <c r="F30" s="49">
        <f>(Jul!E30*12)+(Aug!E30*11)+(Sep!E30*10)+(Oct!E30*9)+(Nov!E30*8)+(Dec!E30*7)+(Jan!E30*6)+(Feb!E30*5)+(Mar!E30*4)+(Apr!E30*3)+(May!E30*2)+(Jun!E30*1)</f>
        <v>101150.38</v>
      </c>
      <c r="G30" s="8"/>
      <c r="H30" s="31">
        <f>May!H30+G30</f>
        <v>302223.84000000003</v>
      </c>
      <c r="I30" s="31">
        <f t="shared" si="0"/>
        <v>0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554024.38600000006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>
        <v>731.36</v>
      </c>
      <c r="D31" s="49">
        <f>(Jul!C31*12)+(Aug!C31*11)+(Sep!C31*10)+(Oct!C31*9)+(Nov!C31*8)+(Dec!C31*7)+(Jan!C31*6)+(Feb!C31*5)+(Mar!C31*4)+(Apr!C31*3)+(May!C31*2)+(Jun!C31*1)</f>
        <v>376271.05</v>
      </c>
      <c r="E31" s="8">
        <v>1376</v>
      </c>
      <c r="F31" s="49">
        <f>(Jul!E31*12)+(Aug!E31*11)+(Sep!E31*10)+(Oct!E31*9)+(Nov!E31*8)+(Dec!E31*7)+(Jan!E31*6)+(Feb!E31*5)+(Mar!E31*4)+(Apr!E31*3)+(May!E31*2)+(Jun!E31*1)</f>
        <v>232164.33</v>
      </c>
      <c r="G31" s="8">
        <v>10995.61</v>
      </c>
      <c r="H31" s="31">
        <f>May!H31+G31</f>
        <v>412792.1</v>
      </c>
      <c r="I31" s="31">
        <f t="shared" si="0"/>
        <v>13102.970000000001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1021227.48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9">
        <f>(Jul!C32*12)+(Aug!C32*11)+(Sep!C32*10)+(Oct!C32*9)+(Nov!C32*8)+(Dec!C32*7)+(Jan!C32*6)+(Feb!C32*5)+(Mar!C32*4)+(Apr!C32*3)+(May!C32*2)+(Jun!C32*1)</f>
        <v>44259.060000000005</v>
      </c>
      <c r="E32" s="8"/>
      <c r="F32" s="49">
        <f>(Jul!E32*12)+(Aug!E32*11)+(Sep!E32*10)+(Oct!E32*9)+(Nov!E32*8)+(Dec!E32*7)+(Jan!E32*6)+(Feb!E32*5)+(Mar!E32*4)+(Apr!E32*3)+(May!E32*2)+(Jun!E32*1)</f>
        <v>0</v>
      </c>
      <c r="G32" s="8"/>
      <c r="H32" s="31">
        <f>May!H32+G32</f>
        <v>72545.78</v>
      </c>
      <c r="I32" s="31">
        <f t="shared" si="0"/>
        <v>0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116804.84000000001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9">
        <f>(Jul!C33*12)+(Aug!C33*11)+(Sep!C33*10)+(Oct!C33*9)+(Nov!C33*8)+(Dec!C33*7)+(Jan!C33*6)+(Feb!C33*5)+(Mar!C33*4)+(Apr!C33*3)+(May!C33*2)+(Jun!C33*1)</f>
        <v>157026.69</v>
      </c>
      <c r="E33" s="8"/>
      <c r="F33" s="49">
        <f>(Jul!E33*12)+(Aug!E33*11)+(Sep!E33*10)+(Oct!E33*9)+(Nov!E33*8)+(Dec!E33*7)+(Jan!E33*6)+(Feb!E33*5)+(Mar!E33*4)+(Apr!E33*3)+(May!E33*2)+(Jun!E33*1)</f>
        <v>0</v>
      </c>
      <c r="G33" s="8"/>
      <c r="H33" s="31">
        <f>May!H33+G33</f>
        <v>36236</v>
      </c>
      <c r="I33" s="31">
        <f t="shared" si="0"/>
        <v>0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193262.69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9">
        <f>(Jul!C34*12)+(Aug!C34*11)+(Sep!C34*10)+(Oct!C34*9)+(Nov!C34*8)+(Dec!C34*7)+(Jan!C34*6)+(Feb!C34*5)+(Mar!C34*4)+(Apr!C34*3)+(May!C34*2)+(Jun!C34*1)</f>
        <v>60571.759999999995</v>
      </c>
      <c r="E34" s="8">
        <v>19137.62</v>
      </c>
      <c r="F34" s="49">
        <f>(Jul!E34*12)+(Aug!E34*11)+(Sep!E34*10)+(Oct!E34*9)+(Nov!E34*8)+(Dec!E34*7)+(Jan!E34*6)+(Feb!E34*5)+(Mar!E34*4)+(Apr!E34*3)+(May!E34*2)+(Jun!E34*1)</f>
        <v>19317.62</v>
      </c>
      <c r="G34" s="8">
        <v>1254</v>
      </c>
      <c r="H34" s="31">
        <f>May!H34+G34</f>
        <v>156361.69</v>
      </c>
      <c r="I34" s="31">
        <f t="shared" si="0"/>
        <v>20391.62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236251.07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>
        <v>9639.2199999999993</v>
      </c>
      <c r="D35" s="49">
        <f>(Jul!C35*12)+(Aug!C35*11)+(Sep!C35*10)+(Oct!C35*9)+(Nov!C35*8)+(Dec!C35*7)+(Jan!C35*6)+(Feb!C35*5)+(Mar!C35*4)+(Apr!C35*3)+(May!C35*2)+(Jun!C35*1)</f>
        <v>303163.63</v>
      </c>
      <c r="E35" s="8"/>
      <c r="F35" s="49">
        <f>(Jul!E35*12)+(Aug!E35*11)+(Sep!E35*10)+(Oct!E35*9)+(Nov!E35*8)+(Dec!E35*7)+(Jan!E35*6)+(Feb!E35*5)+(Mar!E35*4)+(Apr!E35*3)+(May!E35*2)+(Jun!E35*1)</f>
        <v>0</v>
      </c>
      <c r="G35" s="8">
        <v>124887.25</v>
      </c>
      <c r="H35" s="31">
        <f>May!H35+G35</f>
        <v>464248.29</v>
      </c>
      <c r="I35" s="31">
        <f t="shared" si="0"/>
        <v>134526.47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767411.91999999993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9">
        <f>(Jul!C36*12)+(Aug!C36*11)+(Sep!C36*10)+(Oct!C36*9)+(Nov!C36*8)+(Dec!C36*7)+(Jan!C36*6)+(Feb!C36*5)+(Mar!C36*4)+(Apr!C36*3)+(May!C36*2)+(Jun!C36*1)</f>
        <v>0</v>
      </c>
      <c r="E36" s="8"/>
      <c r="F36" s="49">
        <f>(Jul!E36*12)+(Aug!E36*11)+(Sep!E36*10)+(Oct!E36*9)+(Nov!E36*8)+(Dec!E36*7)+(Jan!E36*6)+(Feb!E36*5)+(Mar!E36*4)+(Apr!E36*3)+(May!E36*2)+(Jun!E36*1)</f>
        <v>3762.57</v>
      </c>
      <c r="G36" s="8"/>
      <c r="H36" s="31">
        <f>May!H36+G36</f>
        <v>3956.09</v>
      </c>
      <c r="I36" s="31">
        <f t="shared" si="0"/>
        <v>0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7718.66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9">
        <f>(Jul!C37*12)+(Aug!C37*11)+(Sep!C37*10)+(Oct!C37*9)+(Nov!C37*8)+(Dec!C37*7)+(Jan!C37*6)+(Feb!C37*5)+(Mar!C37*4)+(Apr!C37*3)+(May!C37*2)+(Jun!C37*1)</f>
        <v>407167.29000000004</v>
      </c>
      <c r="E37" s="8"/>
      <c r="F37" s="49">
        <f>(Jul!E37*12)+(Aug!E37*11)+(Sep!E37*10)+(Oct!E37*9)+(Nov!E37*8)+(Dec!E37*7)+(Jan!E37*6)+(Feb!E37*5)+(Mar!E37*4)+(Apr!E37*3)+(May!E37*2)+(Jun!E37*1)</f>
        <v>0</v>
      </c>
      <c r="G37" s="8"/>
      <c r="H37" s="31">
        <f>May!H37+G37</f>
        <v>25959.18</v>
      </c>
      <c r="I37" s="31">
        <f t="shared" si="0"/>
        <v>0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433126.47000000003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9">
        <f>(Jul!C38*12)+(Aug!C38*11)+(Sep!C38*10)+(Oct!C38*9)+(Nov!C38*8)+(Dec!C38*7)+(Jan!C38*6)+(Feb!C38*5)+(Mar!C38*4)+(Apr!C38*3)+(May!C38*2)+(Jun!C38*1)</f>
        <v>3256.8</v>
      </c>
      <c r="E38" s="8"/>
      <c r="F38" s="49">
        <f>(Jul!E38*12)+(Aug!E38*11)+(Sep!E38*10)+(Oct!E38*9)+(Nov!E38*8)+(Dec!E38*7)+(Jan!E38*6)+(Feb!E38*5)+(Mar!E38*4)+(Apr!E38*3)+(May!E38*2)+(Jun!E38*1)</f>
        <v>18124</v>
      </c>
      <c r="G38" s="8"/>
      <c r="H38" s="31">
        <f>May!H38+G38</f>
        <v>5337</v>
      </c>
      <c r="I38" s="31">
        <f t="shared" si="0"/>
        <v>0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26717.8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9">
        <f>(Jul!C39*12)+(Aug!C39*11)+(Sep!C39*10)+(Oct!C39*9)+(Nov!C39*8)+(Dec!C39*7)+(Jan!C39*6)+(Feb!C39*5)+(Mar!C39*4)+(Apr!C39*3)+(May!C39*2)+(Jun!C39*1)</f>
        <v>225861.12</v>
      </c>
      <c r="E39" s="8"/>
      <c r="F39" s="49">
        <f>(Jul!E39*12)+(Aug!E39*11)+(Sep!E39*10)+(Oct!E39*9)+(Nov!E39*8)+(Dec!E39*7)+(Jan!E39*6)+(Feb!E39*5)+(Mar!E39*4)+(Apr!E39*3)+(May!E39*2)+(Jun!E39*1)</f>
        <v>11004</v>
      </c>
      <c r="G39" s="8"/>
      <c r="H39" s="31">
        <f>May!H39+G39</f>
        <v>283257.09000000003</v>
      </c>
      <c r="I39" s="31">
        <f t="shared" si="0"/>
        <v>0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520122.21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9">
        <f>(Jul!C40*12)+(Aug!C40*11)+(Sep!C40*10)+(Oct!C40*9)+(Nov!C40*8)+(Dec!C40*7)+(Jan!C40*6)+(Feb!C40*5)+(Mar!C40*4)+(Apr!C40*3)+(May!C40*2)+(Jun!C40*1)</f>
        <v>0</v>
      </c>
      <c r="E40" s="8"/>
      <c r="F40" s="49">
        <f>(Jul!E40*12)+(Aug!E40*11)+(Sep!E40*10)+(Oct!E40*9)+(Nov!E40*8)+(Dec!E40*7)+(Jan!E40*6)+(Feb!E40*5)+(Mar!E40*4)+(Apr!E40*3)+(May!E40*2)+(Jun!E40*1)</f>
        <v>0</v>
      </c>
      <c r="G40" s="8"/>
      <c r="H40" s="31">
        <f>May!H40+G40</f>
        <v>0</v>
      </c>
      <c r="I40" s="31">
        <f t="shared" si="0"/>
        <v>0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9">
        <f>(Jul!C41*12)+(Aug!C41*11)+(Sep!C41*10)+(Oct!C41*9)+(Nov!C41*8)+(Dec!C41*7)+(Jan!C41*6)+(Feb!C41*5)+(Mar!C41*4)+(Apr!C41*3)+(May!C41*2)+(Jun!C41*1)</f>
        <v>29115.46</v>
      </c>
      <c r="E41" s="8"/>
      <c r="F41" s="49">
        <f>(Jul!E41*12)+(Aug!E41*11)+(Sep!E41*10)+(Oct!E41*9)+(Nov!E41*8)+(Dec!E41*7)+(Jan!E41*6)+(Feb!E41*5)+(Mar!E41*4)+(Apr!E41*3)+(May!E41*2)+(Jun!E41*1)</f>
        <v>11287.710000000001</v>
      </c>
      <c r="G41" s="8"/>
      <c r="H41" s="31">
        <f>May!H41+G41</f>
        <v>17027.580000000002</v>
      </c>
      <c r="I41" s="31">
        <f t="shared" si="0"/>
        <v>0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57430.75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>
        <v>587.36</v>
      </c>
      <c r="D42" s="49">
        <f>(Jul!C42*12)+(Aug!C42*11)+(Sep!C42*10)+(Oct!C42*9)+(Nov!C42*8)+(Dec!C42*7)+(Jan!C42*6)+(Feb!C42*5)+(Mar!C42*4)+(Apr!C42*3)+(May!C42*2)+(Jun!C42*1)</f>
        <v>145935.85999999999</v>
      </c>
      <c r="E42" s="8"/>
      <c r="F42" s="49">
        <f>(Jul!E42*12)+(Aug!E42*11)+(Sep!E42*10)+(Oct!E42*9)+(Nov!E42*8)+(Dec!E42*7)+(Jan!E42*6)+(Feb!E42*5)+(Mar!E42*4)+(Apr!E42*3)+(May!E42*2)+(Jun!E42*1)</f>
        <v>0</v>
      </c>
      <c r="G42" s="8">
        <v>4919.6400000000003</v>
      </c>
      <c r="H42" s="31">
        <f>May!H42+G42</f>
        <v>265139.95999999996</v>
      </c>
      <c r="I42" s="31">
        <f t="shared" si="0"/>
        <v>5507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411075.82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>
        <v>4246.6899999999996</v>
      </c>
      <c r="D43" s="49">
        <f>(Jul!C43*12)+(Aug!C43*11)+(Sep!C43*10)+(Oct!C43*9)+(Nov!C43*8)+(Dec!C43*7)+(Jan!C43*6)+(Feb!C43*5)+(Mar!C43*4)+(Apr!C43*3)+(May!C43*2)+(Jun!C43*1)</f>
        <v>565535.30999999994</v>
      </c>
      <c r="E43" s="8"/>
      <c r="F43" s="49">
        <f>(Jul!E43*12)+(Aug!E43*11)+(Sep!E43*10)+(Oct!E43*9)+(Nov!E43*8)+(Dec!E43*7)+(Jan!E43*6)+(Feb!E43*5)+(Mar!E43*4)+(Apr!E43*3)+(May!E43*2)+(Jun!E43*1)</f>
        <v>0</v>
      </c>
      <c r="G43" s="8">
        <v>32853.129999999997</v>
      </c>
      <c r="H43" s="31">
        <f>May!H43+G43</f>
        <v>924618.02</v>
      </c>
      <c r="I43" s="31">
        <f t="shared" si="0"/>
        <v>37099.82</v>
      </c>
      <c r="J43" s="49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1490153.3299999998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>
        <v>8628.5499999999993</v>
      </c>
      <c r="D44" s="49">
        <f>(Jul!C44*12)+(Aug!C44*11)+(Sep!C44*10)+(Oct!C44*9)+(Nov!C44*8)+(Dec!C44*7)+(Jan!C44*6)+(Feb!C44*5)+(Mar!C44*4)+(Apr!C44*3)+(May!C44*2)+(Jun!C44*1)</f>
        <v>751037.70000000007</v>
      </c>
      <c r="E44" s="8"/>
      <c r="F44" s="49">
        <f>(Jul!E44*12)+(Aug!E44*11)+(Sep!E44*10)+(Oct!E44*9)+(Nov!E44*8)+(Dec!E44*7)+(Jan!E44*6)+(Feb!E44*5)+(Mar!E44*4)+(Apr!E44*3)+(May!E44*2)+(Jun!E44*1)</f>
        <v>740331</v>
      </c>
      <c r="G44" s="8">
        <v>87378.16</v>
      </c>
      <c r="H44" s="31">
        <f>May!H44+G44</f>
        <v>559459.75</v>
      </c>
      <c r="I44" s="31">
        <f t="shared" si="0"/>
        <v>96006.71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2050828.4499999997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>
        <v>2906.83</v>
      </c>
      <c r="D45" s="49">
        <f>(Jul!C45*12)+(Aug!C45*11)+(Sep!C45*10)+(Oct!C45*9)+(Nov!C45*8)+(Dec!C45*7)+(Jan!C45*6)+(Feb!C45*5)+(Mar!C45*4)+(Apr!C45*3)+(May!C45*2)+(Jun!C45*1)</f>
        <v>98971.19</v>
      </c>
      <c r="E45" s="8"/>
      <c r="F45" s="49">
        <f>(Jul!E45*12)+(Aug!E45*11)+(Sep!E45*10)+(Oct!E45*9)+(Nov!E45*8)+(Dec!E45*7)+(Jan!E45*6)+(Feb!E45*5)+(Mar!E45*4)+(Apr!E45*3)+(May!E45*2)+(Jun!E45*1)</f>
        <v>0</v>
      </c>
      <c r="G45" s="8">
        <v>8720.49</v>
      </c>
      <c r="H45" s="31">
        <f>May!H45+G45</f>
        <v>143552.44</v>
      </c>
      <c r="I45" s="31">
        <f t="shared" si="0"/>
        <v>11627.32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242523.63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52683.79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25271.29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77955.08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9">
        <f>(Jul!C47*12)+(Aug!C47*11)+(Sep!C47*10)+(Oct!C47*9)+(Nov!C47*8)+(Dec!C47*7)+(Jan!C47*6)+(Feb!C47*5)+(Mar!C47*4)+(Apr!C47*3)+(May!C47*2)+(Jun!C47*1)</f>
        <v>254517.03000000006</v>
      </c>
      <c r="E47" s="8"/>
      <c r="F47" s="49">
        <f>(Jul!E47*12)+(Aug!E47*11)+(Sep!E47*10)+(Oct!E47*9)+(Nov!E47*8)+(Dec!E47*7)+(Jan!E47*6)+(Feb!E47*5)+(Mar!E47*4)+(Apr!E47*3)+(May!E47*2)+(Jun!E47*1)</f>
        <v>7602.55</v>
      </c>
      <c r="G47" s="8"/>
      <c r="H47" s="31">
        <f>May!H47+G47</f>
        <v>160357.19</v>
      </c>
      <c r="I47" s="31">
        <f t="shared" si="0"/>
        <v>0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422476.77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9">
        <f>(Jul!C48*12)+(Aug!C48*11)+(Sep!C48*10)+(Oct!C48*9)+(Nov!C48*8)+(Dec!C48*7)+(Jan!C48*6)+(Feb!C48*5)+(Mar!C48*4)+(Apr!C48*3)+(May!C48*2)+(Jun!C48*1)</f>
        <v>251941.66000000003</v>
      </c>
      <c r="E48" s="8"/>
      <c r="F48" s="49">
        <f>(Jul!E48*12)+(Aug!E48*11)+(Sep!E48*10)+(Oct!E48*9)+(Nov!E48*8)+(Dec!E48*7)+(Jan!E48*6)+(Feb!E48*5)+(Mar!E48*4)+(Apr!E48*3)+(May!E48*2)+(Jun!E48*1)</f>
        <v>2508.38</v>
      </c>
      <c r="G48" s="8"/>
      <c r="H48" s="31">
        <f>May!H48+G48</f>
        <v>182125.68</v>
      </c>
      <c r="I48" s="31">
        <f t="shared" si="0"/>
        <v>0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436575.72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9">
        <f>(Jul!C49*12)+(Aug!C49*11)+(Sep!C49*10)+(Oct!C49*9)+(Nov!C49*8)+(Dec!C49*7)+(Jan!C49*6)+(Feb!C49*5)+(Mar!C49*4)+(Apr!C49*3)+(May!C49*2)+(Jun!C49*1)</f>
        <v>43367.09</v>
      </c>
      <c r="E49" s="8"/>
      <c r="F49" s="49">
        <f>(Jul!E49*12)+(Aug!E49*11)+(Sep!E49*10)+(Oct!E49*9)+(Nov!E49*8)+(Dec!E49*7)+(Jan!E49*6)+(Feb!E49*5)+(Mar!E49*4)+(Apr!E49*3)+(May!E49*2)+(Jun!E49*1)</f>
        <v>0</v>
      </c>
      <c r="G49" s="8"/>
      <c r="H49" s="31">
        <f>May!H49+G49</f>
        <v>47867</v>
      </c>
      <c r="I49" s="31">
        <f t="shared" si="0"/>
        <v>0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91234.09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9">
        <f>(Jul!C50*12)+(Aug!C50*11)+(Sep!C50*10)+(Oct!C50*9)+(Nov!C50*8)+(Dec!C50*7)+(Jan!C50*6)+(Feb!C50*5)+(Mar!C50*4)+(Apr!C50*3)+(May!C50*2)+(Jun!C50*1)</f>
        <v>104201.75</v>
      </c>
      <c r="E50" s="8"/>
      <c r="F50" s="49">
        <f>(Jul!E50*12)+(Aug!E50*11)+(Sep!E50*10)+(Oct!E50*9)+(Nov!E50*8)+(Dec!E50*7)+(Jan!E50*6)+(Feb!E50*5)+(Mar!E50*4)+(Apr!E50*3)+(May!E50*2)+(Jun!E50*1)</f>
        <v>8940</v>
      </c>
      <c r="G50" s="8"/>
      <c r="H50" s="31">
        <f>May!H50+G50</f>
        <v>88051.61</v>
      </c>
      <c r="I50" s="31">
        <f t="shared" si="0"/>
        <v>0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201193.36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9">
        <f>(Jul!C51*12)+(Aug!C51*11)+(Sep!C51*10)+(Oct!C51*9)+(Nov!C51*8)+(Dec!C51*7)+(Jan!C51*6)+(Feb!C51*5)+(Mar!C51*4)+(Apr!C51*3)+(May!C51*2)+(Jun!C51*1)</f>
        <v>540848.54</v>
      </c>
      <c r="E51" s="8"/>
      <c r="F51" s="49">
        <f>(Jul!E51*12)+(Aug!E51*11)+(Sep!E51*10)+(Oct!E51*9)+(Nov!E51*8)+(Dec!E51*7)+(Jan!E51*6)+(Feb!E51*5)+(Mar!E51*4)+(Apr!E51*3)+(May!E51*2)+(Jun!E51*1)</f>
        <v>16864</v>
      </c>
      <c r="G51" s="8"/>
      <c r="H51" s="31">
        <f>May!H51+G51</f>
        <v>284029.96000000002</v>
      </c>
      <c r="I51" s="31">
        <f t="shared" si="0"/>
        <v>0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841742.5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>
        <v>1334.71</v>
      </c>
      <c r="D52" s="49">
        <f>(Jul!C52*12)+(Aug!C52*11)+(Sep!C52*10)+(Oct!C52*9)+(Nov!C52*8)+(Dec!C52*7)+(Jan!C52*6)+(Feb!C52*5)+(Mar!C52*4)+(Apr!C52*3)+(May!C52*2)+(Jun!C52*1)</f>
        <v>34275.299999999996</v>
      </c>
      <c r="E52" s="8"/>
      <c r="F52" s="49">
        <f>(Jul!E52*12)+(Aug!E52*11)+(Sep!E52*10)+(Oct!E52*9)+(Nov!E52*8)+(Dec!E52*7)+(Jan!E52*6)+(Feb!E52*5)+(Mar!E52*4)+(Apr!E52*3)+(May!E52*2)+(Jun!E52*1)</f>
        <v>8904</v>
      </c>
      <c r="G52" s="8">
        <v>4004.13</v>
      </c>
      <c r="H52" s="31">
        <f>May!H52+G52</f>
        <v>28133.13</v>
      </c>
      <c r="I52" s="31">
        <f t="shared" si="0"/>
        <v>5338.84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71312.429999999993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>
        <v>263.23</v>
      </c>
      <c r="D53" s="49">
        <f>(Jul!C53*12)+(Aug!C53*11)+(Sep!C53*10)+(Oct!C53*9)+(Nov!C53*8)+(Dec!C53*7)+(Jan!C53*6)+(Feb!C53*5)+(Mar!C53*4)+(Apr!C53*3)+(May!C53*2)+(Jun!C53*1)</f>
        <v>35584.970000000008</v>
      </c>
      <c r="E53" s="8"/>
      <c r="F53" s="49">
        <f>(Jul!E53*12)+(Aug!E53*11)+(Sep!E53*10)+(Oct!E53*9)+(Nov!E53*8)+(Dec!E53*7)+(Jan!E53*6)+(Feb!E53*5)+(Mar!E53*4)+(Apr!E53*3)+(May!E53*2)+(Jun!E53*1)</f>
        <v>0</v>
      </c>
      <c r="G53" s="8">
        <v>1300.5999999999999</v>
      </c>
      <c r="H53" s="31">
        <f>May!H53+G53</f>
        <v>13824.92</v>
      </c>
      <c r="I53" s="31">
        <f t="shared" si="0"/>
        <v>1563.83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49409.890000000007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>
        <v>1059.0899999999999</v>
      </c>
      <c r="D54" s="49">
        <f>(Jul!C54*12)+(Aug!C54*11)+(Sep!C54*10)+(Oct!C54*9)+(Nov!C54*8)+(Dec!C54*7)+(Jan!C54*6)+(Feb!C54*5)+(Mar!C54*4)+(Apr!C54*3)+(May!C54*2)+(Jun!C54*1)</f>
        <v>133859.35</v>
      </c>
      <c r="E54" s="8"/>
      <c r="F54" s="49">
        <f>(Jul!E54*12)+(Aug!E54*11)+(Sep!E54*10)+(Oct!E54*9)+(Nov!E54*8)+(Dec!E54*7)+(Jan!E54*6)+(Feb!E54*5)+(Mar!E54*4)+(Apr!E54*3)+(May!E54*2)+(Jun!E54*1)</f>
        <v>0</v>
      </c>
      <c r="G54" s="8">
        <v>8589.6299999999992</v>
      </c>
      <c r="H54" s="31">
        <f>May!H54+G54</f>
        <v>298512.07</v>
      </c>
      <c r="I54" s="31">
        <f t="shared" si="0"/>
        <v>9648.7199999999993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432371.42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>
        <v>2603.98</v>
      </c>
      <c r="D55" s="49">
        <f>(Jul!C55*12)+(Aug!C55*11)+(Sep!C55*10)+(Oct!C55*9)+(Nov!C55*8)+(Dec!C55*7)+(Jan!C55*6)+(Feb!C55*5)+(Mar!C55*4)+(Apr!C55*3)+(May!C55*2)+(Jun!C55*1)</f>
        <v>571040.90999999992</v>
      </c>
      <c r="E55" s="8"/>
      <c r="F55" s="49">
        <f>(Jul!E55*12)+(Aug!E55*11)+(Sep!E55*10)+(Oct!E55*9)+(Nov!E55*8)+(Dec!E55*7)+(Jan!E55*6)+(Feb!E55*5)+(Mar!E55*4)+(Apr!E55*3)+(May!E55*2)+(Jun!E55*1)</f>
        <v>0</v>
      </c>
      <c r="G55" s="8">
        <v>11609.3</v>
      </c>
      <c r="H55" s="31">
        <f>May!H55+G55</f>
        <v>726440.13000000012</v>
      </c>
      <c r="I55" s="31">
        <f t="shared" si="0"/>
        <v>14213.279999999999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1297481.04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9">
        <f>(Jul!C56*12)+(Aug!C56*11)+(Sep!C56*10)+(Oct!C56*9)+(Nov!C56*8)+(Dec!C56*7)+(Jan!C56*6)+(Feb!C56*5)+(Mar!C56*4)+(Apr!C56*3)+(May!C56*2)+(Jun!C56*1)</f>
        <v>99377.74</v>
      </c>
      <c r="E56" s="8"/>
      <c r="F56" s="49">
        <f>(Jul!E56*12)+(Aug!E56*11)+(Sep!E56*10)+(Oct!E56*9)+(Nov!E56*8)+(Dec!E56*7)+(Jan!E56*6)+(Feb!E56*5)+(Mar!E56*4)+(Apr!E56*3)+(May!E56*2)+(Jun!E56*1)</f>
        <v>0</v>
      </c>
      <c r="G56" s="8"/>
      <c r="H56" s="31">
        <f>May!H56+G56</f>
        <v>17181</v>
      </c>
      <c r="I56" s="31">
        <f t="shared" si="0"/>
        <v>0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116558.74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>
        <v>4344.7700000000004</v>
      </c>
      <c r="D57" s="49">
        <f>(Jul!C57*12)+(Aug!C57*11)+(Sep!C57*10)+(Oct!C57*9)+(Nov!C57*8)+(Dec!C57*7)+(Jan!C57*6)+(Feb!C57*5)+(Mar!C57*4)+(Apr!C57*3)+(May!C57*2)+(Jun!C57*1)</f>
        <v>140859.84999999998</v>
      </c>
      <c r="E57" s="8"/>
      <c r="F57" s="49">
        <f>(Jul!E57*12)+(Aug!E57*11)+(Sep!E57*10)+(Oct!E57*9)+(Nov!E57*8)+(Dec!E57*7)+(Jan!E57*6)+(Feb!E57*5)+(Mar!E57*4)+(Apr!E57*3)+(May!E57*2)+(Jun!E57*1)</f>
        <v>0</v>
      </c>
      <c r="G57" s="8">
        <v>24929.1</v>
      </c>
      <c r="H57" s="31">
        <f>May!H57+G57</f>
        <v>761206.22</v>
      </c>
      <c r="I57" s="31">
        <f t="shared" si="0"/>
        <v>29273.87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902066.07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9">
        <f>(Jul!C58*12)+(Aug!C58*11)+(Sep!C58*10)+(Oct!C58*9)+(Nov!C58*8)+(Dec!C58*7)+(Jan!C58*6)+(Feb!C58*5)+(Mar!C58*4)+(Apr!C58*3)+(May!C58*2)+(Jun!C58*1)</f>
        <v>364570.54000000004</v>
      </c>
      <c r="E58" s="8"/>
      <c r="F58" s="49">
        <f>(Jul!E58*12)+(Aug!E58*11)+(Sep!E58*10)+(Oct!E58*9)+(Nov!E58*8)+(Dec!E58*7)+(Jan!E58*6)+(Feb!E58*5)+(Mar!E58*4)+(Apr!E58*3)+(May!E58*2)+(Jun!E58*1)</f>
        <v>19842.41</v>
      </c>
      <c r="G58" s="8"/>
      <c r="H58" s="31">
        <f>May!H58+G58</f>
        <v>417889.03</v>
      </c>
      <c r="I58" s="31">
        <f t="shared" si="0"/>
        <v>0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802301.9800000001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9">
        <f>(Jul!C59*12)+(Aug!C59*11)+(Sep!C59*10)+(Oct!C59*9)+(Nov!C59*8)+(Dec!C59*7)+(Jan!C59*6)+(Feb!C59*5)+(Mar!C59*4)+(Apr!C59*3)+(May!C59*2)+(Jun!C59*1)</f>
        <v>54140.93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114835</v>
      </c>
      <c r="I59" s="31">
        <f t="shared" si="0"/>
        <v>0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168975.93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>
        <v>29239.58</v>
      </c>
      <c r="D60" s="49">
        <f>(Jul!C60*12)+(Aug!C60*11)+(Sep!C60*10)+(Oct!C60*9)+(Nov!C60*8)+(Dec!C60*7)+(Jan!C60*6)+(Feb!C60*5)+(Mar!C60*4)+(Apr!C60*3)+(May!C60*2)+(Jun!C60*1)</f>
        <v>8589819.0299999993</v>
      </c>
      <c r="E60" s="8"/>
      <c r="F60" s="49">
        <f>(Jul!E60*12)+(Aug!E60*11)+(Sep!E60*10)+(Oct!E60*9)+(Nov!E60*8)+(Dec!E60*7)+(Jan!E60*6)+(Feb!E60*5)+(Mar!E60*4)+(Apr!E60*3)+(May!E60*2)+(Jun!E60*1)</f>
        <v>70093.36</v>
      </c>
      <c r="G60" s="8">
        <v>157298</v>
      </c>
      <c r="H60" s="31">
        <f>May!H60+G60</f>
        <v>2495629.5699999998</v>
      </c>
      <c r="I60" s="31">
        <f t="shared" si="0"/>
        <v>186537.58000000002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11155541.959999997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>
        <v>263.23</v>
      </c>
      <c r="D61" s="49">
        <f>(Jul!C61*12)+(Aug!C61*11)+(Sep!C61*10)+(Oct!C61*9)+(Nov!C61*8)+(Dec!C61*7)+(Jan!C61*6)+(Feb!C61*5)+(Mar!C61*4)+(Apr!C61*3)+(May!C61*2)+(Jun!C61*1)</f>
        <v>138856.02000000002</v>
      </c>
      <c r="E61" s="8"/>
      <c r="F61" s="49">
        <f>(Jul!E61*12)+(Aug!E61*11)+(Sep!E61*10)+(Oct!E61*9)+(Nov!E61*8)+(Dec!E61*7)+(Jan!E61*6)+(Feb!E61*5)+(Mar!E61*4)+(Apr!E61*3)+(May!E61*2)+(Jun!E61*1)</f>
        <v>0</v>
      </c>
      <c r="G61" s="8">
        <v>390.18</v>
      </c>
      <c r="H61" s="31">
        <f>May!H61+G61</f>
        <v>176736.26</v>
      </c>
      <c r="I61" s="31">
        <f t="shared" si="0"/>
        <v>653.41000000000008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315592.27999999997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93358.51</v>
      </c>
      <c r="E62" s="8"/>
      <c r="F62" s="49">
        <f>(Jul!E62*12)+(Aug!E62*11)+(Sep!E62*10)+(Oct!E62*9)+(Nov!E62*8)+(Dec!E62*7)+(Jan!E62*6)+(Feb!E62*5)+(Mar!E62*4)+(Apr!E62*3)+(May!E62*2)+(Jun!E62*1)</f>
        <v>0</v>
      </c>
      <c r="G62" s="8"/>
      <c r="H62" s="31">
        <f>May!H62+G62</f>
        <v>105116.38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198474.88999999998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9">
        <f>(Jul!C63*12)+(Aug!C63*11)+(Sep!C63*10)+(Oct!C63*9)+(Nov!C63*8)+(Dec!C63*7)+(Jan!C63*6)+(Feb!C63*5)+(Mar!C63*4)+(Apr!C63*3)+(May!C63*2)+(Jun!C63*1)</f>
        <v>33746.639999999999</v>
      </c>
      <c r="E63" s="8"/>
      <c r="F63" s="49">
        <f>(Jul!E63*12)+(Aug!E63*11)+(Sep!E63*10)+(Oct!E63*9)+(Nov!E63*8)+(Dec!E63*7)+(Jan!E63*6)+(Feb!E63*5)+(Mar!E63*4)+(Apr!E63*3)+(May!E63*2)+(Jun!E63*1)</f>
        <v>0</v>
      </c>
      <c r="G63" s="8"/>
      <c r="H63" s="31">
        <f>May!H63+G63</f>
        <v>2997</v>
      </c>
      <c r="I63" s="31">
        <f t="shared" si="0"/>
        <v>0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36743.64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60378.659999999996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23822.04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84200.700000000012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0</v>
      </c>
      <c r="E65" s="8"/>
      <c r="F65" s="49">
        <f>(Jul!E65*12)+(Aug!E65*11)+(Sep!E65*10)+(Oct!E65*9)+(Nov!E65*8)+(Dec!E65*7)+(Jan!E65*6)+(Feb!E65*5)+(Mar!E65*4)+(Apr!E65*3)+(May!E65*2)+(Jun!E65*1)</f>
        <v>0</v>
      </c>
      <c r="G65" s="8"/>
      <c r="H65" s="31">
        <f>May!H65+G65</f>
        <v>0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9">
        <f>(Jul!C66*12)+(Aug!C66*11)+(Sep!C66*10)+(Oct!C66*9)+(Nov!C66*8)+(Dec!C66*7)+(Jan!C66*6)+(Feb!C66*5)+(Mar!C66*4)+(Apr!C66*3)+(May!C66*2)+(Jun!C66*1)</f>
        <v>48123.59</v>
      </c>
      <c r="E66" s="8"/>
      <c r="F66" s="49">
        <f>(Jul!E66*12)+(Aug!E66*11)+(Sep!E66*10)+(Oct!E66*9)+(Nov!E66*8)+(Dec!E66*7)+(Jan!E66*6)+(Feb!E66*5)+(Mar!E66*4)+(Apr!E66*3)+(May!E66*2)+(Jun!E66*1)</f>
        <v>0</v>
      </c>
      <c r="G66" s="8"/>
      <c r="H66" s="31">
        <f>May!H66+G66</f>
        <v>47937</v>
      </c>
      <c r="I66" s="31">
        <f t="shared" si="1"/>
        <v>0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96060.59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>
        <v>1059.0899999999999</v>
      </c>
      <c r="D67" s="49">
        <f>(Jul!C67*12)+(Aug!C67*11)+(Sep!C67*10)+(Oct!C67*9)+(Nov!C67*8)+(Dec!C67*7)+(Jan!C67*6)+(Feb!C67*5)+(Mar!C67*4)+(Apr!C67*3)+(May!C67*2)+(Jun!C67*1)</f>
        <v>40502.289999999994</v>
      </c>
      <c r="E67" s="8"/>
      <c r="F67" s="49">
        <f>(Jul!E67*12)+(Aug!E67*11)+(Sep!E67*10)+(Oct!E67*9)+(Nov!E67*8)+(Dec!E67*7)+(Jan!E67*6)+(Feb!E67*5)+(Mar!E67*4)+(Apr!E67*3)+(May!E67*2)+(Jun!E67*1)</f>
        <v>0</v>
      </c>
      <c r="G67" s="8">
        <v>4236.3599999999997</v>
      </c>
      <c r="H67" s="31">
        <f>May!H67+G67</f>
        <v>54816.36</v>
      </c>
      <c r="I67" s="31">
        <f t="shared" si="1"/>
        <v>5295.45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95318.65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>
        <v>836.13</v>
      </c>
      <c r="D68" s="49">
        <f>(Jul!C68*12)+(Aug!C68*11)+(Sep!C68*10)+(Oct!C68*9)+(Nov!C68*8)+(Dec!C68*7)+(Jan!C68*6)+(Feb!C68*5)+(Mar!C68*4)+(Apr!C68*3)+(May!C68*2)+(Jun!C68*1)</f>
        <v>836.13</v>
      </c>
      <c r="E68" s="8"/>
      <c r="F68" s="49">
        <f>(Jul!E68*12)+(Aug!E68*11)+(Sep!E68*10)+(Oct!E68*9)+(Nov!E68*8)+(Dec!E68*7)+(Jan!E68*6)+(Feb!E68*5)+(Mar!E68*4)+(Apr!E68*3)+(May!E68*2)+(Jun!E68*1)</f>
        <v>0</v>
      </c>
      <c r="G68" s="8">
        <v>4012.34</v>
      </c>
      <c r="H68" s="31">
        <f>May!H68+G68</f>
        <v>4012.34</v>
      </c>
      <c r="I68" s="31">
        <f t="shared" si="1"/>
        <v>4848.47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4848.47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9">
        <f>(Jul!C69*12)+(Aug!C69*11)+(Sep!C69*10)+(Oct!C69*9)+(Nov!C69*8)+(Dec!C69*7)+(Jan!C69*6)+(Feb!C69*5)+(Mar!C69*4)+(Apr!C69*3)+(May!C69*2)+(Jun!C69*1)</f>
        <v>56773.149999999994</v>
      </c>
      <c r="E69" s="8"/>
      <c r="F69" s="49">
        <f>(Jul!E69*12)+(Aug!E69*11)+(Sep!E69*10)+(Oct!E69*9)+(Nov!E69*8)+(Dec!E69*7)+(Jan!E69*6)+(Feb!E69*5)+(Mar!E69*4)+(Apr!E69*3)+(May!E69*2)+(Jun!E69*1)</f>
        <v>7248</v>
      </c>
      <c r="G69" s="8"/>
      <c r="H69" s="31">
        <f>May!H69+G69</f>
        <v>76926</v>
      </c>
      <c r="I69" s="31">
        <f t="shared" si="1"/>
        <v>0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140947.15000000002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9">
        <f>(Jul!C70*12)+(Aug!C70*11)+(Sep!C70*10)+(Oct!C70*9)+(Nov!C70*8)+(Dec!C70*7)+(Jan!C70*6)+(Feb!C70*5)+(Mar!C70*4)+(Apr!C70*3)+(May!C70*2)+(Jun!C70*1)</f>
        <v>111651.09999999999</v>
      </c>
      <c r="E70" s="8"/>
      <c r="F70" s="49">
        <f>(Jul!E70*12)+(Aug!E70*11)+(Sep!E70*10)+(Oct!E70*9)+(Nov!E70*8)+(Dec!E70*7)+(Jan!E70*6)+(Feb!E70*5)+(Mar!E70*4)+(Apr!E70*3)+(May!E70*2)+(Jun!E70*1)</f>
        <v>0</v>
      </c>
      <c r="G70" s="8"/>
      <c r="H70" s="31">
        <f>May!H70+G70</f>
        <v>20842</v>
      </c>
      <c r="I70" s="31">
        <f t="shared" si="1"/>
        <v>0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132493.09999999998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9">
        <f>(Jul!C71*12)+(Aug!C71*11)+(Sep!C71*10)+(Oct!C71*9)+(Nov!C71*8)+(Dec!C71*7)+(Jan!C71*6)+(Feb!C71*5)+(Mar!C71*4)+(Apr!C71*3)+(May!C71*2)+(Jun!C71*1)</f>
        <v>351910.81</v>
      </c>
      <c r="E71" s="8"/>
      <c r="F71" s="49">
        <f>(Jul!E71*12)+(Aug!E71*11)+(Sep!E71*10)+(Oct!E71*9)+(Nov!E71*8)+(Dec!E71*7)+(Jan!E71*6)+(Feb!E71*5)+(Mar!E71*4)+(Apr!E71*3)+(May!E71*2)+(Jun!E71*1)</f>
        <v>0</v>
      </c>
      <c r="G71" s="8"/>
      <c r="H71" s="31">
        <f>May!H71+G71</f>
        <v>357036.11000000004</v>
      </c>
      <c r="I71" s="31">
        <f t="shared" si="1"/>
        <v>0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708946.91999999993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37758.210000000006</v>
      </c>
      <c r="D72" s="32">
        <f t="shared" si="2"/>
        <v>6935084.546000001</v>
      </c>
      <c r="E72" s="32">
        <f t="shared" si="2"/>
        <v>13579.48</v>
      </c>
      <c r="F72" s="31">
        <f t="shared" si="2"/>
        <v>1905346.4600000004</v>
      </c>
      <c r="G72" s="32">
        <f t="shared" si="2"/>
        <v>529069.46</v>
      </c>
      <c r="H72" s="32">
        <f t="shared" si="2"/>
        <v>6375656.2699999996</v>
      </c>
      <c r="I72" s="32">
        <f t="shared" si="2"/>
        <v>580407.14999999979</v>
      </c>
      <c r="J72" s="32">
        <f t="shared" si="2"/>
        <v>15216087.276000001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67012.460000000006</v>
      </c>
      <c r="D73" s="32">
        <f t="shared" si="3"/>
        <v>14999127.25</v>
      </c>
      <c r="E73" s="32">
        <f t="shared" si="3"/>
        <v>19137.62</v>
      </c>
      <c r="F73" s="32">
        <f t="shared" si="3"/>
        <v>945829.60000000009</v>
      </c>
      <c r="G73" s="32">
        <f t="shared" si="3"/>
        <v>476382.30999999994</v>
      </c>
      <c r="H73" s="32">
        <f t="shared" si="3"/>
        <v>9489294.1599999983</v>
      </c>
      <c r="I73" s="32">
        <f t="shared" si="3"/>
        <v>562532.39</v>
      </c>
      <c r="J73" s="32">
        <f t="shared" si="3"/>
        <v>25434251.009999998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104770.67000000001</v>
      </c>
      <c r="D74" s="32">
        <f t="shared" si="4"/>
        <v>21934211.796</v>
      </c>
      <c r="E74" s="32">
        <f t="shared" si="4"/>
        <v>32717.1</v>
      </c>
      <c r="F74" s="32">
        <f t="shared" si="4"/>
        <v>2851176.0600000005</v>
      </c>
      <c r="G74" s="32">
        <f t="shared" si="4"/>
        <v>1005451.7699999999</v>
      </c>
      <c r="H74" s="32">
        <f t="shared" si="4"/>
        <v>15864950.429999998</v>
      </c>
      <c r="I74" s="32">
        <f>SUM(I72:I73)</f>
        <v>1142939.5399999998</v>
      </c>
      <c r="J74" s="32">
        <f>SUM(J72:J73)</f>
        <v>40650338.285999998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" activePane="bottomLeft" state="frozen"/>
      <selection pane="bottomLeft" activeCell="G69" sqref="G69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>
        <v>17955</v>
      </c>
      <c r="D5" s="31">
        <f>(Jul!C5*2)+(Aug!C5*1)</f>
        <v>53865</v>
      </c>
      <c r="E5" s="62">
        <v>15906</v>
      </c>
      <c r="F5" s="31">
        <f>(Jul!E5*2)+(Aug!E5*1)</f>
        <v>47718</v>
      </c>
      <c r="G5" s="63">
        <v>139900</v>
      </c>
      <c r="H5" s="31">
        <f>Jul!H5+Aug!G5</f>
        <v>279800</v>
      </c>
      <c r="I5" s="31">
        <f t="shared" ref="I5:I63" si="0">C5+E5+G5</f>
        <v>173761</v>
      </c>
      <c r="J5" s="31">
        <f t="shared" ref="J5:J63" si="1">D5+F5+H5</f>
        <v>381383</v>
      </c>
    </row>
    <row r="6" spans="1:10" s="11" customFormat="1" ht="15.75" customHeight="1" x14ac:dyDescent="0.2">
      <c r="A6" s="9" t="s">
        <v>23</v>
      </c>
      <c r="B6" s="10" t="s">
        <v>22</v>
      </c>
      <c r="C6" s="61"/>
      <c r="D6" s="31">
        <f>(Jul!C6*2)+(Aug!C6*1)</f>
        <v>0</v>
      </c>
      <c r="E6" s="62"/>
      <c r="F6" s="31">
        <f>(Jul!E6*2)+(Aug!E6*1)</f>
        <v>0</v>
      </c>
      <c r="G6" s="63"/>
      <c r="H6" s="31">
        <f>Jul!H6+Aug!G6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1">
        <v>1280</v>
      </c>
      <c r="D7" s="31">
        <f>(Jul!C7*2)+(Aug!C7*1)</f>
        <v>3840</v>
      </c>
      <c r="E7" s="62">
        <v>1788</v>
      </c>
      <c r="F7" s="31">
        <f>(Jul!E7*2)+(Aug!E7*1)</f>
        <v>5364</v>
      </c>
      <c r="G7" s="63">
        <v>2035</v>
      </c>
      <c r="H7" s="31">
        <f>Jul!H7+Aug!G7</f>
        <v>4070</v>
      </c>
      <c r="I7" s="31">
        <f t="shared" si="0"/>
        <v>5103</v>
      </c>
      <c r="J7" s="31">
        <f t="shared" si="1"/>
        <v>13274</v>
      </c>
    </row>
    <row r="8" spans="1:10" s="11" customFormat="1" ht="15.75" customHeight="1" x14ac:dyDescent="0.2">
      <c r="A8" s="9" t="s">
        <v>25</v>
      </c>
      <c r="B8" s="10" t="s">
        <v>22</v>
      </c>
      <c r="C8" s="61"/>
      <c r="D8" s="31">
        <f>(Jul!C8*2)+(Aug!C8*1)</f>
        <v>0</v>
      </c>
      <c r="E8" s="62"/>
      <c r="F8" s="31">
        <f>(Jul!E8*2)+(Aug!E8*1)</f>
        <v>0</v>
      </c>
      <c r="G8" s="63"/>
      <c r="H8" s="31">
        <f>Jul!H8+Aug!G8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1">
        <v>1156</v>
      </c>
      <c r="D9" s="31">
        <f>(Jul!C9*2)+(Aug!C9*1)</f>
        <v>3468</v>
      </c>
      <c r="E9" s="62"/>
      <c r="F9" s="31">
        <f>(Jul!E9*2)+(Aug!E9*1)</f>
        <v>0</v>
      </c>
      <c r="G9" s="63">
        <v>4874</v>
      </c>
      <c r="H9" s="31">
        <f>Jul!H9+Aug!G9</f>
        <v>9748</v>
      </c>
      <c r="I9" s="31">
        <f t="shared" si="0"/>
        <v>6030</v>
      </c>
      <c r="J9" s="31">
        <f t="shared" si="1"/>
        <v>13216</v>
      </c>
    </row>
    <row r="10" spans="1:10" s="1" customFormat="1" ht="15.75" customHeight="1" x14ac:dyDescent="0.2">
      <c r="A10" s="5" t="s">
        <v>30</v>
      </c>
      <c r="B10" s="6" t="s">
        <v>22</v>
      </c>
      <c r="C10" s="61"/>
      <c r="D10" s="31">
        <f>(Jul!C10*2)+(Aug!C10*1)</f>
        <v>0</v>
      </c>
      <c r="E10" s="62"/>
      <c r="F10" s="31">
        <f>(Jul!E10*2)+(Aug!E10*1)</f>
        <v>0</v>
      </c>
      <c r="G10" s="63"/>
      <c r="H10" s="31">
        <f>Jul!H10+Aug!G10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1">
        <v>691</v>
      </c>
      <c r="D11" s="31">
        <f>(Jul!C11*2)+(Aug!C11*1)</f>
        <v>2073</v>
      </c>
      <c r="E11" s="62">
        <v>769</v>
      </c>
      <c r="F11" s="31">
        <f>(Jul!E11*2)+(Aug!E11*1)</f>
        <v>2307</v>
      </c>
      <c r="G11" s="63">
        <v>1538</v>
      </c>
      <c r="H11" s="31">
        <f>Jul!H11+Aug!G11</f>
        <v>3076</v>
      </c>
      <c r="I11" s="31">
        <f t="shared" si="0"/>
        <v>2998</v>
      </c>
      <c r="J11" s="31">
        <f t="shared" si="1"/>
        <v>7456</v>
      </c>
    </row>
    <row r="12" spans="1:10" s="11" customFormat="1" ht="15.75" customHeight="1" x14ac:dyDescent="0.2">
      <c r="A12" s="9" t="s">
        <v>36</v>
      </c>
      <c r="B12" s="10" t="s">
        <v>22</v>
      </c>
      <c r="C12" s="61">
        <v>3315</v>
      </c>
      <c r="D12" s="31">
        <f>(Jul!C12*2)+(Aug!C12*1)</f>
        <v>9945</v>
      </c>
      <c r="E12" s="62"/>
      <c r="F12" s="31">
        <f>(Jul!E12*2)+(Aug!E12*1)</f>
        <v>0</v>
      </c>
      <c r="G12" s="63">
        <v>26403</v>
      </c>
      <c r="H12" s="31">
        <f>Jul!H12+Aug!G12</f>
        <v>52806</v>
      </c>
      <c r="I12" s="31">
        <f t="shared" si="0"/>
        <v>29718</v>
      </c>
      <c r="J12" s="31">
        <f t="shared" si="1"/>
        <v>62751</v>
      </c>
    </row>
    <row r="13" spans="1:10" s="1" customFormat="1" ht="15.75" customHeight="1" x14ac:dyDescent="0.2">
      <c r="A13" s="5" t="s">
        <v>37</v>
      </c>
      <c r="B13" s="6" t="s">
        <v>22</v>
      </c>
      <c r="C13" s="61">
        <v>8884</v>
      </c>
      <c r="D13" s="31">
        <f>(Jul!C13*2)+(Aug!C13*1)</f>
        <v>26652</v>
      </c>
      <c r="E13" s="62"/>
      <c r="F13" s="31">
        <f>(Jul!E13*2)+(Aug!E13*1)</f>
        <v>0</v>
      </c>
      <c r="G13" s="63">
        <v>107081</v>
      </c>
      <c r="H13" s="31">
        <f>Jul!H13+Aug!G13</f>
        <v>214162</v>
      </c>
      <c r="I13" s="31">
        <f t="shared" si="0"/>
        <v>115965</v>
      </c>
      <c r="J13" s="31">
        <f t="shared" si="1"/>
        <v>240814</v>
      </c>
    </row>
    <row r="14" spans="1:10" s="1" customFormat="1" ht="15.75" customHeight="1" x14ac:dyDescent="0.2">
      <c r="A14" s="5" t="s">
        <v>40</v>
      </c>
      <c r="B14" s="6" t="s">
        <v>22</v>
      </c>
      <c r="C14" s="61">
        <v>2771</v>
      </c>
      <c r="D14" s="31">
        <f>(Jul!C14*2)+(Aug!C14*1)</f>
        <v>8313</v>
      </c>
      <c r="E14" s="62">
        <v>1137</v>
      </c>
      <c r="F14" s="31">
        <f>(Jul!E14*2)+(Aug!E14*1)</f>
        <v>3411</v>
      </c>
      <c r="G14" s="63">
        <v>2022</v>
      </c>
      <c r="H14" s="31">
        <f>Jul!H14+Aug!G14</f>
        <v>4044</v>
      </c>
      <c r="I14" s="31">
        <f t="shared" si="0"/>
        <v>5930</v>
      </c>
      <c r="J14" s="31">
        <f t="shared" si="1"/>
        <v>15768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31">
        <f>(Jul!C15*2)+(Aug!C15*1)</f>
        <v>0</v>
      </c>
      <c r="E15" s="62"/>
      <c r="F15" s="31">
        <f>(Jul!E15*2)+(Aug!E15*1)</f>
        <v>0</v>
      </c>
      <c r="G15" s="63"/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>
        <v>28338</v>
      </c>
      <c r="D16" s="31">
        <f>(Jul!C16*2)+(Aug!C16*1)</f>
        <v>85014</v>
      </c>
      <c r="E16" s="62">
        <v>90</v>
      </c>
      <c r="F16" s="31">
        <f>(Jul!E16*2)+(Aug!E16*1)</f>
        <v>270</v>
      </c>
      <c r="G16" s="63">
        <v>167559</v>
      </c>
      <c r="H16" s="31">
        <f>Jul!H16+Aug!G16</f>
        <v>335118</v>
      </c>
      <c r="I16" s="31">
        <f t="shared" si="0"/>
        <v>195987</v>
      </c>
      <c r="J16" s="31">
        <f t="shared" si="1"/>
        <v>420402</v>
      </c>
    </row>
    <row r="17" spans="1:10" s="1" customFormat="1" ht="15.75" customHeight="1" x14ac:dyDescent="0.2">
      <c r="A17" s="5" t="s">
        <v>46</v>
      </c>
      <c r="B17" s="6" t="s">
        <v>22</v>
      </c>
      <c r="C17" s="61">
        <v>2556</v>
      </c>
      <c r="D17" s="31">
        <f>(Jul!C17*2)+(Aug!C17*1)</f>
        <v>7668</v>
      </c>
      <c r="E17" s="62"/>
      <c r="F17" s="31">
        <f>(Jul!E17*2)+(Aug!E17*1)</f>
        <v>0</v>
      </c>
      <c r="G17" s="63">
        <v>2814</v>
      </c>
      <c r="H17" s="31">
        <f>Jul!H17+Aug!G17</f>
        <v>5628</v>
      </c>
      <c r="I17" s="31">
        <f t="shared" si="0"/>
        <v>5370</v>
      </c>
      <c r="J17" s="31">
        <f t="shared" si="1"/>
        <v>13296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31">
        <f>(Jul!C18*2)+(Aug!C18*1)</f>
        <v>0</v>
      </c>
      <c r="E18" s="62"/>
      <c r="F18" s="31">
        <f>(Jul!E18*2)+(Aug!E18*1)</f>
        <v>0</v>
      </c>
      <c r="G18" s="63"/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31">
        <f>(Jul!C19*2)+(Aug!C19*1)</f>
        <v>0</v>
      </c>
      <c r="E19" s="62"/>
      <c r="F19" s="31">
        <f>(Jul!E19*2)+(Aug!E19*1)</f>
        <v>0</v>
      </c>
      <c r="G19" s="63"/>
      <c r="H19" s="31">
        <f>Jul!H19+Aug!G19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1">
        <v>1779</v>
      </c>
      <c r="D20" s="31">
        <f>(Jul!C20*2)+(Aug!C20*1)</f>
        <v>5337</v>
      </c>
      <c r="E20" s="62"/>
      <c r="F20" s="31">
        <f>(Jul!E20*2)+(Aug!E20*1)</f>
        <v>0</v>
      </c>
      <c r="G20" s="63">
        <v>4636</v>
      </c>
      <c r="H20" s="31">
        <f>Jul!H20+Aug!G20</f>
        <v>9272</v>
      </c>
      <c r="I20" s="31">
        <f t="shared" si="0"/>
        <v>6415</v>
      </c>
      <c r="J20" s="31">
        <f t="shared" si="1"/>
        <v>14609</v>
      </c>
    </row>
    <row r="21" spans="1:10" s="1" customFormat="1" ht="15.75" customHeight="1" x14ac:dyDescent="0.2">
      <c r="A21" s="5" t="s">
        <v>141</v>
      </c>
      <c r="B21" s="6" t="s">
        <v>22</v>
      </c>
      <c r="C21" s="61"/>
      <c r="D21" s="31">
        <f>(Jul!C21*2)+(Aug!C21*1)</f>
        <v>0</v>
      </c>
      <c r="E21" s="62"/>
      <c r="F21" s="31">
        <f>(Jul!E21*2)+(Aug!E21*1)</f>
        <v>0</v>
      </c>
      <c r="G21" s="63"/>
      <c r="H21" s="31">
        <f>Jul!H21+Aug!G21</f>
        <v>0</v>
      </c>
      <c r="I21" s="31">
        <f t="shared" si="0"/>
        <v>0</v>
      </c>
      <c r="J21" s="31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1"/>
      <c r="D22" s="31">
        <f>(Jul!C22*2)+(Aug!C22*1)</f>
        <v>0</v>
      </c>
      <c r="E22" s="62"/>
      <c r="F22" s="31">
        <f>(Jul!E22*2)+(Aug!E22*1)</f>
        <v>0</v>
      </c>
      <c r="G22" s="63"/>
      <c r="H22" s="31">
        <f>Jul!H22+Aug!G22</f>
        <v>0</v>
      </c>
      <c r="I22" s="31">
        <f t="shared" si="0"/>
        <v>0</v>
      </c>
      <c r="J22" s="31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61">
        <v>9237</v>
      </c>
      <c r="D23" s="31">
        <f>(Jul!C23*2)+(Aug!C23*1)</f>
        <v>27711</v>
      </c>
      <c r="E23" s="62">
        <v>734</v>
      </c>
      <c r="F23" s="31">
        <f>(Jul!E23*2)+(Aug!E23*1)</f>
        <v>2602</v>
      </c>
      <c r="G23" s="63">
        <v>55458</v>
      </c>
      <c r="H23" s="31">
        <f>Jul!H23+Aug!G23</f>
        <v>110916</v>
      </c>
      <c r="I23" s="31">
        <f t="shared" si="0"/>
        <v>65429</v>
      </c>
      <c r="J23" s="31">
        <f t="shared" si="1"/>
        <v>141229</v>
      </c>
    </row>
    <row r="24" spans="1:10" s="11" customFormat="1" ht="15.75" customHeight="1" x14ac:dyDescent="0.2">
      <c r="A24" s="9" t="s">
        <v>56</v>
      </c>
      <c r="B24" s="10" t="s">
        <v>22</v>
      </c>
      <c r="C24" s="61">
        <v>3466</v>
      </c>
      <c r="D24" s="31">
        <f>(Jul!C24*2)+(Aug!C24*1)</f>
        <v>10398</v>
      </c>
      <c r="E24" s="62">
        <v>360</v>
      </c>
      <c r="F24" s="31">
        <f>(Jul!E24*2)+(Aug!E24*1)</f>
        <v>1080</v>
      </c>
      <c r="G24" s="63">
        <v>11657</v>
      </c>
      <c r="H24" s="31">
        <f>Jul!H24+Aug!G24</f>
        <v>23314</v>
      </c>
      <c r="I24" s="31">
        <f t="shared" si="0"/>
        <v>15483</v>
      </c>
      <c r="J24" s="31">
        <f t="shared" si="1"/>
        <v>34792</v>
      </c>
    </row>
    <row r="25" spans="1:10" s="1" customFormat="1" ht="15.75" customHeight="1" x14ac:dyDescent="0.2">
      <c r="A25" s="5" t="s">
        <v>62</v>
      </c>
      <c r="B25" s="6" t="s">
        <v>22</v>
      </c>
      <c r="C25" s="61">
        <v>5923</v>
      </c>
      <c r="D25" s="31">
        <f>(Jul!C25*2)+(Aug!C25*1)</f>
        <v>17769</v>
      </c>
      <c r="E25" s="62"/>
      <c r="F25" s="31">
        <f>(Jul!E25*2)+(Aug!E25*1)</f>
        <v>0</v>
      </c>
      <c r="G25" s="63">
        <v>2002</v>
      </c>
      <c r="H25" s="31">
        <f>Jul!H25+Aug!G25</f>
        <v>4004</v>
      </c>
      <c r="I25" s="31">
        <f t="shared" si="0"/>
        <v>7925</v>
      </c>
      <c r="J25" s="31">
        <f t="shared" si="1"/>
        <v>21773</v>
      </c>
    </row>
    <row r="26" spans="1:10" s="1" customFormat="1" ht="15.75" customHeight="1" x14ac:dyDescent="0.2">
      <c r="A26" s="5" t="s">
        <v>63</v>
      </c>
      <c r="B26" s="6" t="s">
        <v>22</v>
      </c>
      <c r="C26" s="61">
        <v>2907</v>
      </c>
      <c r="D26" s="31">
        <f>(Jul!C26*2)+(Aug!C26*1)</f>
        <v>8721</v>
      </c>
      <c r="E26" s="62"/>
      <c r="F26" s="31">
        <f>(Jul!E26*2)+(Aug!E26*1)</f>
        <v>0</v>
      </c>
      <c r="G26" s="63">
        <v>6766</v>
      </c>
      <c r="H26" s="31">
        <f>Jul!H26+Aug!G26</f>
        <v>13532</v>
      </c>
      <c r="I26" s="31">
        <f t="shared" si="0"/>
        <v>9673</v>
      </c>
      <c r="J26" s="31">
        <f t="shared" si="1"/>
        <v>22253</v>
      </c>
    </row>
    <row r="27" spans="1:10" s="1" customFormat="1" ht="15.75" customHeight="1" x14ac:dyDescent="0.2">
      <c r="A27" s="5" t="s">
        <v>75</v>
      </c>
      <c r="B27" s="6" t="s">
        <v>22</v>
      </c>
      <c r="C27" s="61"/>
      <c r="D27" s="31">
        <f>(Jul!C27*2)+(Aug!C27*1)</f>
        <v>0</v>
      </c>
      <c r="E27" s="62"/>
      <c r="F27" s="31">
        <f>(Jul!E27*2)+(Aug!E27*1)</f>
        <v>0</v>
      </c>
      <c r="G27" s="63"/>
      <c r="H27" s="31">
        <f>Jul!H27+Aug!G27</f>
        <v>0</v>
      </c>
      <c r="I27" s="31">
        <f t="shared" si="0"/>
        <v>0</v>
      </c>
      <c r="J27" s="31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1"/>
      <c r="D28" s="31">
        <f>(Jul!C28*2)+(Aug!C28*1)</f>
        <v>0</v>
      </c>
      <c r="E28" s="62"/>
      <c r="F28" s="31">
        <f>(Jul!E28*2)+(Aug!E28*1)</f>
        <v>0</v>
      </c>
      <c r="G28" s="63"/>
      <c r="H28" s="31">
        <f>Jul!H28+Aug!G28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1"/>
      <c r="D29" s="31">
        <f>(Jul!C29*2)+(Aug!C29*1)</f>
        <v>0</v>
      </c>
      <c r="E29" s="62"/>
      <c r="F29" s="31">
        <f>(Jul!E29*2)+(Aug!E29*1)</f>
        <v>0</v>
      </c>
      <c r="G29" s="63"/>
      <c r="H29" s="31">
        <f>Jul!H29+Aug!G29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1">
        <v>4458</v>
      </c>
      <c r="D30" s="31">
        <f>(Jul!C30*2)+(Aug!C30*1)</f>
        <v>13374</v>
      </c>
      <c r="E30" s="62">
        <v>499</v>
      </c>
      <c r="F30" s="31">
        <f>(Jul!E30*2)+(Aug!E30*1)</f>
        <v>1497</v>
      </c>
      <c r="G30" s="63">
        <v>105587</v>
      </c>
      <c r="H30" s="31">
        <f>Jul!H30+Aug!G30</f>
        <v>211174</v>
      </c>
      <c r="I30" s="31">
        <f t="shared" si="0"/>
        <v>110544</v>
      </c>
      <c r="J30" s="31">
        <f t="shared" si="1"/>
        <v>226045</v>
      </c>
    </row>
    <row r="31" spans="1:10" s="11" customFormat="1" ht="15.75" customHeight="1" x14ac:dyDescent="0.2">
      <c r="A31" s="9" t="s">
        <v>84</v>
      </c>
      <c r="B31" s="10" t="s">
        <v>22</v>
      </c>
      <c r="C31" s="61">
        <v>5670</v>
      </c>
      <c r="D31" s="31">
        <f>(Jul!C31*2)+(Aug!C31*1)</f>
        <v>17010</v>
      </c>
      <c r="E31" s="62">
        <v>4742</v>
      </c>
      <c r="F31" s="31">
        <f>(Jul!E31*2)+(Aug!E31*1)</f>
        <v>14226</v>
      </c>
      <c r="G31" s="63">
        <v>28774</v>
      </c>
      <c r="H31" s="31">
        <f>Jul!H31+Aug!G31</f>
        <v>57548</v>
      </c>
      <c r="I31" s="31">
        <f t="shared" si="0"/>
        <v>39186</v>
      </c>
      <c r="J31" s="31">
        <f t="shared" si="1"/>
        <v>88784</v>
      </c>
    </row>
    <row r="32" spans="1:10" s="1" customFormat="1" ht="15.75" customHeight="1" x14ac:dyDescent="0.2">
      <c r="A32" s="5" t="s">
        <v>19</v>
      </c>
      <c r="B32" s="6" t="s">
        <v>20</v>
      </c>
      <c r="C32" s="61"/>
      <c r="D32" s="31">
        <f>(Jul!C32*2)+(Aug!C32*1)</f>
        <v>0</v>
      </c>
      <c r="E32" s="62"/>
      <c r="F32" s="31">
        <f>(Jul!E32*2)+(Aug!E32*1)</f>
        <v>0</v>
      </c>
      <c r="G32" s="63"/>
      <c r="H32" s="31">
        <f>Jul!H32+Aug!G32</f>
        <v>0</v>
      </c>
      <c r="I32" s="31">
        <f t="shared" si="0"/>
        <v>0</v>
      </c>
      <c r="J32" s="31">
        <f t="shared" si="1"/>
        <v>0</v>
      </c>
    </row>
    <row r="33" spans="1:10" s="1" customFormat="1" ht="15.75" customHeight="1" x14ac:dyDescent="0.2">
      <c r="A33" s="5" t="s">
        <v>26</v>
      </c>
      <c r="B33" s="6" t="s">
        <v>20</v>
      </c>
      <c r="C33" s="61">
        <v>5940.39</v>
      </c>
      <c r="D33" s="31">
        <f>(Jul!C33*2)+(Aug!C33*1)</f>
        <v>19820.39</v>
      </c>
      <c r="E33" s="62"/>
      <c r="F33" s="31">
        <f>(Jul!E33*2)+(Aug!E33*1)</f>
        <v>0</v>
      </c>
      <c r="G33" s="63">
        <v>14712</v>
      </c>
      <c r="H33" s="31">
        <f>Jul!H33+Aug!G33</f>
        <v>29424</v>
      </c>
      <c r="I33" s="31">
        <f t="shared" si="0"/>
        <v>20652.39</v>
      </c>
      <c r="J33" s="31">
        <f t="shared" si="1"/>
        <v>49244.39</v>
      </c>
    </row>
    <row r="34" spans="1:10" s="1" customFormat="1" ht="15.75" customHeight="1" x14ac:dyDescent="0.2">
      <c r="A34" s="5" t="s">
        <v>28</v>
      </c>
      <c r="B34" s="6" t="s">
        <v>20</v>
      </c>
      <c r="C34" s="61">
        <v>1156.0899999999999</v>
      </c>
      <c r="D34" s="31">
        <f>(Jul!C34*2)+(Aug!C34*1)</f>
        <v>3468.09</v>
      </c>
      <c r="E34" s="62"/>
      <c r="F34" s="31">
        <f>(Jul!E34*2)+(Aug!E34*1)</f>
        <v>0</v>
      </c>
      <c r="G34" s="63">
        <v>22845</v>
      </c>
      <c r="H34" s="31">
        <f>Jul!H34+Aug!G34</f>
        <v>45690</v>
      </c>
      <c r="I34" s="31">
        <f t="shared" si="0"/>
        <v>24001.09</v>
      </c>
      <c r="J34" s="31">
        <f t="shared" si="1"/>
        <v>49158.09</v>
      </c>
    </row>
    <row r="35" spans="1:10" s="1" customFormat="1" ht="15.75" customHeight="1" x14ac:dyDescent="0.2">
      <c r="A35" s="5" t="s">
        <v>29</v>
      </c>
      <c r="B35" s="6" t="s">
        <v>20</v>
      </c>
      <c r="C35" s="61">
        <v>407.75</v>
      </c>
      <c r="D35" s="31">
        <f>(Jul!C35*2)+(Aug!C35*1)</f>
        <v>1223.25</v>
      </c>
      <c r="E35" s="62"/>
      <c r="F35" s="31">
        <f>(Jul!E35*2)+(Aug!E35*1)</f>
        <v>0</v>
      </c>
      <c r="G35" s="63">
        <v>145</v>
      </c>
      <c r="H35" s="31">
        <f>Jul!H35+Aug!G35</f>
        <v>290</v>
      </c>
      <c r="I35" s="31">
        <f t="shared" si="0"/>
        <v>552.75</v>
      </c>
      <c r="J35" s="31">
        <f t="shared" si="1"/>
        <v>1513.25</v>
      </c>
    </row>
    <row r="36" spans="1:10" s="11" customFormat="1" ht="15.75" customHeight="1" x14ac:dyDescent="0.2">
      <c r="A36" s="9" t="s">
        <v>32</v>
      </c>
      <c r="B36" s="10" t="s">
        <v>20</v>
      </c>
      <c r="C36" s="61"/>
      <c r="D36" s="31">
        <f>(Jul!C36*2)+(Aug!C36*1)</f>
        <v>0</v>
      </c>
      <c r="E36" s="62"/>
      <c r="F36" s="31">
        <f>(Jul!E36*2)+(Aug!E36*1)</f>
        <v>0</v>
      </c>
      <c r="G36" s="63"/>
      <c r="H36" s="31">
        <f>Jul!H36+Aug!G36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1">
        <v>263.23</v>
      </c>
      <c r="D37" s="31">
        <f>(Jul!C37*2)+(Aug!C37*1)</f>
        <v>52909.23</v>
      </c>
      <c r="E37" s="62"/>
      <c r="F37" s="31">
        <f>(Jul!E37*2)+(Aug!E37*1)</f>
        <v>0</v>
      </c>
      <c r="G37" s="63">
        <v>789</v>
      </c>
      <c r="H37" s="31">
        <f>Jul!H37+Aug!G37</f>
        <v>1578</v>
      </c>
      <c r="I37" s="31">
        <f t="shared" si="0"/>
        <v>1052.23</v>
      </c>
      <c r="J37" s="31">
        <f t="shared" si="1"/>
        <v>54487.23</v>
      </c>
    </row>
    <row r="38" spans="1:10" s="1" customFormat="1" ht="15.75" customHeight="1" x14ac:dyDescent="0.2">
      <c r="A38" s="5" t="s">
        <v>34</v>
      </c>
      <c r="B38" s="6" t="s">
        <v>20</v>
      </c>
      <c r="C38" s="61"/>
      <c r="D38" s="31">
        <f>(Jul!C38*2)+(Aug!C38*1)</f>
        <v>0</v>
      </c>
      <c r="E38" s="62">
        <v>788</v>
      </c>
      <c r="F38" s="31">
        <f>(Jul!E38*2)+(Aug!E38*1)</f>
        <v>2364</v>
      </c>
      <c r="G38" s="63">
        <v>1309</v>
      </c>
      <c r="H38" s="31">
        <f>Jul!H38+Aug!G38</f>
        <v>2618</v>
      </c>
      <c r="I38" s="31">
        <f t="shared" si="0"/>
        <v>2097</v>
      </c>
      <c r="J38" s="31">
        <f t="shared" si="1"/>
        <v>4982</v>
      </c>
    </row>
    <row r="39" spans="1:10" s="11" customFormat="1" ht="15.75" customHeight="1" x14ac:dyDescent="0.2">
      <c r="A39" s="9" t="s">
        <v>35</v>
      </c>
      <c r="B39" s="10" t="s">
        <v>20</v>
      </c>
      <c r="C39" s="61">
        <v>4898.54</v>
      </c>
      <c r="D39" s="31">
        <f>(Jul!C39*2)+(Aug!C39*1)</f>
        <v>4898.54</v>
      </c>
      <c r="E39" s="62"/>
      <c r="F39" s="31">
        <f>(Jul!E39*2)+(Aug!E39*1)</f>
        <v>0</v>
      </c>
      <c r="G39" s="63">
        <v>78144</v>
      </c>
      <c r="H39" s="31">
        <f>Jul!H39+Aug!G39</f>
        <v>78144</v>
      </c>
      <c r="I39" s="31">
        <f t="shared" si="0"/>
        <v>83042.539999999994</v>
      </c>
      <c r="J39" s="31">
        <f t="shared" si="1"/>
        <v>83042.539999999994</v>
      </c>
    </row>
    <row r="40" spans="1:10" s="1" customFormat="1" ht="15.75" customHeight="1" x14ac:dyDescent="0.2">
      <c r="A40" s="5" t="s">
        <v>38</v>
      </c>
      <c r="B40" s="6" t="s">
        <v>20</v>
      </c>
      <c r="C40" s="61"/>
      <c r="D40" s="31">
        <f>(Jul!C40*2)+(Aug!C40*1)</f>
        <v>0</v>
      </c>
      <c r="E40" s="62"/>
      <c r="F40" s="31">
        <f>(Jul!E40*2)+(Aug!E40*1)</f>
        <v>0</v>
      </c>
      <c r="G40" s="63"/>
      <c r="H40" s="31">
        <f>Jul!H40+Aug!G40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1"/>
      <c r="D41" s="31">
        <f>(Jul!C41*2)+(Aug!C41*1)</f>
        <v>0</v>
      </c>
      <c r="E41" s="62"/>
      <c r="F41" s="31">
        <f>(Jul!E41*2)+(Aug!E41*1)</f>
        <v>0</v>
      </c>
      <c r="G41" s="63"/>
      <c r="H41" s="31">
        <f>Jul!H41+Aug!G41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1">
        <v>1059</v>
      </c>
      <c r="D42" s="31">
        <f>(Jul!C42*2)+(Aug!C42*1)</f>
        <v>3177.18</v>
      </c>
      <c r="E42" s="62"/>
      <c r="F42" s="31">
        <f>(Jul!E42*2)+(Aug!E42*1)</f>
        <v>0</v>
      </c>
      <c r="G42" s="63">
        <v>14700</v>
      </c>
      <c r="H42" s="31">
        <f>Jul!H42+Aug!G42</f>
        <v>29400</v>
      </c>
      <c r="I42" s="31">
        <f t="shared" si="0"/>
        <v>15759</v>
      </c>
      <c r="J42" s="31">
        <f t="shared" si="1"/>
        <v>32577.18</v>
      </c>
    </row>
    <row r="43" spans="1:10" s="1" customFormat="1" ht="15.75" customHeight="1" x14ac:dyDescent="0.2">
      <c r="A43" s="5" t="s">
        <v>42</v>
      </c>
      <c r="B43" s="6" t="s">
        <v>20</v>
      </c>
      <c r="C43" s="61">
        <v>8817</v>
      </c>
      <c r="D43" s="31">
        <f>(Jul!C43*2)+(Aug!C43*1)</f>
        <v>26451.5</v>
      </c>
      <c r="E43" s="62"/>
      <c r="F43" s="31">
        <f>(Jul!E43*2)+(Aug!E43*1)</f>
        <v>0</v>
      </c>
      <c r="G43" s="63">
        <v>80438</v>
      </c>
      <c r="H43" s="31">
        <f>Jul!H43+Aug!G43</f>
        <v>160877</v>
      </c>
      <c r="I43" s="31">
        <f t="shared" si="0"/>
        <v>89255</v>
      </c>
      <c r="J43" s="31">
        <f t="shared" si="1"/>
        <v>187328.5</v>
      </c>
    </row>
    <row r="44" spans="1:10" s="11" customFormat="1" ht="15.75" customHeight="1" x14ac:dyDescent="0.2">
      <c r="A44" s="9" t="s">
        <v>43</v>
      </c>
      <c r="B44" s="10" t="s">
        <v>20</v>
      </c>
      <c r="C44" s="61">
        <v>12443</v>
      </c>
      <c r="D44" s="31">
        <f>(Jul!C44*2)+(Aug!C44*1)</f>
        <v>37329.880000000005</v>
      </c>
      <c r="E44" s="62">
        <v>1404</v>
      </c>
      <c r="F44" s="31">
        <f>(Jul!E44*2)+(Aug!E44*1)</f>
        <v>4212</v>
      </c>
      <c r="G44" s="63">
        <v>77973</v>
      </c>
      <c r="H44" s="31">
        <f>Jul!H44+Aug!G44</f>
        <v>155946</v>
      </c>
      <c r="I44" s="31">
        <f t="shared" si="0"/>
        <v>91820</v>
      </c>
      <c r="J44" s="31">
        <f t="shared" si="1"/>
        <v>197487.88</v>
      </c>
    </row>
    <row r="45" spans="1:10" s="1" customFormat="1" ht="15.75" customHeight="1" x14ac:dyDescent="0.2">
      <c r="A45" s="5" t="s">
        <v>48</v>
      </c>
      <c r="B45" s="6" t="s">
        <v>20</v>
      </c>
      <c r="C45" s="61"/>
      <c r="D45" s="31">
        <f>(Jul!C45*2)+(Aug!C45*1)</f>
        <v>0</v>
      </c>
      <c r="E45" s="62"/>
      <c r="F45" s="31">
        <f>(Jul!E45*2)+(Aug!E45*1)</f>
        <v>0</v>
      </c>
      <c r="G45" s="63"/>
      <c r="H45" s="31">
        <f>Jul!H45+Aug!G45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1"/>
      <c r="D46" s="31">
        <f>(Jul!C46*2)+(Aug!C46*1)</f>
        <v>0</v>
      </c>
      <c r="E46" s="62"/>
      <c r="F46" s="31">
        <f>(Jul!E46*2)+(Aug!E46*1)</f>
        <v>0</v>
      </c>
      <c r="G46" s="63"/>
      <c r="H46" s="31">
        <f>Jul!H46+Aug!G46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1">
        <v>2006</v>
      </c>
      <c r="D47" s="31">
        <f>(Jul!C47*2)+(Aug!C47*1)</f>
        <v>6019.3600000000006</v>
      </c>
      <c r="E47" s="62"/>
      <c r="F47" s="31">
        <f>(Jul!E47*2)+(Aug!E47*1)</f>
        <v>0</v>
      </c>
      <c r="G47" s="63">
        <v>8783</v>
      </c>
      <c r="H47" s="31">
        <f>Jul!H47+Aug!G47</f>
        <v>17566</v>
      </c>
      <c r="I47" s="31">
        <f t="shared" si="0"/>
        <v>10789</v>
      </c>
      <c r="J47" s="31">
        <f t="shared" si="1"/>
        <v>23585.360000000001</v>
      </c>
    </row>
    <row r="48" spans="1:10" s="11" customFormat="1" ht="15.75" customHeight="1" x14ac:dyDescent="0.2">
      <c r="A48" s="9" t="s">
        <v>55</v>
      </c>
      <c r="B48" s="10" t="s">
        <v>20</v>
      </c>
      <c r="C48" s="61">
        <v>1680</v>
      </c>
      <c r="D48" s="31">
        <f>(Jul!C48*2)+(Aug!C48*1)</f>
        <v>5040.9799999999996</v>
      </c>
      <c r="E48" s="62"/>
      <c r="F48" s="31">
        <f>(Jul!E48*2)+(Aug!E48*1)</f>
        <v>0</v>
      </c>
      <c r="G48" s="63">
        <v>8282</v>
      </c>
      <c r="H48" s="31">
        <f>Jul!H48+Aug!G48</f>
        <v>16564</v>
      </c>
      <c r="I48" s="31">
        <f t="shared" si="0"/>
        <v>9962</v>
      </c>
      <c r="J48" s="31">
        <f t="shared" si="1"/>
        <v>21604.98</v>
      </c>
    </row>
    <row r="49" spans="1:10" s="1" customFormat="1" ht="15.75" customHeight="1" x14ac:dyDescent="0.2">
      <c r="A49" s="5" t="s">
        <v>57</v>
      </c>
      <c r="B49" s="6" t="s">
        <v>20</v>
      </c>
      <c r="C49" s="61"/>
      <c r="D49" s="31">
        <f>(Jul!C49*2)+(Aug!C49*1)</f>
        <v>0</v>
      </c>
      <c r="E49" s="62"/>
      <c r="F49" s="31">
        <f>(Jul!E49*2)+(Aug!E49*1)</f>
        <v>0</v>
      </c>
      <c r="G49" s="63"/>
      <c r="H49" s="31">
        <f>Jul!H49+Aug!G49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61">
        <v>1162</v>
      </c>
      <c r="D50" s="31">
        <f>(Jul!C50*2)+(Aug!C50*1)</f>
        <v>3486.64</v>
      </c>
      <c r="E50" s="62"/>
      <c r="F50" s="31">
        <f>(Jul!E50*2)+(Aug!E50*1)</f>
        <v>0</v>
      </c>
      <c r="G50" s="63">
        <v>13895</v>
      </c>
      <c r="H50" s="31">
        <f>Jul!H50+Aug!G50</f>
        <v>27790</v>
      </c>
      <c r="I50" s="31">
        <f t="shared" si="0"/>
        <v>15057</v>
      </c>
      <c r="J50" s="31">
        <f t="shared" si="1"/>
        <v>31276.639999999999</v>
      </c>
    </row>
    <row r="51" spans="1:10" s="1" customFormat="1" ht="15.75" customHeight="1" x14ac:dyDescent="0.2">
      <c r="A51" s="5" t="s">
        <v>59</v>
      </c>
      <c r="B51" s="6" t="s">
        <v>20</v>
      </c>
      <c r="C51" s="61">
        <v>4650</v>
      </c>
      <c r="D51" s="31">
        <f>(Jul!C51*2)+(Aug!C51*1)</f>
        <v>13950.62</v>
      </c>
      <c r="E51" s="62"/>
      <c r="F51" s="31">
        <f>(Jul!E51*2)+(Aug!E51*1)</f>
        <v>0</v>
      </c>
      <c r="G51" s="63">
        <v>5548</v>
      </c>
      <c r="H51" s="31">
        <f>Jul!H51+Aug!G51</f>
        <v>11096</v>
      </c>
      <c r="I51" s="31">
        <f t="shared" si="0"/>
        <v>10198</v>
      </c>
      <c r="J51" s="31">
        <f t="shared" si="1"/>
        <v>25046.620000000003</v>
      </c>
    </row>
    <row r="52" spans="1:10" s="1" customFormat="1" ht="15.75" customHeight="1" x14ac:dyDescent="0.2">
      <c r="A52" s="5" t="s">
        <v>60</v>
      </c>
      <c r="B52" s="6" t="s">
        <v>20</v>
      </c>
      <c r="C52" s="61"/>
      <c r="D52" s="31">
        <f>(Jul!C52*2)+(Aug!C52*1)</f>
        <v>0</v>
      </c>
      <c r="E52" s="62"/>
      <c r="F52" s="31">
        <f>(Jul!E52*2)+(Aug!E52*1)</f>
        <v>0</v>
      </c>
      <c r="G52" s="63"/>
      <c r="H52" s="31">
        <f>Jul!H52+Aug!G52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1"/>
      <c r="D53" s="31">
        <f>(Jul!C53*2)+(Aug!C53*1)</f>
        <v>0</v>
      </c>
      <c r="E53" s="62"/>
      <c r="F53" s="31">
        <f>(Jul!E53*2)+(Aug!E53*1)</f>
        <v>0</v>
      </c>
      <c r="G53" s="63"/>
      <c r="H53" s="31">
        <f>Jul!H53+Aug!G53</f>
        <v>0</v>
      </c>
      <c r="I53" s="31">
        <f t="shared" si="0"/>
        <v>0</v>
      </c>
      <c r="J53" s="31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1"/>
      <c r="D54" s="31">
        <f>(Jul!C54*2)+(Aug!C54*1)</f>
        <v>0</v>
      </c>
      <c r="E54" s="62"/>
      <c r="F54" s="31">
        <f>(Jul!E54*2)+(Aug!E54*1)</f>
        <v>0</v>
      </c>
      <c r="G54" s="63"/>
      <c r="H54" s="31">
        <f>Jul!H54+Aug!G54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1">
        <v>7293</v>
      </c>
      <c r="D55" s="31">
        <f>(Jul!C55*2)+(Aug!C55*1)</f>
        <v>21880.9</v>
      </c>
      <c r="E55" s="62"/>
      <c r="F55" s="31">
        <f>(Jul!E55*2)+(Aug!E55*1)</f>
        <v>0</v>
      </c>
      <c r="G55" s="63">
        <v>14332</v>
      </c>
      <c r="H55" s="31">
        <f>Jul!H55+Aug!G55</f>
        <v>28664</v>
      </c>
      <c r="I55" s="31">
        <f t="shared" si="0"/>
        <v>21625</v>
      </c>
      <c r="J55" s="31">
        <f t="shared" si="1"/>
        <v>50544.9</v>
      </c>
    </row>
    <row r="56" spans="1:10" s="11" customFormat="1" ht="15.75" customHeight="1" x14ac:dyDescent="0.2">
      <c r="A56" s="9" t="s">
        <v>67</v>
      </c>
      <c r="B56" s="10" t="s">
        <v>20</v>
      </c>
      <c r="C56" s="61">
        <v>3213</v>
      </c>
      <c r="D56" s="31">
        <f>(Jul!C56*2)+(Aug!C56*1)</f>
        <v>3213</v>
      </c>
      <c r="E56" s="62"/>
      <c r="F56" s="31">
        <f>(Jul!E56*2)+(Aug!E56*1)</f>
        <v>0</v>
      </c>
      <c r="G56" s="63"/>
      <c r="H56" s="31">
        <f>Jul!H56+Aug!G56</f>
        <v>0</v>
      </c>
      <c r="I56" s="31">
        <f t="shared" si="0"/>
        <v>3213</v>
      </c>
      <c r="J56" s="31">
        <f t="shared" si="1"/>
        <v>3213</v>
      </c>
    </row>
    <row r="57" spans="1:10" s="1" customFormat="1" ht="15.75" customHeight="1" x14ac:dyDescent="0.2">
      <c r="A57" s="5" t="s">
        <v>68</v>
      </c>
      <c r="B57" s="6" t="s">
        <v>20</v>
      </c>
      <c r="C57" s="61"/>
      <c r="D57" s="31">
        <f>(Jul!C57*2)+(Aug!C57*1)</f>
        <v>6426</v>
      </c>
      <c r="E57" s="62"/>
      <c r="F57" s="31">
        <f>(Jul!E57*2)+(Aug!E57*1)</f>
        <v>0</v>
      </c>
      <c r="G57" s="63">
        <v>48822</v>
      </c>
      <c r="H57" s="31">
        <f>Jul!H57+Aug!G57</f>
        <v>531644</v>
      </c>
      <c r="I57" s="31">
        <f t="shared" si="0"/>
        <v>48822</v>
      </c>
      <c r="J57" s="31">
        <f t="shared" si="1"/>
        <v>538070</v>
      </c>
    </row>
    <row r="58" spans="1:10" s="11" customFormat="1" ht="15.75" customHeight="1" x14ac:dyDescent="0.2">
      <c r="A58" s="9" t="s">
        <v>69</v>
      </c>
      <c r="B58" s="10" t="s">
        <v>20</v>
      </c>
      <c r="C58" s="61"/>
      <c r="D58" s="31">
        <f>(Jul!C58*2)+(Aug!C58*1)</f>
        <v>0</v>
      </c>
      <c r="E58" s="62"/>
      <c r="F58" s="31">
        <f>(Jul!E58*2)+(Aug!E58*1)</f>
        <v>0</v>
      </c>
      <c r="G58" s="63"/>
      <c r="H58" s="31">
        <f>Jul!H58+Aug!G58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1"/>
      <c r="D59" s="31">
        <f>(Jul!C59*2)+(Aug!C59*1)</f>
        <v>0</v>
      </c>
      <c r="E59" s="62"/>
      <c r="F59" s="31">
        <f>(Jul!E59*2)+(Aug!E59*1)</f>
        <v>0</v>
      </c>
      <c r="G59" s="63"/>
      <c r="H59" s="31">
        <f>Jul!H59+Aug!G59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1">
        <v>303249</v>
      </c>
      <c r="D60" s="31">
        <f>(Jul!C60*2)+(Aug!C60*1)</f>
        <v>909747</v>
      </c>
      <c r="E60" s="62">
        <v>1788</v>
      </c>
      <c r="F60" s="31">
        <f>(Jul!E60*2)+(Aug!E60*1)</f>
        <v>5364</v>
      </c>
      <c r="G60" s="63">
        <v>141530</v>
      </c>
      <c r="H60" s="31">
        <f>Jul!H60+Aug!G60</f>
        <v>283060</v>
      </c>
      <c r="I60" s="31">
        <f t="shared" si="0"/>
        <v>446567</v>
      </c>
      <c r="J60" s="31">
        <f t="shared" si="1"/>
        <v>1198171</v>
      </c>
    </row>
    <row r="61" spans="1:10" s="1" customFormat="1" ht="15.75" customHeight="1" x14ac:dyDescent="0.2">
      <c r="A61" s="5" t="s">
        <v>72</v>
      </c>
      <c r="B61" s="6" t="s">
        <v>20</v>
      </c>
      <c r="C61" s="61">
        <v>2912</v>
      </c>
      <c r="D61" s="31">
        <f>(Jul!C61*2)+(Aug!C61*1)</f>
        <v>8137.22</v>
      </c>
      <c r="E61" s="62"/>
      <c r="F61" s="31">
        <f>(Jul!E61*2)+(Aug!E61*1)</f>
        <v>0</v>
      </c>
      <c r="G61" s="63">
        <v>20904</v>
      </c>
      <c r="H61" s="31">
        <f>Jul!H61+Aug!G61</f>
        <v>41808</v>
      </c>
      <c r="I61" s="31">
        <f t="shared" si="0"/>
        <v>23816</v>
      </c>
      <c r="J61" s="31">
        <f t="shared" si="1"/>
        <v>49945.22</v>
      </c>
    </row>
    <row r="62" spans="1:10" s="11" customFormat="1" ht="15.75" customHeight="1" x14ac:dyDescent="0.2">
      <c r="A62" s="9" t="s">
        <v>73</v>
      </c>
      <c r="B62" s="10" t="s">
        <v>20</v>
      </c>
      <c r="C62" s="61"/>
      <c r="D62" s="31">
        <f>(Jul!C62*2)+(Aug!C62*1)</f>
        <v>0</v>
      </c>
      <c r="E62" s="62"/>
      <c r="F62" s="31">
        <f>(Jul!E62*2)+(Aug!E62*1)</f>
        <v>0</v>
      </c>
      <c r="G62" s="63"/>
      <c r="H62" s="31">
        <f>Jul!H62+Aug!G62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1"/>
      <c r="D63" s="31">
        <f>(Jul!C63*2)+(Aug!C63*1)</f>
        <v>0</v>
      </c>
      <c r="E63" s="62"/>
      <c r="F63" s="31">
        <f>(Jul!E63*2)+(Aug!E63*1)</f>
        <v>0</v>
      </c>
      <c r="G63" s="63"/>
      <c r="H63" s="31">
        <f>Jul!H63+Aug!G63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31">
        <f>(Jul!C64*2)+(Aug!C64*1)</f>
        <v>0</v>
      </c>
      <c r="E64" s="62"/>
      <c r="F64" s="31">
        <f>(Jul!E64*2)+(Aug!E64*1)</f>
        <v>0</v>
      </c>
      <c r="G64" s="63"/>
      <c r="H64" s="31">
        <f>Jul!H64+Aug!G64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/>
      <c r="D65" s="31">
        <f>(Jul!C65*2)+(Aug!C65*1)</f>
        <v>0</v>
      </c>
      <c r="E65" s="62"/>
      <c r="F65" s="31">
        <f>(Jul!E65*2)+(Aug!E65*1)</f>
        <v>0</v>
      </c>
      <c r="G65" s="63"/>
      <c r="H65" s="31">
        <f>Jul!H65+Aug!G65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/>
      <c r="D66" s="31">
        <f>(Jul!C66*2)+(Aug!C66*1)</f>
        <v>0</v>
      </c>
      <c r="E66" s="62"/>
      <c r="F66" s="31">
        <f>(Jul!E66*2)+(Aug!E66*1)</f>
        <v>0</v>
      </c>
      <c r="G66" s="63"/>
      <c r="H66" s="31">
        <f>Jul!H66+Aug!G66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31">
        <f>(Jul!C67*2)+(Aug!C67*1)</f>
        <v>0</v>
      </c>
      <c r="E67" s="62"/>
      <c r="F67" s="31">
        <f>(Jul!E67*2)+(Aug!E67*1)</f>
        <v>0</v>
      </c>
      <c r="G67" s="63"/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31">
        <f>(Jul!C68*2)+(Aug!C68*1)</f>
        <v>0</v>
      </c>
      <c r="E68" s="62"/>
      <c r="F68" s="31">
        <f>(Jul!E68*2)+(Aug!E68*1)</f>
        <v>0</v>
      </c>
      <c r="G68" s="63"/>
      <c r="H68" s="31">
        <f>Jul!H68+Aug!G68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/>
      <c r="D69" s="31">
        <f>(Jul!C69*2)+(Aug!C69*1)</f>
        <v>0</v>
      </c>
      <c r="E69" s="62"/>
      <c r="F69" s="31">
        <f>(Jul!E69*2)+(Aug!E69*1)</f>
        <v>0</v>
      </c>
      <c r="G69" s="63"/>
      <c r="H69" s="31">
        <f>Jul!H69+Aug!G69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1">
        <v>2906</v>
      </c>
      <c r="D70" s="31">
        <f>(Jul!C70*2)+(Aug!C70*1)</f>
        <v>8719.66</v>
      </c>
      <c r="E70" s="62"/>
      <c r="F70" s="31">
        <f>(Jul!E70*2)+(Aug!E70*1)</f>
        <v>0</v>
      </c>
      <c r="G70" s="63">
        <v>2644</v>
      </c>
      <c r="H70" s="31">
        <f>Jul!H70+Aug!G70</f>
        <v>5288</v>
      </c>
      <c r="I70" s="31">
        <f t="shared" si="2"/>
        <v>5550</v>
      </c>
      <c r="J70" s="31">
        <f t="shared" si="3"/>
        <v>14007.66</v>
      </c>
    </row>
    <row r="71" spans="1:10" s="1" customFormat="1" ht="15.75" customHeight="1" x14ac:dyDescent="0.2">
      <c r="A71" s="5" t="s">
        <v>86</v>
      </c>
      <c r="B71" s="6" t="s">
        <v>20</v>
      </c>
      <c r="C71" s="61"/>
      <c r="D71" s="31">
        <f>(Jul!C71*2)+(Aug!C71*1)</f>
        <v>0</v>
      </c>
      <c r="E71" s="62"/>
      <c r="F71" s="31">
        <f>(Jul!E71*2)+(Aug!E71*1)</f>
        <v>0</v>
      </c>
      <c r="G71" s="63"/>
      <c r="H71" s="31">
        <f>Jul!H71+Aug!G71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6">
        <f>SUM(C5:C31)</f>
        <v>100386</v>
      </c>
      <c r="D72" s="36">
        <f t="shared" ref="D72:J72" si="4">SUM(D5:D31)</f>
        <v>301158</v>
      </c>
      <c r="E72" s="36">
        <f t="shared" si="4"/>
        <v>26025</v>
      </c>
      <c r="F72" s="36">
        <f t="shared" si="4"/>
        <v>78475</v>
      </c>
      <c r="G72" s="36">
        <f t="shared" si="4"/>
        <v>669106</v>
      </c>
      <c r="H72" s="36">
        <f t="shared" si="4"/>
        <v>1338212</v>
      </c>
      <c r="I72" s="36">
        <f t="shared" si="4"/>
        <v>795517</v>
      </c>
      <c r="J72" s="36">
        <f t="shared" si="4"/>
        <v>1717845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364056</v>
      </c>
      <c r="D73" s="36">
        <f t="shared" si="5"/>
        <v>1135899.44</v>
      </c>
      <c r="E73" s="36">
        <f t="shared" si="5"/>
        <v>3980</v>
      </c>
      <c r="F73" s="36">
        <f t="shared" si="5"/>
        <v>11940</v>
      </c>
      <c r="G73" s="36">
        <f t="shared" si="5"/>
        <v>555795</v>
      </c>
      <c r="H73" s="36">
        <f t="shared" si="5"/>
        <v>1467447</v>
      </c>
      <c r="I73" s="36">
        <f t="shared" si="5"/>
        <v>923831</v>
      </c>
      <c r="J73" s="36">
        <f t="shared" si="5"/>
        <v>2615286.4400000004</v>
      </c>
    </row>
    <row r="74" spans="1:10" s="3" customFormat="1" ht="15.75" customHeight="1" x14ac:dyDescent="0.2">
      <c r="A74" s="17" t="s">
        <v>87</v>
      </c>
      <c r="B74" s="2"/>
      <c r="C74" s="36">
        <f>SUM(C72:C73)</f>
        <v>464442</v>
      </c>
      <c r="D74" s="32">
        <f t="shared" ref="D74:J74" si="6">SUM(D72:D73)</f>
        <v>1437057.44</v>
      </c>
      <c r="E74" s="36">
        <f t="shared" si="6"/>
        <v>30005</v>
      </c>
      <c r="F74" s="32">
        <f t="shared" si="6"/>
        <v>90415</v>
      </c>
      <c r="G74" s="36">
        <f t="shared" si="6"/>
        <v>1224901</v>
      </c>
      <c r="H74" s="32">
        <f t="shared" si="6"/>
        <v>2805659</v>
      </c>
      <c r="I74" s="32">
        <f t="shared" si="6"/>
        <v>1719348</v>
      </c>
      <c r="J74" s="32">
        <f t="shared" si="6"/>
        <v>4333131.4400000004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G5" sqref="G5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>
        <v>6959</v>
      </c>
      <c r="D5" s="31">
        <f>(Jul!C5*3)+(Aug!C5*2)+(Sep!C5*1)</f>
        <v>96734</v>
      </c>
      <c r="E5" s="8">
        <v>18656</v>
      </c>
      <c r="F5" s="31">
        <f>(Jul!E5*3)+(Aug!E5*2)+(Sep!E5*1)</f>
        <v>98186</v>
      </c>
      <c r="G5" s="8">
        <v>37817</v>
      </c>
      <c r="H5" s="31">
        <f>SUM(Aug!H5+G5)</f>
        <v>317617</v>
      </c>
      <c r="I5" s="31">
        <f t="shared" ref="I5:I63" si="0">C5+E5+G5</f>
        <v>63432</v>
      </c>
      <c r="J5" s="31">
        <f t="shared" ref="J5:J63" si="1">D5+F5+H5</f>
        <v>512537</v>
      </c>
    </row>
    <row r="6" spans="1:10" s="11" customFormat="1" ht="15.75" customHeight="1" x14ac:dyDescent="0.2">
      <c r="A6" s="9" t="s">
        <v>23</v>
      </c>
      <c r="B6" s="10" t="s">
        <v>22</v>
      </c>
      <c r="C6" s="25"/>
      <c r="D6" s="31">
        <f>(Jul!C6*3)+(Aug!C6*2)+(Sep!C6*1)</f>
        <v>0</v>
      </c>
      <c r="E6" s="8"/>
      <c r="F6" s="31">
        <f>(Jul!E6*3)+(Aug!E6*2)+(Sep!E6*1)</f>
        <v>0</v>
      </c>
      <c r="G6" s="8"/>
      <c r="H6" s="31">
        <f>SUM(Aug!H6+G6)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25"/>
      <c r="D7" s="31">
        <f>(Jul!C7*3)+(Aug!C7*2)+(Sep!C7*1)</f>
        <v>6400</v>
      </c>
      <c r="E7" s="8">
        <v>1788</v>
      </c>
      <c r="F7" s="31">
        <f>(Jul!E7*3)+(Aug!E7*2)+(Sep!E7*1)</f>
        <v>10728</v>
      </c>
      <c r="G7" s="8">
        <v>1654.83</v>
      </c>
      <c r="H7" s="31">
        <f>SUM(Aug!H7+G7)</f>
        <v>5724.83</v>
      </c>
      <c r="I7" s="31">
        <f t="shared" si="0"/>
        <v>3442.83</v>
      </c>
      <c r="J7" s="31">
        <f t="shared" si="1"/>
        <v>22852.83</v>
      </c>
    </row>
    <row r="8" spans="1:10" s="11" customFormat="1" ht="15.75" customHeight="1" x14ac:dyDescent="0.2">
      <c r="A8" s="9" t="s">
        <v>25</v>
      </c>
      <c r="B8" s="10" t="s">
        <v>22</v>
      </c>
      <c r="C8" s="25">
        <v>4031</v>
      </c>
      <c r="D8" s="31">
        <f>(Jul!C8*3)+(Aug!C8*2)+(Sep!C8*1)</f>
        <v>4031</v>
      </c>
      <c r="E8" s="8">
        <v>90</v>
      </c>
      <c r="F8" s="31">
        <f>(Jul!E8*3)+(Aug!E8*2)+(Sep!E8*1)</f>
        <v>90</v>
      </c>
      <c r="G8" s="8">
        <v>32461</v>
      </c>
      <c r="H8" s="31">
        <f>SUM(Aug!H8+G8)</f>
        <v>32461</v>
      </c>
      <c r="I8" s="31">
        <f t="shared" si="0"/>
        <v>36582</v>
      </c>
      <c r="J8" s="31">
        <f t="shared" si="1"/>
        <v>36582</v>
      </c>
    </row>
    <row r="9" spans="1:10" s="1" customFormat="1" ht="15.75" customHeight="1" x14ac:dyDescent="0.2">
      <c r="A9" s="5" t="s">
        <v>27</v>
      </c>
      <c r="B9" s="6" t="s">
        <v>22</v>
      </c>
      <c r="C9" s="25"/>
      <c r="D9" s="31">
        <f>(Jul!C9*3)+(Aug!C9*2)+(Sep!C9*1)</f>
        <v>5780</v>
      </c>
      <c r="E9" s="8"/>
      <c r="F9" s="31">
        <f>(Jul!E9*3)+(Aug!E9*2)+(Sep!E9*1)</f>
        <v>0</v>
      </c>
      <c r="G9" s="8"/>
      <c r="H9" s="31">
        <f>SUM(Aug!H9+G9)</f>
        <v>9748</v>
      </c>
      <c r="I9" s="31">
        <f t="shared" si="0"/>
        <v>0</v>
      </c>
      <c r="J9" s="31">
        <f t="shared" si="1"/>
        <v>15528</v>
      </c>
    </row>
    <row r="10" spans="1:10" s="1" customFormat="1" ht="15.75" customHeight="1" x14ac:dyDescent="0.2">
      <c r="A10" s="5" t="s">
        <v>30</v>
      </c>
      <c r="B10" s="6" t="s">
        <v>22</v>
      </c>
      <c r="C10" s="25">
        <v>1680</v>
      </c>
      <c r="D10" s="31">
        <f>(Jul!C10*3)+(Aug!C10*2)+(Sep!C10*1)</f>
        <v>1680</v>
      </c>
      <c r="E10" s="8"/>
      <c r="F10" s="31">
        <f>(Jul!E10*3)+(Aug!E10*2)+(Sep!E10*1)</f>
        <v>0</v>
      </c>
      <c r="G10" s="8">
        <v>94049</v>
      </c>
      <c r="H10" s="31">
        <f>SUM(Aug!H10+G10)</f>
        <v>94049</v>
      </c>
      <c r="I10" s="31">
        <f t="shared" si="0"/>
        <v>95729</v>
      </c>
      <c r="J10" s="31">
        <f t="shared" si="1"/>
        <v>95729</v>
      </c>
    </row>
    <row r="11" spans="1:10" s="1" customFormat="1" ht="15.75" customHeight="1" x14ac:dyDescent="0.2">
      <c r="A11" s="5" t="s">
        <v>31</v>
      </c>
      <c r="B11" s="6" t="s">
        <v>22</v>
      </c>
      <c r="C11" s="25">
        <v>24</v>
      </c>
      <c r="D11" s="31">
        <f>(Jul!C11*3)+(Aug!C11*2)+(Sep!C11*1)</f>
        <v>3479</v>
      </c>
      <c r="E11" s="8"/>
      <c r="F11" s="31">
        <f>(Jul!E11*3)+(Aug!E11*2)+(Sep!E11*1)</f>
        <v>3845</v>
      </c>
      <c r="G11" s="8"/>
      <c r="H11" s="31">
        <f>SUM(Aug!H11+G11)</f>
        <v>3076</v>
      </c>
      <c r="I11" s="31">
        <f t="shared" si="0"/>
        <v>24</v>
      </c>
      <c r="J11" s="31">
        <f t="shared" si="1"/>
        <v>10400</v>
      </c>
    </row>
    <row r="12" spans="1:10" s="11" customFormat="1" ht="15.75" customHeight="1" x14ac:dyDescent="0.2">
      <c r="A12" s="9" t="s">
        <v>36</v>
      </c>
      <c r="B12" s="10" t="s">
        <v>22</v>
      </c>
      <c r="C12" s="25"/>
      <c r="D12" s="31">
        <f>(Jul!C12*3)+(Aug!C12*2)+(Sep!C12*1)</f>
        <v>16575</v>
      </c>
      <c r="E12" s="8"/>
      <c r="F12" s="31">
        <f>(Jul!E12*3)+(Aug!E12*2)+(Sep!E12*1)</f>
        <v>0</v>
      </c>
      <c r="G12" s="8"/>
      <c r="H12" s="31">
        <f>SUM(Aug!H12+G12)</f>
        <v>52806</v>
      </c>
      <c r="I12" s="31">
        <f t="shared" si="0"/>
        <v>0</v>
      </c>
      <c r="J12" s="31">
        <f t="shared" si="1"/>
        <v>69381</v>
      </c>
    </row>
    <row r="13" spans="1:10" s="1" customFormat="1" ht="15.75" customHeight="1" x14ac:dyDescent="0.2">
      <c r="A13" s="5" t="s">
        <v>37</v>
      </c>
      <c r="B13" s="6" t="s">
        <v>22</v>
      </c>
      <c r="C13" s="25">
        <v>8665</v>
      </c>
      <c r="D13" s="31">
        <f>(Jul!C13*3)+(Aug!C13*2)+(Sep!C13*1)</f>
        <v>53085</v>
      </c>
      <c r="E13" s="8">
        <v>7331</v>
      </c>
      <c r="F13" s="31">
        <f>(Jul!E13*3)+(Aug!E13*2)+(Sep!E13*1)</f>
        <v>7331</v>
      </c>
      <c r="G13" s="8">
        <v>10527</v>
      </c>
      <c r="H13" s="31">
        <f>SUM(Aug!H13+G13)</f>
        <v>224689</v>
      </c>
      <c r="I13" s="31">
        <f t="shared" si="0"/>
        <v>26523</v>
      </c>
      <c r="J13" s="31">
        <f t="shared" si="1"/>
        <v>285105</v>
      </c>
    </row>
    <row r="14" spans="1:10" s="1" customFormat="1" ht="15.75" customHeight="1" x14ac:dyDescent="0.2">
      <c r="A14" s="5" t="s">
        <v>40</v>
      </c>
      <c r="B14" s="6" t="s">
        <v>22</v>
      </c>
      <c r="C14" s="25">
        <v>651</v>
      </c>
      <c r="D14" s="31">
        <f>(Jul!C14*3)+(Aug!C14*2)+(Sep!C14*1)</f>
        <v>14506</v>
      </c>
      <c r="E14" s="8"/>
      <c r="F14" s="31">
        <f>(Jul!E14*3)+(Aug!E14*2)+(Sep!E14*1)</f>
        <v>5685</v>
      </c>
      <c r="G14" s="8"/>
      <c r="H14" s="31">
        <f>SUM(Aug!H14+G14)</f>
        <v>4044</v>
      </c>
      <c r="I14" s="31">
        <f t="shared" si="0"/>
        <v>651</v>
      </c>
      <c r="J14" s="31">
        <f t="shared" si="1"/>
        <v>24235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0</v>
      </c>
      <c r="E15" s="8"/>
      <c r="F15" s="31">
        <f>(Jul!E15*3)+(Aug!E15*2)+(Sep!E15*1)</f>
        <v>0</v>
      </c>
      <c r="G15" s="8"/>
      <c r="H15" s="31">
        <f>SUM(Aug!H15+G15)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25">
        <v>20971</v>
      </c>
      <c r="D16" s="31">
        <f>(Jul!C16*3)+(Aug!C16*2)+(Sep!C16*1)</f>
        <v>162661</v>
      </c>
      <c r="E16" s="8">
        <v>4921</v>
      </c>
      <c r="F16" s="31">
        <f>(Jul!E16*3)+(Aug!E16*2)+(Sep!E16*1)</f>
        <v>5371</v>
      </c>
      <c r="G16" s="8">
        <v>186976</v>
      </c>
      <c r="H16" s="31">
        <f>SUM(Aug!H16+G16)</f>
        <v>522094</v>
      </c>
      <c r="I16" s="31">
        <f t="shared" si="0"/>
        <v>212868</v>
      </c>
      <c r="J16" s="31">
        <f t="shared" si="1"/>
        <v>690126</v>
      </c>
    </row>
    <row r="17" spans="1:10" s="1" customFormat="1" ht="15.75" customHeight="1" x14ac:dyDescent="0.2">
      <c r="A17" s="5" t="s">
        <v>46</v>
      </c>
      <c r="B17" s="6" t="s">
        <v>22</v>
      </c>
      <c r="C17" s="25">
        <v>587</v>
      </c>
      <c r="D17" s="31">
        <f>(Jul!C17*3)+(Aug!C17*2)+(Sep!C17*1)</f>
        <v>13367</v>
      </c>
      <c r="E17" s="8">
        <v>1788</v>
      </c>
      <c r="F17" s="31">
        <f>(Jul!E17*3)+(Aug!E17*2)+(Sep!E17*1)</f>
        <v>1788</v>
      </c>
      <c r="G17" s="8">
        <v>1620</v>
      </c>
      <c r="H17" s="31">
        <f>SUM(Aug!H17+G17)</f>
        <v>7248</v>
      </c>
      <c r="I17" s="31">
        <f t="shared" si="0"/>
        <v>3995</v>
      </c>
      <c r="J17" s="31">
        <f t="shared" si="1"/>
        <v>22403</v>
      </c>
    </row>
    <row r="18" spans="1:10" s="11" customFormat="1" ht="15.75" customHeight="1" x14ac:dyDescent="0.2">
      <c r="A18" s="9" t="s">
        <v>47</v>
      </c>
      <c r="B18" s="10" t="s">
        <v>22</v>
      </c>
      <c r="C18" s="25"/>
      <c r="D18" s="31">
        <f>(Jul!C18*3)+(Aug!C18*2)+(Sep!C18*1)</f>
        <v>0</v>
      </c>
      <c r="E18" s="8"/>
      <c r="F18" s="31">
        <f>(Jul!E18*3)+(Aug!E18*2)+(Sep!E18*1)</f>
        <v>0</v>
      </c>
      <c r="G18" s="8"/>
      <c r="H18" s="31">
        <f>SUM(Aug!H18+G18)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0</v>
      </c>
      <c r="E19" s="8"/>
      <c r="F19" s="31">
        <f>(Jul!E19*3)+(Aug!E19*2)+(Sep!E19*1)</f>
        <v>0</v>
      </c>
      <c r="G19" s="8"/>
      <c r="H19" s="31">
        <f>SUM(Aug!H19+G19)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25"/>
      <c r="D20" s="31">
        <f>(Jul!C20*3)+(Aug!C20*2)+(Sep!C20*1)</f>
        <v>8895</v>
      </c>
      <c r="E20" s="8">
        <v>506</v>
      </c>
      <c r="F20" s="31">
        <f>(Jul!E20*3)+(Aug!E20*2)+(Sep!E20*1)</f>
        <v>506</v>
      </c>
      <c r="G20" s="8">
        <v>6088</v>
      </c>
      <c r="H20" s="31">
        <f>SUM(Aug!H20+G20)</f>
        <v>15360</v>
      </c>
      <c r="I20" s="31">
        <f t="shared" si="0"/>
        <v>6594</v>
      </c>
      <c r="J20" s="31">
        <f t="shared" si="1"/>
        <v>24761</v>
      </c>
    </row>
    <row r="21" spans="1:10" s="1" customFormat="1" ht="15.75" customHeight="1" x14ac:dyDescent="0.2">
      <c r="A21" s="5" t="s">
        <v>141</v>
      </c>
      <c r="B21" s="6" t="s">
        <v>22</v>
      </c>
      <c r="C21" s="25"/>
      <c r="D21" s="31">
        <f>(Jul!C21*3)+(Aug!C21*2)+(Sep!C21*1)</f>
        <v>0</v>
      </c>
      <c r="E21" s="8">
        <v>231</v>
      </c>
      <c r="F21" s="31">
        <f>(Jul!E21*3)+(Aug!E21*2)+(Sep!E21*1)</f>
        <v>231</v>
      </c>
      <c r="G21" s="8">
        <v>4806</v>
      </c>
      <c r="H21" s="31">
        <f>SUM(Aug!H21+G21)</f>
        <v>4806</v>
      </c>
      <c r="I21" s="31">
        <f t="shared" si="0"/>
        <v>5037</v>
      </c>
      <c r="J21" s="31">
        <f t="shared" si="1"/>
        <v>5037</v>
      </c>
    </row>
    <row r="22" spans="1:10" s="1" customFormat="1" ht="15.75" customHeight="1" x14ac:dyDescent="0.2">
      <c r="A22" s="5" t="s">
        <v>51</v>
      </c>
      <c r="B22" s="6" t="s">
        <v>22</v>
      </c>
      <c r="C22" s="25"/>
      <c r="D22" s="31">
        <f>(Jul!C22*3)+(Aug!C22*2)+(Sep!C22*1)</f>
        <v>0</v>
      </c>
      <c r="E22" s="8"/>
      <c r="F22" s="31">
        <f>(Jul!E22*3)+(Aug!E22*2)+(Sep!E22*1)</f>
        <v>0</v>
      </c>
      <c r="G22" s="8"/>
      <c r="H22" s="31">
        <f>SUM(Aug!H22+G22)</f>
        <v>0</v>
      </c>
      <c r="I22" s="31">
        <f t="shared" si="0"/>
        <v>0</v>
      </c>
      <c r="J22" s="31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25">
        <v>355</v>
      </c>
      <c r="D23" s="31">
        <f>(Jul!C23*3)+(Aug!C23*2)+(Sep!C23*1)</f>
        <v>46540</v>
      </c>
      <c r="E23" s="8"/>
      <c r="F23" s="31">
        <f>(Jul!E23*3)+(Aug!E23*2)+(Sep!E23*1)</f>
        <v>4270</v>
      </c>
      <c r="G23" s="8">
        <v>355</v>
      </c>
      <c r="H23" s="31">
        <f>SUM(Aug!H23+G23)</f>
        <v>111271</v>
      </c>
      <c r="I23" s="31">
        <f t="shared" si="0"/>
        <v>710</v>
      </c>
      <c r="J23" s="31">
        <f t="shared" si="1"/>
        <v>162081</v>
      </c>
    </row>
    <row r="24" spans="1:10" s="11" customFormat="1" ht="15.75" customHeight="1" x14ac:dyDescent="0.2">
      <c r="A24" s="9" t="s">
        <v>56</v>
      </c>
      <c r="B24" s="10" t="s">
        <v>22</v>
      </c>
      <c r="C24" s="25">
        <v>3566</v>
      </c>
      <c r="D24" s="31">
        <f>(Jul!C24*3)+(Aug!C24*2)+(Sep!C24*1)</f>
        <v>20896</v>
      </c>
      <c r="E24" s="8"/>
      <c r="F24" s="31">
        <f>(Jul!E24*3)+(Aug!E24*2)+(Sep!E24*1)</f>
        <v>1800</v>
      </c>
      <c r="G24" s="8">
        <v>23168</v>
      </c>
      <c r="H24" s="31">
        <f>SUM(Aug!H24+G24)</f>
        <v>46482</v>
      </c>
      <c r="I24" s="31">
        <f t="shared" si="0"/>
        <v>26734</v>
      </c>
      <c r="J24" s="31">
        <f t="shared" si="1"/>
        <v>69178</v>
      </c>
    </row>
    <row r="25" spans="1:10" s="1" customFormat="1" ht="15.75" customHeight="1" x14ac:dyDescent="0.2">
      <c r="A25" s="5" t="s">
        <v>62</v>
      </c>
      <c r="B25" s="6" t="s">
        <v>22</v>
      </c>
      <c r="C25" s="25"/>
      <c r="D25" s="31">
        <f>(Jul!C25*3)+(Aug!C25*2)+(Sep!C25*1)</f>
        <v>29615</v>
      </c>
      <c r="E25" s="8">
        <v>960</v>
      </c>
      <c r="F25" s="31">
        <f>(Jul!E25*3)+(Aug!E25*2)+(Sep!E25*1)</f>
        <v>960</v>
      </c>
      <c r="G25" s="8"/>
      <c r="H25" s="31">
        <f>SUM(Aug!H25+G25)</f>
        <v>4004</v>
      </c>
      <c r="I25" s="31">
        <f t="shared" si="0"/>
        <v>960</v>
      </c>
      <c r="J25" s="31">
        <f t="shared" si="1"/>
        <v>34579</v>
      </c>
    </row>
    <row r="26" spans="1:10" s="1" customFormat="1" ht="15.75" customHeight="1" x14ac:dyDescent="0.2">
      <c r="A26" s="5" t="s">
        <v>63</v>
      </c>
      <c r="B26" s="6" t="s">
        <v>22</v>
      </c>
      <c r="C26" s="25"/>
      <c r="D26" s="31">
        <f>(Jul!C26*3)+(Aug!C26*2)+(Sep!C26*1)</f>
        <v>14535</v>
      </c>
      <c r="E26" s="8"/>
      <c r="F26" s="31">
        <f>(Jul!E26*3)+(Aug!E26*2)+(Sep!E26*1)</f>
        <v>0</v>
      </c>
      <c r="G26" s="8"/>
      <c r="H26" s="31">
        <f>SUM(Aug!H26+G26)</f>
        <v>13532</v>
      </c>
      <c r="I26" s="31">
        <f t="shared" si="0"/>
        <v>0</v>
      </c>
      <c r="J26" s="31">
        <f t="shared" si="1"/>
        <v>28067</v>
      </c>
    </row>
    <row r="27" spans="1:10" s="1" customFormat="1" ht="15.75" customHeight="1" x14ac:dyDescent="0.2">
      <c r="A27" s="5" t="s">
        <v>75</v>
      </c>
      <c r="B27" s="6" t="s">
        <v>22</v>
      </c>
      <c r="C27" s="25"/>
      <c r="D27" s="31">
        <f>(Jul!C27*3)+(Aug!C27*2)+(Sep!C27*1)</f>
        <v>0</v>
      </c>
      <c r="E27" s="8"/>
      <c r="F27" s="31">
        <f>(Jul!E27*3)+(Aug!E27*2)+(Sep!E27*1)</f>
        <v>0</v>
      </c>
      <c r="G27" s="8"/>
      <c r="H27" s="31">
        <f>SUM(Aug!H27+G27)</f>
        <v>0</v>
      </c>
      <c r="I27" s="31">
        <f t="shared" si="0"/>
        <v>0</v>
      </c>
      <c r="J27" s="31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25">
        <v>1839</v>
      </c>
      <c r="D28" s="31">
        <f>(Jul!C28*3)+(Aug!C28*2)+(Sep!C28*1)</f>
        <v>1839</v>
      </c>
      <c r="E28" s="8"/>
      <c r="F28" s="31">
        <f>(Jul!E28*3)+(Aug!E28*2)+(Sep!E28*1)</f>
        <v>0</v>
      </c>
      <c r="G28" s="8">
        <v>1032</v>
      </c>
      <c r="H28" s="31">
        <f>SUM(Aug!H28+G28)</f>
        <v>1032</v>
      </c>
      <c r="I28" s="31">
        <f t="shared" si="0"/>
        <v>2871</v>
      </c>
      <c r="J28" s="31">
        <f t="shared" si="1"/>
        <v>2871</v>
      </c>
    </row>
    <row r="29" spans="1:10" s="1" customFormat="1" ht="15.75" customHeight="1" x14ac:dyDescent="0.2">
      <c r="A29" s="5" t="s">
        <v>81</v>
      </c>
      <c r="B29" s="6" t="s">
        <v>22</v>
      </c>
      <c r="C29" s="25"/>
      <c r="D29" s="31">
        <f>(Jul!C29*3)+(Aug!C29*2)+(Sep!C29*1)</f>
        <v>0</v>
      </c>
      <c r="E29" s="8"/>
      <c r="F29" s="31">
        <f>(Jul!E29*3)+(Aug!E29*2)+(Sep!E29*1)</f>
        <v>0</v>
      </c>
      <c r="G29" s="8"/>
      <c r="H29" s="31">
        <f>SUM(Aug!H29+G29)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25"/>
      <c r="D30" s="31">
        <f>(Jul!C30*3)+(Aug!C30*2)+(Sep!C30*1)</f>
        <v>22290</v>
      </c>
      <c r="E30" s="8">
        <v>2267</v>
      </c>
      <c r="F30" s="31">
        <f>(Jul!E30*3)+(Aug!E30*2)+(Sep!E30*1)</f>
        <v>4762</v>
      </c>
      <c r="G30" s="8">
        <v>4339</v>
      </c>
      <c r="H30" s="31">
        <f>SUM(Aug!H30+G30)</f>
        <v>215513</v>
      </c>
      <c r="I30" s="31">
        <f t="shared" si="0"/>
        <v>6606</v>
      </c>
      <c r="J30" s="31">
        <f t="shared" si="1"/>
        <v>242565</v>
      </c>
    </row>
    <row r="31" spans="1:10" s="11" customFormat="1" ht="15.75" customHeight="1" x14ac:dyDescent="0.2">
      <c r="A31" s="9" t="s">
        <v>84</v>
      </c>
      <c r="B31" s="10" t="s">
        <v>22</v>
      </c>
      <c r="C31" s="25">
        <v>4282</v>
      </c>
      <c r="D31" s="31">
        <f>(Jul!C31*3)+(Aug!C31*2)+(Sep!C31*1)</f>
        <v>32632</v>
      </c>
      <c r="E31" s="8">
        <v>2484</v>
      </c>
      <c r="F31" s="31">
        <f>(Jul!E31*3)+(Aug!E31*2)+(Sep!E31*1)</f>
        <v>26194</v>
      </c>
      <c r="G31" s="8">
        <v>33553</v>
      </c>
      <c r="H31" s="31">
        <f>SUM(Aug!H31+G31)</f>
        <v>91101</v>
      </c>
      <c r="I31" s="31">
        <f t="shared" si="0"/>
        <v>40319</v>
      </c>
      <c r="J31" s="31">
        <f t="shared" si="1"/>
        <v>149927</v>
      </c>
    </row>
    <row r="32" spans="1:10" s="1" customFormat="1" ht="15.75" customHeight="1" x14ac:dyDescent="0.2">
      <c r="A32" s="5" t="s">
        <v>19</v>
      </c>
      <c r="B32" s="6" t="s">
        <v>20</v>
      </c>
      <c r="C32" s="25">
        <v>1056</v>
      </c>
      <c r="D32" s="31">
        <f>(Jul!C32*3)+(Aug!C32*2)+(Sep!C32*1)</f>
        <v>1056</v>
      </c>
      <c r="E32" s="8"/>
      <c r="F32" s="31">
        <f>(Jul!E32*3)+(Aug!E32*2)+(Sep!E32*1)</f>
        <v>0</v>
      </c>
      <c r="G32" s="8">
        <v>14694</v>
      </c>
      <c r="H32" s="31">
        <f>SUM(Aug!H32+G32)</f>
        <v>14694</v>
      </c>
      <c r="I32" s="31">
        <f t="shared" si="0"/>
        <v>15750</v>
      </c>
      <c r="J32" s="31">
        <f t="shared" si="1"/>
        <v>15750</v>
      </c>
    </row>
    <row r="33" spans="1:10" s="1" customFormat="1" ht="15.75" customHeight="1" x14ac:dyDescent="0.2">
      <c r="A33" s="5" t="s">
        <v>26</v>
      </c>
      <c r="B33" s="6" t="s">
        <v>20</v>
      </c>
      <c r="C33" s="25"/>
      <c r="D33" s="31">
        <f>(Jul!C33*3)+(Aug!C33*2)+(Sep!C33*1)</f>
        <v>32700.78</v>
      </c>
      <c r="E33" s="8"/>
      <c r="F33" s="31">
        <f>(Jul!E33*3)+(Aug!E33*2)+(Sep!E33*1)</f>
        <v>0</v>
      </c>
      <c r="G33" s="8"/>
      <c r="H33" s="31">
        <f>SUM(Aug!H33+G33)</f>
        <v>29424</v>
      </c>
      <c r="I33" s="31">
        <f t="shared" si="0"/>
        <v>0</v>
      </c>
      <c r="J33" s="31">
        <f t="shared" si="1"/>
        <v>62124.78</v>
      </c>
    </row>
    <row r="34" spans="1:10" s="1" customFormat="1" ht="15.75" customHeight="1" x14ac:dyDescent="0.2">
      <c r="A34" s="5" t="s">
        <v>28</v>
      </c>
      <c r="B34" s="6" t="s">
        <v>20</v>
      </c>
      <c r="C34" s="25"/>
      <c r="D34" s="31">
        <f>(Jul!C34*3)+(Aug!C34*2)+(Sep!C34*1)</f>
        <v>5780.18</v>
      </c>
      <c r="E34" s="8"/>
      <c r="F34" s="31">
        <f>(Jul!E34*3)+(Aug!E34*2)+(Sep!E34*1)</f>
        <v>0</v>
      </c>
      <c r="G34" s="8"/>
      <c r="H34" s="31">
        <f>SUM(Aug!H34+G34)</f>
        <v>45690</v>
      </c>
      <c r="I34" s="31">
        <f t="shared" si="0"/>
        <v>0</v>
      </c>
      <c r="J34" s="31">
        <f t="shared" si="1"/>
        <v>51470.18</v>
      </c>
    </row>
    <row r="35" spans="1:10" s="1" customFormat="1" ht="15.75" customHeight="1" x14ac:dyDescent="0.2">
      <c r="A35" s="5" t="s">
        <v>29</v>
      </c>
      <c r="B35" s="6" t="s">
        <v>20</v>
      </c>
      <c r="C35" s="25">
        <v>14129</v>
      </c>
      <c r="D35" s="31">
        <f>(Jul!C35*3)+(Aug!C35*2)+(Sep!C35*1)</f>
        <v>16167.75</v>
      </c>
      <c r="E35" s="8"/>
      <c r="F35" s="31">
        <f>(Jul!E35*3)+(Aug!E35*2)+(Sep!E35*1)</f>
        <v>0</v>
      </c>
      <c r="G35" s="8">
        <v>137158</v>
      </c>
      <c r="H35" s="31">
        <f>SUM(Aug!H35+G35)</f>
        <v>137448</v>
      </c>
      <c r="I35" s="31">
        <f t="shared" si="0"/>
        <v>151287</v>
      </c>
      <c r="J35" s="31">
        <f t="shared" si="1"/>
        <v>153615.75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0</v>
      </c>
      <c r="E36" s="8"/>
      <c r="F36" s="31">
        <f>(Jul!E36*3)+(Aug!E36*2)+(Sep!E36*1)</f>
        <v>0</v>
      </c>
      <c r="G36" s="8"/>
      <c r="H36" s="31">
        <f>SUM(Aug!H36+G36)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25"/>
      <c r="D37" s="31">
        <f>(Jul!C37*3)+(Aug!C37*2)+(Sep!C37*1)</f>
        <v>79495.460000000006</v>
      </c>
      <c r="E37" s="8"/>
      <c r="F37" s="31">
        <f>(Jul!E37*3)+(Aug!E37*2)+(Sep!E37*1)</f>
        <v>0</v>
      </c>
      <c r="G37" s="8"/>
      <c r="H37" s="31">
        <f>SUM(Aug!H37+G37)</f>
        <v>1578</v>
      </c>
      <c r="I37" s="31">
        <f t="shared" si="0"/>
        <v>0</v>
      </c>
      <c r="J37" s="31">
        <f t="shared" si="1"/>
        <v>81073.460000000006</v>
      </c>
    </row>
    <row r="38" spans="1:10" s="1" customFormat="1" ht="15.75" customHeight="1" x14ac:dyDescent="0.2">
      <c r="A38" s="5" t="s">
        <v>34</v>
      </c>
      <c r="B38" s="6" t="s">
        <v>20</v>
      </c>
      <c r="C38" s="25"/>
      <c r="D38" s="31">
        <f>(Jul!C38*3)+(Aug!C38*2)+(Sep!C38*1)</f>
        <v>0</v>
      </c>
      <c r="E38" s="8"/>
      <c r="F38" s="31">
        <f>(Jul!E38*3)+(Aug!E38*2)+(Sep!E38*1)</f>
        <v>3940</v>
      </c>
      <c r="G38" s="8"/>
      <c r="H38" s="31">
        <f>SUM(Aug!H38+G38)</f>
        <v>2618</v>
      </c>
      <c r="I38" s="31">
        <f t="shared" si="0"/>
        <v>0</v>
      </c>
      <c r="J38" s="31">
        <f t="shared" si="1"/>
        <v>6558</v>
      </c>
    </row>
    <row r="39" spans="1:10" s="11" customFormat="1" ht="15.75" customHeight="1" x14ac:dyDescent="0.2">
      <c r="A39" s="9" t="s">
        <v>35</v>
      </c>
      <c r="B39" s="10" t="s">
        <v>20</v>
      </c>
      <c r="C39" s="25"/>
      <c r="D39" s="31">
        <f>(Jul!C39*3)+(Aug!C39*2)+(Sep!C39*1)</f>
        <v>9797.08</v>
      </c>
      <c r="E39" s="8"/>
      <c r="F39" s="31">
        <f>(Jul!E39*3)+(Aug!E39*2)+(Sep!E39*1)</f>
        <v>0</v>
      </c>
      <c r="G39" s="8"/>
      <c r="H39" s="31">
        <f>SUM(Aug!H39+G39)</f>
        <v>78144</v>
      </c>
      <c r="I39" s="31">
        <f t="shared" si="0"/>
        <v>0</v>
      </c>
      <c r="J39" s="31">
        <f t="shared" si="1"/>
        <v>87941.08</v>
      </c>
    </row>
    <row r="40" spans="1:10" s="1" customFormat="1" ht="15.75" customHeight="1" x14ac:dyDescent="0.2">
      <c r="A40" s="5" t="s">
        <v>38</v>
      </c>
      <c r="B40" s="6" t="s">
        <v>20</v>
      </c>
      <c r="C40" s="25"/>
      <c r="D40" s="31">
        <f>(Jul!C40*3)+(Aug!C40*2)+(Sep!C40*1)</f>
        <v>0</v>
      </c>
      <c r="E40" s="8"/>
      <c r="F40" s="31">
        <f>(Jul!E40*3)+(Aug!E40*2)+(Sep!E40*1)</f>
        <v>0</v>
      </c>
      <c r="G40" s="8"/>
      <c r="H40" s="31">
        <f>SUM(Aug!H40+G40)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25"/>
      <c r="D41" s="31">
        <f>(Jul!C41*3)+(Aug!C41*2)+(Sep!C41*1)</f>
        <v>0</v>
      </c>
      <c r="E41" s="8"/>
      <c r="F41" s="31">
        <f>(Jul!E41*3)+(Aug!E41*2)+(Sep!E41*1)</f>
        <v>0</v>
      </c>
      <c r="G41" s="8"/>
      <c r="H41" s="31">
        <f>SUM(Aug!H41+G41)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25"/>
      <c r="D42" s="31">
        <f>(Jul!C42*3)+(Aug!C42*2)+(Sep!C42*1)</f>
        <v>5295.2699999999995</v>
      </c>
      <c r="E42" s="8"/>
      <c r="F42" s="31">
        <f>(Jul!E42*3)+(Aug!E42*2)+(Sep!E42*1)</f>
        <v>0</v>
      </c>
      <c r="G42" s="8"/>
      <c r="H42" s="31">
        <f>SUM(Aug!H42+G42)</f>
        <v>29400</v>
      </c>
      <c r="I42" s="31">
        <f t="shared" si="0"/>
        <v>0</v>
      </c>
      <c r="J42" s="31">
        <f t="shared" si="1"/>
        <v>34695.269999999997</v>
      </c>
    </row>
    <row r="43" spans="1:10" s="1" customFormat="1" ht="15.75" customHeight="1" x14ac:dyDescent="0.2">
      <c r="A43" s="5" t="s">
        <v>42</v>
      </c>
      <c r="B43" s="6" t="s">
        <v>20</v>
      </c>
      <c r="C43" s="25">
        <v>11159</v>
      </c>
      <c r="D43" s="31">
        <f>(Jul!C43*3)+(Aug!C43*2)+(Sep!C43*1)</f>
        <v>55244.75</v>
      </c>
      <c r="E43" s="8"/>
      <c r="F43" s="31">
        <f>(Jul!E43*3)+(Aug!E43*2)+(Sep!E43*1)</f>
        <v>0</v>
      </c>
      <c r="G43" s="8">
        <v>75111</v>
      </c>
      <c r="H43" s="31">
        <f>SUM(Aug!H43+G43)</f>
        <v>235988</v>
      </c>
      <c r="I43" s="31">
        <f t="shared" si="0"/>
        <v>86270</v>
      </c>
      <c r="J43" s="31">
        <f t="shared" si="1"/>
        <v>291232.75</v>
      </c>
    </row>
    <row r="44" spans="1:10" s="11" customFormat="1" ht="15.75" customHeight="1" x14ac:dyDescent="0.2">
      <c r="A44" s="9" t="s">
        <v>43</v>
      </c>
      <c r="B44" s="10" t="s">
        <v>20</v>
      </c>
      <c r="C44" s="25"/>
      <c r="D44" s="31">
        <f>(Jul!C44*3)+(Aug!C44*2)+(Sep!C44*1)</f>
        <v>62216.32</v>
      </c>
      <c r="E44" s="8"/>
      <c r="F44" s="31">
        <f>(Jul!E44*3)+(Aug!E44*2)+(Sep!E44*1)</f>
        <v>7020</v>
      </c>
      <c r="G44" s="8"/>
      <c r="H44" s="31">
        <f>SUM(Aug!H44+G44)</f>
        <v>155946</v>
      </c>
      <c r="I44" s="31">
        <f t="shared" si="0"/>
        <v>0</v>
      </c>
      <c r="J44" s="31">
        <f t="shared" si="1"/>
        <v>225182.32</v>
      </c>
    </row>
    <row r="45" spans="1:10" s="1" customFormat="1" ht="15.75" customHeight="1" x14ac:dyDescent="0.2">
      <c r="A45" s="5" t="s">
        <v>48</v>
      </c>
      <c r="B45" s="6" t="s">
        <v>20</v>
      </c>
      <c r="C45" s="25"/>
      <c r="D45" s="31">
        <f>(Jul!C45*3)+(Aug!C45*2)+(Sep!C45*1)</f>
        <v>0</v>
      </c>
      <c r="E45" s="8"/>
      <c r="F45" s="31">
        <f>(Jul!E45*3)+(Aug!E45*2)+(Sep!E45*1)</f>
        <v>0</v>
      </c>
      <c r="G45" s="8"/>
      <c r="H45" s="31">
        <f>SUM(Aug!H45+G45)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25">
        <v>1334.71</v>
      </c>
      <c r="D46" s="31">
        <f>(Jul!C46*3)+(Aug!C46*2)+(Sep!C46*1)</f>
        <v>1334.71</v>
      </c>
      <c r="E46" s="8"/>
      <c r="F46" s="31">
        <f>(Jul!E46*3)+(Aug!E46*2)+(Sep!E46*1)</f>
        <v>0</v>
      </c>
      <c r="G46" s="8">
        <v>5340</v>
      </c>
      <c r="H46" s="31">
        <f>SUM(Aug!H46+G46)</f>
        <v>5340</v>
      </c>
      <c r="I46" s="31">
        <f t="shared" si="0"/>
        <v>6674.71</v>
      </c>
      <c r="J46" s="31">
        <f t="shared" si="1"/>
        <v>6674.71</v>
      </c>
    </row>
    <row r="47" spans="1:10" s="11" customFormat="1" ht="15.75" customHeight="1" x14ac:dyDescent="0.2">
      <c r="A47" s="9" t="s">
        <v>54</v>
      </c>
      <c r="B47" s="10" t="s">
        <v>20</v>
      </c>
      <c r="C47" s="25">
        <v>6244</v>
      </c>
      <c r="D47" s="31">
        <f>(Jul!C47*3)+(Aug!C47*2)+(Sep!C47*1)</f>
        <v>16276.04</v>
      </c>
      <c r="E47" s="8"/>
      <c r="F47" s="31">
        <f>(Jul!E47*3)+(Aug!E47*2)+(Sep!E47*1)</f>
        <v>0</v>
      </c>
      <c r="G47" s="8">
        <v>37441</v>
      </c>
      <c r="H47" s="31">
        <f>SUM(Aug!H47+G47)</f>
        <v>55007</v>
      </c>
      <c r="I47" s="31">
        <f t="shared" si="0"/>
        <v>43685</v>
      </c>
      <c r="J47" s="31">
        <f t="shared" si="1"/>
        <v>71283.040000000008</v>
      </c>
    </row>
    <row r="48" spans="1:10" s="11" customFormat="1" ht="15.75" customHeight="1" x14ac:dyDescent="0.2">
      <c r="A48" s="9" t="s">
        <v>55</v>
      </c>
      <c r="B48" s="10" t="s">
        <v>20</v>
      </c>
      <c r="C48" s="25">
        <v>1210</v>
      </c>
      <c r="D48" s="31">
        <f>(Jul!C48*3)+(Aug!C48*2)+(Sep!C48*1)</f>
        <v>9611.4700000000012</v>
      </c>
      <c r="E48" s="8"/>
      <c r="F48" s="31">
        <f>(Jul!E48*3)+(Aug!E48*2)+(Sep!E48*1)</f>
        <v>0</v>
      </c>
      <c r="G48" s="8">
        <v>5757</v>
      </c>
      <c r="H48" s="31">
        <f>SUM(Aug!H48+G48)</f>
        <v>22321</v>
      </c>
      <c r="I48" s="31">
        <f t="shared" si="0"/>
        <v>6967</v>
      </c>
      <c r="J48" s="31">
        <f t="shared" si="1"/>
        <v>31932.47</v>
      </c>
    </row>
    <row r="49" spans="1:10" s="1" customFormat="1" ht="15.75" customHeight="1" x14ac:dyDescent="0.2">
      <c r="A49" s="5" t="s">
        <v>57</v>
      </c>
      <c r="B49" s="6" t="s">
        <v>20</v>
      </c>
      <c r="C49" s="25"/>
      <c r="D49" s="31">
        <f>(Jul!C49*3)+(Aug!C49*2)+(Sep!C49*1)</f>
        <v>0</v>
      </c>
      <c r="E49" s="8"/>
      <c r="F49" s="31">
        <f>(Jul!E49*3)+(Aug!E49*2)+(Sep!E49*1)</f>
        <v>0</v>
      </c>
      <c r="G49" s="8"/>
      <c r="H49" s="31">
        <f>SUM(Aug!H49+G49)</f>
        <v>0</v>
      </c>
      <c r="I49" s="31">
        <f t="shared" si="0"/>
        <v>0</v>
      </c>
      <c r="J49" s="31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25">
        <v>3095</v>
      </c>
      <c r="D50" s="31">
        <f>(Jul!C50*3)+(Aug!C50*2)+(Sep!C50*1)</f>
        <v>8905.9599999999991</v>
      </c>
      <c r="E50" s="8"/>
      <c r="F50" s="31">
        <f>(Jul!E50*3)+(Aug!E50*2)+(Sep!E50*1)</f>
        <v>0</v>
      </c>
      <c r="G50" s="8">
        <v>9001</v>
      </c>
      <c r="H50" s="31">
        <f>SUM(Aug!H50+G50)</f>
        <v>36791</v>
      </c>
      <c r="I50" s="31">
        <f t="shared" si="0"/>
        <v>12096</v>
      </c>
      <c r="J50" s="31">
        <f t="shared" si="1"/>
        <v>45696.959999999999</v>
      </c>
    </row>
    <row r="51" spans="1:10" s="1" customFormat="1" ht="15.75" customHeight="1" x14ac:dyDescent="0.2">
      <c r="A51" s="5" t="s">
        <v>59</v>
      </c>
      <c r="B51" s="6" t="s">
        <v>20</v>
      </c>
      <c r="C51" s="25">
        <v>3656</v>
      </c>
      <c r="D51" s="31">
        <f>(Jul!C51*3)+(Aug!C51*2)+(Sep!C51*1)</f>
        <v>26906.93</v>
      </c>
      <c r="E51" s="8">
        <v>1520</v>
      </c>
      <c r="F51" s="31">
        <f>(Jul!E51*3)+(Aug!E51*2)+(Sep!E51*1)</f>
        <v>1520</v>
      </c>
      <c r="G51" s="8">
        <v>17498</v>
      </c>
      <c r="H51" s="31">
        <f>SUM(Aug!H51+G51)</f>
        <v>28594</v>
      </c>
      <c r="I51" s="31">
        <f t="shared" si="0"/>
        <v>22674</v>
      </c>
      <c r="J51" s="31">
        <f t="shared" si="1"/>
        <v>57020.93</v>
      </c>
    </row>
    <row r="52" spans="1:10" s="1" customFormat="1" ht="15.75" customHeight="1" x14ac:dyDescent="0.2">
      <c r="A52" s="5" t="s">
        <v>60</v>
      </c>
      <c r="B52" s="6" t="s">
        <v>20</v>
      </c>
      <c r="C52" s="25"/>
      <c r="D52" s="31">
        <f>(Jul!C52*3)+(Aug!C52*2)+(Sep!C52*1)</f>
        <v>0</v>
      </c>
      <c r="E52" s="8"/>
      <c r="F52" s="31">
        <f>(Jul!E52*3)+(Aug!E52*2)+(Sep!E52*1)</f>
        <v>0</v>
      </c>
      <c r="G52" s="8"/>
      <c r="H52" s="31">
        <f>SUM(Aug!H52+G52)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25">
        <v>1550.94</v>
      </c>
      <c r="D53" s="31">
        <f>(Jul!C53*3)+(Aug!C53*2)+(Sep!C53*1)</f>
        <v>1550.94</v>
      </c>
      <c r="E53" s="8"/>
      <c r="F53" s="31">
        <f>(Jul!E53*3)+(Aug!E53*2)+(Sep!E53*1)</f>
        <v>0</v>
      </c>
      <c r="G53" s="8">
        <v>1495</v>
      </c>
      <c r="H53" s="31">
        <f>SUM(Aug!H53+G53)</f>
        <v>1495</v>
      </c>
      <c r="I53" s="31">
        <f t="shared" si="0"/>
        <v>3045.94</v>
      </c>
      <c r="J53" s="31">
        <f t="shared" si="1"/>
        <v>3045.94</v>
      </c>
    </row>
    <row r="54" spans="1:10" s="1" customFormat="1" ht="15.75" customHeight="1" x14ac:dyDescent="0.2">
      <c r="A54" s="5" t="s">
        <v>65</v>
      </c>
      <c r="B54" s="6" t="s">
        <v>20</v>
      </c>
      <c r="C54" s="25"/>
      <c r="D54" s="31">
        <f>(Jul!C54*3)+(Aug!C54*2)+(Sep!C54*1)</f>
        <v>0</v>
      </c>
      <c r="E54" s="8"/>
      <c r="F54" s="31">
        <f>(Jul!E54*3)+(Aug!E54*2)+(Sep!E54*1)</f>
        <v>0</v>
      </c>
      <c r="G54" s="8"/>
      <c r="H54" s="31">
        <f>SUM(Aug!H54+G54)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25">
        <v>9774</v>
      </c>
      <c r="D55" s="31">
        <f>(Jul!C55*3)+(Aug!C55*2)+(Sep!C55*1)</f>
        <v>46241.85</v>
      </c>
      <c r="E55" s="8"/>
      <c r="F55" s="31">
        <f>(Jul!E55*3)+(Aug!E55*2)+(Sep!E55*1)</f>
        <v>0</v>
      </c>
      <c r="G55" s="8">
        <v>149384</v>
      </c>
      <c r="H55" s="31">
        <f>SUM(Aug!H55+G55)</f>
        <v>178048</v>
      </c>
      <c r="I55" s="31">
        <f t="shared" si="0"/>
        <v>159158</v>
      </c>
      <c r="J55" s="31">
        <f t="shared" si="1"/>
        <v>224289.85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6426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6426</v>
      </c>
    </row>
    <row r="57" spans="1:10" s="1" customFormat="1" ht="15.75" customHeight="1" x14ac:dyDescent="0.2">
      <c r="A57" s="5" t="s">
        <v>68</v>
      </c>
      <c r="B57" s="6" t="s">
        <v>20</v>
      </c>
      <c r="C57" s="25"/>
      <c r="D57" s="31">
        <f>(Jul!C57*3)+(Aug!C57*2)+(Sep!C57*1)</f>
        <v>9639</v>
      </c>
      <c r="E57" s="8"/>
      <c r="F57" s="31">
        <f>(Jul!E57*3)+(Aug!E57*2)+(Sep!E57*1)</f>
        <v>0</v>
      </c>
      <c r="G57" s="8"/>
      <c r="H57" s="31">
        <f>SUM(Aug!H57+G57)</f>
        <v>531644</v>
      </c>
      <c r="I57" s="31">
        <f t="shared" si="0"/>
        <v>0</v>
      </c>
      <c r="J57" s="31">
        <f t="shared" si="1"/>
        <v>541283</v>
      </c>
    </row>
    <row r="58" spans="1:10" s="11" customFormat="1" ht="15.75" customHeight="1" x14ac:dyDescent="0.2">
      <c r="A58" s="9" t="s">
        <v>69</v>
      </c>
      <c r="B58" s="10" t="s">
        <v>20</v>
      </c>
      <c r="C58" s="25"/>
      <c r="D58" s="31">
        <f>(Jul!C58*3)+(Aug!C58*2)+(Sep!C58*1)</f>
        <v>0</v>
      </c>
      <c r="E58" s="8"/>
      <c r="F58" s="31">
        <f>(Jul!E58*3)+(Aug!E58*2)+(Sep!E58*1)</f>
        <v>0</v>
      </c>
      <c r="G58" s="8"/>
      <c r="H58" s="31">
        <f>SUM(Aug!H58+G58)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25">
        <v>1059</v>
      </c>
      <c r="D59" s="31">
        <f>(Jul!C59*3)+(Aug!C59*2)+(Sep!C59*1)</f>
        <v>1059</v>
      </c>
      <c r="E59" s="8"/>
      <c r="F59" s="31">
        <f>(Jul!E59*3)+(Aug!E59*2)+(Sep!E59*1)</f>
        <v>0</v>
      </c>
      <c r="G59" s="8">
        <v>17859</v>
      </c>
      <c r="H59" s="31">
        <f>SUM(Aug!H59+G59)</f>
        <v>17859</v>
      </c>
      <c r="I59" s="31">
        <f t="shared" si="0"/>
        <v>18918</v>
      </c>
      <c r="J59" s="31">
        <f t="shared" si="1"/>
        <v>18918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44003</v>
      </c>
      <c r="D60" s="31">
        <f>(Jul!C60*3)+(Aug!C60*2)+(Sep!C60*1)</f>
        <v>1560248</v>
      </c>
      <c r="E60" s="8"/>
      <c r="F60" s="31">
        <f>(Jul!E60*3)+(Aug!E60*2)+(Sep!E60*1)</f>
        <v>8940</v>
      </c>
      <c r="G60" s="8">
        <v>411325</v>
      </c>
      <c r="H60" s="31">
        <f>SUM(Aug!H60+G60)</f>
        <v>694385</v>
      </c>
      <c r="I60" s="31">
        <f t="shared" si="0"/>
        <v>455328</v>
      </c>
      <c r="J60" s="31">
        <f t="shared" si="1"/>
        <v>2263573</v>
      </c>
    </row>
    <row r="61" spans="1:10" s="1" customFormat="1" ht="15.75" customHeight="1" x14ac:dyDescent="0.2">
      <c r="A61" s="5" t="s">
        <v>72</v>
      </c>
      <c r="B61" s="6" t="s">
        <v>20</v>
      </c>
      <c r="C61" s="25">
        <v>1839</v>
      </c>
      <c r="D61" s="31">
        <f>(Jul!C61*3)+(Aug!C61*2)+(Sep!C61*1)</f>
        <v>15500.83</v>
      </c>
      <c r="E61" s="8"/>
      <c r="F61" s="31">
        <f>(Jul!E61*3)+(Aug!E61*2)+(Sep!E61*1)</f>
        <v>0</v>
      </c>
      <c r="G61" s="8">
        <v>15736</v>
      </c>
      <c r="H61" s="31">
        <f>SUM(Aug!H61+G61)</f>
        <v>57544</v>
      </c>
      <c r="I61" s="31">
        <f t="shared" si="0"/>
        <v>17575</v>
      </c>
      <c r="J61" s="31">
        <f t="shared" si="1"/>
        <v>73044.83</v>
      </c>
    </row>
    <row r="62" spans="1:10" s="11" customFormat="1" ht="15.75" customHeight="1" x14ac:dyDescent="0.2">
      <c r="A62" s="9" t="s">
        <v>73</v>
      </c>
      <c r="B62" s="10" t="s">
        <v>20</v>
      </c>
      <c r="C62" s="25"/>
      <c r="D62" s="31">
        <f>(Jul!C62*3)+(Aug!C62*2)+(Sep!C62*1)</f>
        <v>0</v>
      </c>
      <c r="E62" s="8"/>
      <c r="F62" s="31">
        <f>(Jul!E62*3)+(Aug!E62*2)+(Sep!E62*1)</f>
        <v>0</v>
      </c>
      <c r="G62" s="8"/>
      <c r="H62" s="31">
        <f>SUM(Aug!H62+G62)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25"/>
      <c r="D63" s="31">
        <f>(Jul!C63*3)+(Aug!C63*2)+(Sep!C63*1)</f>
        <v>0</v>
      </c>
      <c r="E63" s="8"/>
      <c r="F63" s="31">
        <f>(Jul!E63*3)+(Aug!E63*2)+(Sep!E63*1)</f>
        <v>0</v>
      </c>
      <c r="G63" s="8"/>
      <c r="H63" s="31">
        <f>SUM(Aug!H63+G63)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25">
        <v>3230</v>
      </c>
      <c r="D64" s="31">
        <f>(Jul!C64*3)+(Aug!C64*2)+(Sep!C64*1)</f>
        <v>3230</v>
      </c>
      <c r="E64" s="8"/>
      <c r="F64" s="31">
        <f>(Jul!E64*3)+(Aug!E64*2)+(Sep!E64*1)</f>
        <v>0</v>
      </c>
      <c r="G64" s="8">
        <v>5145</v>
      </c>
      <c r="H64" s="31">
        <f>SUM(Aug!H64+G64)</f>
        <v>5145</v>
      </c>
      <c r="I64" s="31">
        <f t="shared" ref="I64:I71" si="2">C64+E64+G64</f>
        <v>8375</v>
      </c>
      <c r="J64" s="31">
        <f t="shared" ref="J64:J71" si="3">D64+F64+H64</f>
        <v>8375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0</v>
      </c>
      <c r="E65" s="8"/>
      <c r="F65" s="31">
        <f>(Jul!E65*3)+(Aug!E65*2)+(Sep!E65*1)</f>
        <v>0</v>
      </c>
      <c r="G65" s="8"/>
      <c r="H65" s="31">
        <f>SUM(Aug!H65+G65)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25">
        <v>1156</v>
      </c>
      <c r="D66" s="31">
        <f>(Jul!C66*3)+(Aug!C66*2)+(Sep!C66*1)</f>
        <v>1156</v>
      </c>
      <c r="E66" s="8"/>
      <c r="F66" s="31">
        <f>(Jul!E66*3)+(Aug!E66*2)+(Sep!E66*1)</f>
        <v>0</v>
      </c>
      <c r="G66" s="8">
        <v>1158</v>
      </c>
      <c r="H66" s="31">
        <f>SUM(Aug!H66+G66)</f>
        <v>1158</v>
      </c>
      <c r="I66" s="31">
        <f t="shared" si="2"/>
        <v>2314</v>
      </c>
      <c r="J66" s="31">
        <f t="shared" si="3"/>
        <v>2314</v>
      </c>
    </row>
    <row r="67" spans="1:10" s="11" customFormat="1" ht="15.75" customHeight="1" x14ac:dyDescent="0.2">
      <c r="A67" s="9" t="s">
        <v>78</v>
      </c>
      <c r="B67" s="10" t="s">
        <v>20</v>
      </c>
      <c r="C67" s="25"/>
      <c r="D67" s="31">
        <f>(Jul!C67*3)+(Aug!C67*2)+(Sep!C67*1)</f>
        <v>0</v>
      </c>
      <c r="E67" s="8"/>
      <c r="F67" s="31">
        <f>(Jul!E67*3)+(Aug!E67*2)+(Sep!E67*1)</f>
        <v>0</v>
      </c>
      <c r="G67" s="8"/>
      <c r="H67" s="31">
        <f>SUM(Aug!H67+G67)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0</v>
      </c>
      <c r="E68" s="8"/>
      <c r="F68" s="31">
        <f>(Jul!E68*3)+(Aug!E68*2)+(Sep!E68*1)</f>
        <v>0</v>
      </c>
      <c r="G68" s="8"/>
      <c r="H68" s="31">
        <f>SUM(Aug!H68+G68)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25">
        <v>3068</v>
      </c>
      <c r="D69" s="31">
        <f>(Jul!C69*3)+(Aug!C69*2)+(Sep!C69*1)</f>
        <v>3068</v>
      </c>
      <c r="E69" s="8"/>
      <c r="F69" s="31">
        <f>(Jul!E69*3)+(Aug!E69*2)+(Sep!E69*1)</f>
        <v>0</v>
      </c>
      <c r="G69" s="8">
        <v>16824</v>
      </c>
      <c r="H69" s="31">
        <f>SUM(Aug!H69+G69)</f>
        <v>16824</v>
      </c>
      <c r="I69" s="31">
        <f t="shared" si="2"/>
        <v>19892</v>
      </c>
      <c r="J69" s="31">
        <f t="shared" si="3"/>
        <v>19892</v>
      </c>
    </row>
    <row r="70" spans="1:10" s="11" customFormat="1" ht="15.75" customHeight="1" x14ac:dyDescent="0.2">
      <c r="A70" s="9" t="s">
        <v>85</v>
      </c>
      <c r="B70" s="10" t="s">
        <v>20</v>
      </c>
      <c r="C70" s="25"/>
      <c r="D70" s="31">
        <f>(Jul!C70*3)+(Aug!C70*2)+(Sep!C70*1)</f>
        <v>14532.49</v>
      </c>
      <c r="E70" s="8"/>
      <c r="F70" s="31">
        <f>(Jul!E70*3)+(Aug!E70*2)+(Sep!E70*1)</f>
        <v>0</v>
      </c>
      <c r="G70" s="8"/>
      <c r="H70" s="31">
        <f>SUM(Aug!H70+G70)</f>
        <v>5288</v>
      </c>
      <c r="I70" s="31">
        <f t="shared" si="2"/>
        <v>0</v>
      </c>
      <c r="J70" s="31">
        <f t="shared" si="3"/>
        <v>19820.489999999998</v>
      </c>
    </row>
    <row r="71" spans="1:10" s="1" customFormat="1" ht="15.75" customHeight="1" x14ac:dyDescent="0.2">
      <c r="A71" s="5" t="s">
        <v>86</v>
      </c>
      <c r="B71" s="6" t="s">
        <v>20</v>
      </c>
      <c r="C71" s="25">
        <v>3077</v>
      </c>
      <c r="D71" s="31">
        <f>(Jul!C71*3)+(Aug!C71*2)+(Sep!C71*1)</f>
        <v>3077</v>
      </c>
      <c r="E71" s="8"/>
      <c r="F71" s="31">
        <f>(Jul!E71*3)+(Aug!E71*2)+(Sep!E71*1)</f>
        <v>0</v>
      </c>
      <c r="G71" s="8">
        <v>29725</v>
      </c>
      <c r="H71" s="31">
        <f>SUM(Aug!H71+G71)</f>
        <v>29725</v>
      </c>
      <c r="I71" s="31">
        <f t="shared" si="2"/>
        <v>32802</v>
      </c>
      <c r="J71" s="31">
        <f t="shared" si="3"/>
        <v>32802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53610</v>
      </c>
      <c r="D72" s="32">
        <f t="shared" si="4"/>
        <v>555540</v>
      </c>
      <c r="E72" s="32">
        <f t="shared" si="4"/>
        <v>41022</v>
      </c>
      <c r="F72" s="32">
        <f t="shared" si="4"/>
        <v>171747</v>
      </c>
      <c r="G72" s="32">
        <f t="shared" si="4"/>
        <v>438445.83</v>
      </c>
      <c r="H72" s="32">
        <f t="shared" si="4"/>
        <v>1776657.83</v>
      </c>
      <c r="I72" s="32">
        <f t="shared" si="4"/>
        <v>533077.83000000007</v>
      </c>
      <c r="J72" s="32">
        <f t="shared" si="4"/>
        <v>2503944.83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110640.65</v>
      </c>
      <c r="D73" s="32">
        <f t="shared" si="5"/>
        <v>1996517.81</v>
      </c>
      <c r="E73" s="32">
        <f t="shared" si="5"/>
        <v>1520</v>
      </c>
      <c r="F73" s="32">
        <f t="shared" si="5"/>
        <v>21420</v>
      </c>
      <c r="G73" s="32">
        <f t="shared" si="5"/>
        <v>950651</v>
      </c>
      <c r="H73" s="32">
        <f t="shared" si="5"/>
        <v>2418098</v>
      </c>
      <c r="I73" s="32">
        <f t="shared" si="5"/>
        <v>1062811.6499999999</v>
      </c>
      <c r="J73" s="32">
        <f t="shared" si="5"/>
        <v>4436035.8100000005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164250.65</v>
      </c>
      <c r="D74" s="32">
        <f t="shared" ref="D74:J74" si="6">SUM(D72:D73)</f>
        <v>2552057.81</v>
      </c>
      <c r="E74" s="32">
        <f t="shared" si="6"/>
        <v>42542</v>
      </c>
      <c r="F74" s="32">
        <f t="shared" si="6"/>
        <v>193167</v>
      </c>
      <c r="G74" s="32">
        <f t="shared" si="6"/>
        <v>1389096.83</v>
      </c>
      <c r="H74" s="32">
        <f t="shared" si="6"/>
        <v>4194755.83</v>
      </c>
      <c r="I74" s="32">
        <f t="shared" si="6"/>
        <v>1595889.48</v>
      </c>
      <c r="J74" s="32">
        <f t="shared" si="6"/>
        <v>6939980.6400000006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32" sqref="C32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>
        <v>7546.82</v>
      </c>
      <c r="D5" s="30">
        <f>(Jul!C5*4)+(Aug!C5*3)+(Sep!C5*2)+(Oct!C5*1)</f>
        <v>147149.82</v>
      </c>
      <c r="E5" s="26">
        <v>15631</v>
      </c>
      <c r="F5" s="30">
        <f>(Jul!E5*4)+(Aug!E5*3)+(Sep!E5*2)+(Oct!E5*1)</f>
        <v>164285</v>
      </c>
      <c r="G5" s="26">
        <v>550706.4</v>
      </c>
      <c r="H5" s="30">
        <f>Sep!H5+G5</f>
        <v>868323.4</v>
      </c>
      <c r="I5" s="30">
        <f t="shared" ref="I5:I63" si="0">C5+E5+G5</f>
        <v>573884.22</v>
      </c>
      <c r="J5" s="30">
        <f t="shared" ref="J5:J63" si="1">D5+F5+H5</f>
        <v>1179758.22</v>
      </c>
    </row>
    <row r="6" spans="1:10" s="15" customFormat="1" ht="15.75" customHeight="1" x14ac:dyDescent="0.2">
      <c r="A6" s="9" t="s">
        <v>23</v>
      </c>
      <c r="B6" s="10" t="s">
        <v>22</v>
      </c>
      <c r="C6" s="26">
        <v>347.48</v>
      </c>
      <c r="D6" s="30">
        <f>(Jul!C6*4)+(Aug!C6*3)+(Sep!C6*2)+(Oct!C6*1)</f>
        <v>347.48</v>
      </c>
      <c r="E6" s="26"/>
      <c r="F6" s="30">
        <f>(Jul!E6*4)+(Aug!E6*3)+(Sep!E6*2)+(Oct!E6*1)</f>
        <v>0</v>
      </c>
      <c r="G6" s="26"/>
      <c r="H6" s="30">
        <f>Sep!H6+G6</f>
        <v>0</v>
      </c>
      <c r="I6" s="30">
        <f t="shared" si="0"/>
        <v>347.48</v>
      </c>
      <c r="J6" s="30">
        <f t="shared" si="1"/>
        <v>347.48</v>
      </c>
    </row>
    <row r="7" spans="1:10" s="17" customFormat="1" ht="15.75" customHeight="1" x14ac:dyDescent="0.2">
      <c r="A7" s="5" t="s">
        <v>24</v>
      </c>
      <c r="B7" s="6" t="s">
        <v>22</v>
      </c>
      <c r="C7" s="26">
        <v>11755.88</v>
      </c>
      <c r="D7" s="30">
        <f>(Jul!C7*4)+(Aug!C7*3)+(Sep!C7*2)+(Oct!C7*1)</f>
        <v>20715.879999999997</v>
      </c>
      <c r="E7" s="26">
        <v>2937</v>
      </c>
      <c r="F7" s="30">
        <f>(Jul!E7*4)+(Aug!E7*3)+(Sep!E7*2)+(Oct!E7*1)</f>
        <v>19029</v>
      </c>
      <c r="G7" s="26">
        <v>8833.11</v>
      </c>
      <c r="H7" s="30">
        <f>Sep!H7+G7</f>
        <v>14557.94</v>
      </c>
      <c r="I7" s="30">
        <f t="shared" si="0"/>
        <v>23525.989999999998</v>
      </c>
      <c r="J7" s="30">
        <f t="shared" si="1"/>
        <v>54302.82</v>
      </c>
    </row>
    <row r="8" spans="1:10" s="15" customFormat="1" ht="15.75" customHeight="1" x14ac:dyDescent="0.2">
      <c r="A8" s="9" t="s">
        <v>25</v>
      </c>
      <c r="B8" s="10" t="s">
        <v>22</v>
      </c>
      <c r="C8" s="26">
        <v>914.59</v>
      </c>
      <c r="D8" s="30">
        <f>(Jul!C8*4)+(Aug!C8*3)+(Sep!C8*2)+(Oct!C8*1)</f>
        <v>8976.59</v>
      </c>
      <c r="E8" s="26"/>
      <c r="F8" s="30">
        <f>(Jul!E8*4)+(Aug!E8*3)+(Sep!E8*2)+(Oct!E8*1)</f>
        <v>180</v>
      </c>
      <c r="G8" s="26">
        <v>5220</v>
      </c>
      <c r="H8" s="30">
        <f>Sep!H8+G8</f>
        <v>37681</v>
      </c>
      <c r="I8" s="30">
        <f t="shared" si="0"/>
        <v>6134.59</v>
      </c>
      <c r="J8" s="30">
        <f t="shared" si="1"/>
        <v>46837.59</v>
      </c>
    </row>
    <row r="9" spans="1:10" s="17" customFormat="1" ht="15.75" customHeight="1" x14ac:dyDescent="0.2">
      <c r="A9" s="5" t="s">
        <v>27</v>
      </c>
      <c r="B9" s="6" t="s">
        <v>22</v>
      </c>
      <c r="C9" s="26">
        <v>2489.36</v>
      </c>
      <c r="D9" s="30">
        <f>(Jul!C9*4)+(Aug!C9*3)+(Sep!C9*2)+(Oct!C9*1)</f>
        <v>10581.36</v>
      </c>
      <c r="E9" s="26"/>
      <c r="F9" s="30">
        <f>(Jul!E9*4)+(Aug!E9*3)+(Sep!E9*2)+(Oct!E9*1)</f>
        <v>0</v>
      </c>
      <c r="G9" s="26">
        <v>21376</v>
      </c>
      <c r="H9" s="30">
        <f>Sep!H9+G9</f>
        <v>31124</v>
      </c>
      <c r="I9" s="30">
        <f t="shared" si="0"/>
        <v>23865.360000000001</v>
      </c>
      <c r="J9" s="30">
        <f t="shared" si="1"/>
        <v>41705.360000000001</v>
      </c>
    </row>
    <row r="10" spans="1:10" s="17" customFormat="1" ht="15.75" customHeight="1" x14ac:dyDescent="0.2">
      <c r="A10" s="5" t="s">
        <v>30</v>
      </c>
      <c r="B10" s="6" t="s">
        <v>22</v>
      </c>
      <c r="C10" s="26">
        <v>1788</v>
      </c>
      <c r="D10" s="30">
        <f>(Jul!C10*4)+(Aug!C10*3)+(Sep!C10*2)+(Oct!C10*1)</f>
        <v>5148</v>
      </c>
      <c r="E10" s="26">
        <v>3318</v>
      </c>
      <c r="F10" s="30">
        <f>(Jul!E10*4)+(Aug!E10*3)+(Sep!E10*2)+(Oct!E10*1)</f>
        <v>3318</v>
      </c>
      <c r="G10" s="26">
        <v>5745</v>
      </c>
      <c r="H10" s="30">
        <f>Sep!H10+G10</f>
        <v>99794</v>
      </c>
      <c r="I10" s="30">
        <f t="shared" si="0"/>
        <v>10851</v>
      </c>
      <c r="J10" s="30">
        <f t="shared" si="1"/>
        <v>108260</v>
      </c>
    </row>
    <row r="11" spans="1:10" s="17" customFormat="1" ht="15.75" customHeight="1" x14ac:dyDescent="0.2">
      <c r="A11" s="5" t="s">
        <v>31</v>
      </c>
      <c r="B11" s="6" t="s">
        <v>22</v>
      </c>
      <c r="C11" s="26"/>
      <c r="D11" s="30">
        <f>(Jul!C11*4)+(Aug!C11*3)+(Sep!C11*2)+(Oct!C11*1)</f>
        <v>4885</v>
      </c>
      <c r="E11" s="26"/>
      <c r="F11" s="30">
        <f>(Jul!E11*4)+(Aug!E11*3)+(Sep!E11*2)+(Oct!E11*1)</f>
        <v>5383</v>
      </c>
      <c r="G11" s="26"/>
      <c r="H11" s="30">
        <f>Sep!H11+G11</f>
        <v>3076</v>
      </c>
      <c r="I11" s="30">
        <f t="shared" si="0"/>
        <v>0</v>
      </c>
      <c r="J11" s="30">
        <f t="shared" si="1"/>
        <v>13344</v>
      </c>
    </row>
    <row r="12" spans="1:10" s="15" customFormat="1" ht="15.75" customHeight="1" x14ac:dyDescent="0.2">
      <c r="A12" s="9" t="s">
        <v>36</v>
      </c>
      <c r="B12" s="10" t="s">
        <v>22</v>
      </c>
      <c r="C12" s="26"/>
      <c r="D12" s="30">
        <f>(Jul!C12*4)+(Aug!C12*3)+(Sep!C12*2)+(Oct!C12*1)</f>
        <v>23205</v>
      </c>
      <c r="E12" s="26"/>
      <c r="F12" s="30">
        <f>(Jul!E12*4)+(Aug!E12*3)+(Sep!E12*2)+(Oct!E12*1)</f>
        <v>0</v>
      </c>
      <c r="G12" s="26"/>
      <c r="H12" s="30">
        <f>Sep!H12+G12</f>
        <v>52806</v>
      </c>
      <c r="I12" s="30">
        <f t="shared" si="0"/>
        <v>0</v>
      </c>
      <c r="J12" s="30">
        <f t="shared" si="1"/>
        <v>76011</v>
      </c>
    </row>
    <row r="13" spans="1:10" s="17" customFormat="1" ht="15.75" customHeight="1" x14ac:dyDescent="0.2">
      <c r="A13" s="5" t="s">
        <v>37</v>
      </c>
      <c r="B13" s="6" t="s">
        <v>22</v>
      </c>
      <c r="C13" s="26">
        <v>11456.3</v>
      </c>
      <c r="D13" s="30">
        <f>(Jul!C13*4)+(Aug!C13*3)+(Sep!C13*2)+(Oct!C13*1)</f>
        <v>90974.3</v>
      </c>
      <c r="E13" s="26">
        <v>79</v>
      </c>
      <c r="F13" s="30">
        <f>(Jul!E13*4)+(Aug!E13*3)+(Sep!E13*2)+(Oct!E13*1)</f>
        <v>14741</v>
      </c>
      <c r="G13" s="26">
        <v>87081.91</v>
      </c>
      <c r="H13" s="30">
        <f>Sep!H13+G13</f>
        <v>311770.91000000003</v>
      </c>
      <c r="I13" s="30">
        <f t="shared" si="0"/>
        <v>98617.21</v>
      </c>
      <c r="J13" s="30">
        <f t="shared" si="1"/>
        <v>417486.21</v>
      </c>
    </row>
    <row r="14" spans="1:10" s="17" customFormat="1" ht="15.75" customHeight="1" x14ac:dyDescent="0.2">
      <c r="A14" s="5" t="s">
        <v>40</v>
      </c>
      <c r="B14" s="6" t="s">
        <v>22</v>
      </c>
      <c r="C14" s="26">
        <v>1839.48</v>
      </c>
      <c r="D14" s="30">
        <f>(Jul!C14*4)+(Aug!C14*3)+(Sep!C14*2)+(Oct!C14*1)</f>
        <v>22538.48</v>
      </c>
      <c r="E14" s="26"/>
      <c r="F14" s="30">
        <f>(Jul!E14*4)+(Aug!E14*3)+(Sep!E14*2)+(Oct!E14*1)</f>
        <v>7959</v>
      </c>
      <c r="G14" s="26">
        <v>4728.75</v>
      </c>
      <c r="H14" s="30">
        <f>Sep!H14+G14</f>
        <v>8772.75</v>
      </c>
      <c r="I14" s="30">
        <f t="shared" si="0"/>
        <v>6568.23</v>
      </c>
      <c r="J14" s="30">
        <f t="shared" si="1"/>
        <v>39270.229999999996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0</v>
      </c>
      <c r="E15" s="26"/>
      <c r="F15" s="30">
        <f>(Jul!E15*4)+(Aug!E15*3)+(Sep!E15*2)+(Oct!E15*1)</f>
        <v>0</v>
      </c>
      <c r="G15" s="26"/>
      <c r="H15" s="30">
        <f>Sep!H15+G15</f>
        <v>0</v>
      </c>
      <c r="I15" s="30">
        <f t="shared" si="0"/>
        <v>0</v>
      </c>
      <c r="J15" s="30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26">
        <v>14894.29</v>
      </c>
      <c r="D16" s="30">
        <f>(Jul!C16*4)+(Aug!C16*3)+(Sep!C16*2)+(Oct!C16*1)</f>
        <v>255202.29</v>
      </c>
      <c r="E16" s="26"/>
      <c r="F16" s="30">
        <f>(Jul!E16*4)+(Aug!E16*3)+(Sep!E16*2)+(Oct!E16*1)</f>
        <v>10472</v>
      </c>
      <c r="G16" s="26">
        <v>88891.199999999997</v>
      </c>
      <c r="H16" s="30">
        <f>Sep!H16+G16</f>
        <v>610985.19999999995</v>
      </c>
      <c r="I16" s="30">
        <f t="shared" si="0"/>
        <v>103785.48999999999</v>
      </c>
      <c r="J16" s="30">
        <f t="shared" si="1"/>
        <v>876659.49</v>
      </c>
    </row>
    <row r="17" spans="1:10" s="17" customFormat="1" ht="15.75" customHeight="1" x14ac:dyDescent="0.2">
      <c r="A17" s="5" t="s">
        <v>46</v>
      </c>
      <c r="B17" s="6" t="s">
        <v>22</v>
      </c>
      <c r="C17" s="26"/>
      <c r="D17" s="30">
        <f>(Jul!C17*4)+(Aug!C17*3)+(Sep!C17*2)+(Oct!C17*1)</f>
        <v>19066</v>
      </c>
      <c r="E17" s="26"/>
      <c r="F17" s="30">
        <f>(Jul!E17*4)+(Aug!E17*3)+(Sep!E17*2)+(Oct!E17*1)</f>
        <v>3576</v>
      </c>
      <c r="G17" s="26"/>
      <c r="H17" s="30">
        <f>Sep!H17+G17</f>
        <v>7248</v>
      </c>
      <c r="I17" s="30">
        <f t="shared" si="0"/>
        <v>0</v>
      </c>
      <c r="J17" s="30">
        <f t="shared" si="1"/>
        <v>29890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0</v>
      </c>
      <c r="E18" s="26"/>
      <c r="F18" s="30">
        <f>(Jul!E18*4)+(Aug!E18*3)+(Sep!E18*2)+(Oct!E18*1)</f>
        <v>0</v>
      </c>
      <c r="G18" s="26"/>
      <c r="H18" s="30">
        <f>Sep!H18+G18</f>
        <v>0</v>
      </c>
      <c r="I18" s="30">
        <f t="shared" si="0"/>
        <v>0</v>
      </c>
      <c r="J18" s="30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26"/>
      <c r="D19" s="30">
        <f>(Jul!C19*4)+(Aug!C19*3)+(Sep!C19*2)+(Oct!C19*1)</f>
        <v>0</v>
      </c>
      <c r="E19" s="26"/>
      <c r="F19" s="30">
        <f>(Jul!E19*4)+(Aug!E19*3)+(Sep!E19*2)+(Oct!E19*1)</f>
        <v>0</v>
      </c>
      <c r="G19" s="26"/>
      <c r="H19" s="30">
        <f>Sep!H19+G19</f>
        <v>0</v>
      </c>
      <c r="I19" s="30">
        <f t="shared" si="0"/>
        <v>0</v>
      </c>
      <c r="J19" s="30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26">
        <v>1698.07</v>
      </c>
      <c r="D20" s="30">
        <f>(Jul!C20*4)+(Aug!C20*3)+(Sep!C20*2)+(Oct!C20*1)</f>
        <v>14151.07</v>
      </c>
      <c r="E20" s="26">
        <v>60</v>
      </c>
      <c r="F20" s="30">
        <f>(Jul!E20*4)+(Aug!E20*3)+(Sep!E20*2)+(Oct!E20*1)</f>
        <v>1072</v>
      </c>
      <c r="G20" s="26"/>
      <c r="H20" s="30">
        <f>Sep!H20+G20</f>
        <v>15360</v>
      </c>
      <c r="I20" s="30">
        <f t="shared" si="0"/>
        <v>1758.07</v>
      </c>
      <c r="J20" s="30">
        <f t="shared" si="1"/>
        <v>30583.07</v>
      </c>
    </row>
    <row r="21" spans="1:10" s="17" customFormat="1" ht="15.75" customHeight="1" x14ac:dyDescent="0.2">
      <c r="A21" s="5" t="s">
        <v>141</v>
      </c>
      <c r="B21" s="6" t="s">
        <v>22</v>
      </c>
      <c r="C21" s="26"/>
      <c r="D21" s="30">
        <f>(Jul!C21*4)+(Aug!C21*3)+(Sep!C21*2)+(Oct!C21*1)</f>
        <v>0</v>
      </c>
      <c r="E21" s="26"/>
      <c r="F21" s="30">
        <f>(Jul!E21*4)+(Aug!E21*3)+(Sep!E21*2)+(Oct!E21*1)</f>
        <v>462</v>
      </c>
      <c r="G21" s="26"/>
      <c r="H21" s="30">
        <f>Sep!H21+G21</f>
        <v>4806</v>
      </c>
      <c r="I21" s="30">
        <f t="shared" si="0"/>
        <v>0</v>
      </c>
      <c r="J21" s="30">
        <f t="shared" si="1"/>
        <v>5268</v>
      </c>
    </row>
    <row r="22" spans="1:10" s="17" customFormat="1" ht="15.75" customHeight="1" x14ac:dyDescent="0.2">
      <c r="A22" s="5" t="s">
        <v>51</v>
      </c>
      <c r="B22" s="6" t="s">
        <v>22</v>
      </c>
      <c r="C22" s="26">
        <v>407.75</v>
      </c>
      <c r="D22" s="30">
        <f>(Jul!C22*4)+(Aug!C22*3)+(Sep!C22*2)+(Oct!C22*1)</f>
        <v>407.75</v>
      </c>
      <c r="E22" s="26"/>
      <c r="F22" s="30">
        <f>(Jul!E22*4)+(Aug!E22*3)+(Sep!E22*2)+(Oct!E22*1)</f>
        <v>0</v>
      </c>
      <c r="G22" s="26">
        <v>10875.4</v>
      </c>
      <c r="H22" s="30">
        <f>Sep!H22+G22</f>
        <v>10875.4</v>
      </c>
      <c r="I22" s="30">
        <f t="shared" si="0"/>
        <v>11283.15</v>
      </c>
      <c r="J22" s="30">
        <f t="shared" si="1"/>
        <v>11283.15</v>
      </c>
    </row>
    <row r="23" spans="1:10" s="17" customFormat="1" ht="15.75" customHeight="1" x14ac:dyDescent="0.2">
      <c r="A23" s="5" t="s">
        <v>52</v>
      </c>
      <c r="B23" s="6" t="s">
        <v>22</v>
      </c>
      <c r="C23" s="26">
        <v>5968.6</v>
      </c>
      <c r="D23" s="30">
        <f>(Jul!C23*4)+(Aug!C23*3)+(Sep!C23*2)+(Oct!C23*1)</f>
        <v>71337.600000000006</v>
      </c>
      <c r="E23" s="26">
        <v>1024</v>
      </c>
      <c r="F23" s="30">
        <f>(Jul!E23*4)+(Aug!E23*3)+(Sep!E23*2)+(Oct!E23*1)</f>
        <v>6962</v>
      </c>
      <c r="G23" s="26">
        <v>51565.04</v>
      </c>
      <c r="H23" s="30">
        <f>Sep!H23+G23</f>
        <v>162836.04</v>
      </c>
      <c r="I23" s="30">
        <f t="shared" si="0"/>
        <v>58557.64</v>
      </c>
      <c r="J23" s="30">
        <f t="shared" si="1"/>
        <v>241135.64</v>
      </c>
    </row>
    <row r="24" spans="1:10" s="15" customFormat="1" ht="15.75" customHeight="1" x14ac:dyDescent="0.2">
      <c r="A24" s="9" t="s">
        <v>56</v>
      </c>
      <c r="B24" s="10" t="s">
        <v>22</v>
      </c>
      <c r="C24" s="26">
        <v>455.75</v>
      </c>
      <c r="D24" s="30">
        <f>(Jul!C24*4)+(Aug!C24*3)+(Sep!C24*2)+(Oct!C24*1)</f>
        <v>31849.75</v>
      </c>
      <c r="E24" s="26"/>
      <c r="F24" s="30">
        <f>(Jul!E24*4)+(Aug!E24*3)+(Sep!E24*2)+(Oct!E24*1)</f>
        <v>2520</v>
      </c>
      <c r="G24" s="26">
        <v>28035.47</v>
      </c>
      <c r="H24" s="30">
        <f>Sep!H24+G24</f>
        <v>74517.47</v>
      </c>
      <c r="I24" s="30">
        <f t="shared" si="0"/>
        <v>28491.22</v>
      </c>
      <c r="J24" s="30">
        <f t="shared" si="1"/>
        <v>108887.22</v>
      </c>
    </row>
    <row r="25" spans="1:10" s="17" customFormat="1" ht="15.75" customHeight="1" x14ac:dyDescent="0.2">
      <c r="A25" s="5" t="s">
        <v>62</v>
      </c>
      <c r="B25" s="6" t="s">
        <v>22</v>
      </c>
      <c r="C25" s="26">
        <v>5645.22</v>
      </c>
      <c r="D25" s="30">
        <f>(Jul!C25*4)+(Aug!C25*3)+(Sep!C25*2)+(Oct!C25*1)</f>
        <v>47106.22</v>
      </c>
      <c r="E25" s="26"/>
      <c r="F25" s="30">
        <f>(Jul!E25*4)+(Aug!E25*3)+(Sep!E25*2)+(Oct!E25*1)</f>
        <v>1920</v>
      </c>
      <c r="G25" s="26">
        <v>12323.74</v>
      </c>
      <c r="H25" s="30">
        <f>Sep!H25+G25</f>
        <v>16327.74</v>
      </c>
      <c r="I25" s="30">
        <f t="shared" si="0"/>
        <v>17968.96</v>
      </c>
      <c r="J25" s="30">
        <f t="shared" si="1"/>
        <v>65353.96</v>
      </c>
    </row>
    <row r="26" spans="1:10" s="17" customFormat="1" ht="15.75" customHeight="1" x14ac:dyDescent="0.2">
      <c r="A26" s="5" t="s">
        <v>63</v>
      </c>
      <c r="B26" s="6" t="s">
        <v>22</v>
      </c>
      <c r="C26" s="26"/>
      <c r="D26" s="30">
        <f>(Jul!C26*4)+(Aug!C26*3)+(Sep!C26*2)+(Oct!C26*1)</f>
        <v>20349</v>
      </c>
      <c r="E26" s="26"/>
      <c r="F26" s="30">
        <f>(Jul!E26*4)+(Aug!E26*3)+(Sep!E26*2)+(Oct!E26*1)</f>
        <v>0</v>
      </c>
      <c r="G26" s="26"/>
      <c r="H26" s="30">
        <f>Sep!H26+G26</f>
        <v>13532</v>
      </c>
      <c r="I26" s="30">
        <f t="shared" si="0"/>
        <v>0</v>
      </c>
      <c r="J26" s="30">
        <f t="shared" si="1"/>
        <v>33881</v>
      </c>
    </row>
    <row r="27" spans="1:10" s="17" customFormat="1" ht="15.75" customHeight="1" x14ac:dyDescent="0.2">
      <c r="A27" s="5" t="s">
        <v>75</v>
      </c>
      <c r="B27" s="6" t="s">
        <v>22</v>
      </c>
      <c r="C27" s="26">
        <v>1334.21</v>
      </c>
      <c r="D27" s="30">
        <f>(Jul!C27*4)+(Aug!C27*3)+(Sep!C27*2)+(Oct!C27*1)</f>
        <v>1334.21</v>
      </c>
      <c r="E27" s="26"/>
      <c r="F27" s="30">
        <f>(Jul!E27*4)+(Aug!E27*3)+(Sep!E27*2)+(Oct!E27*1)</f>
        <v>0</v>
      </c>
      <c r="G27" s="26">
        <v>12693.68</v>
      </c>
      <c r="H27" s="30">
        <f>Sep!H27+G27</f>
        <v>12693.68</v>
      </c>
      <c r="I27" s="30">
        <f t="shared" si="0"/>
        <v>14027.89</v>
      </c>
      <c r="J27" s="30">
        <f t="shared" si="1"/>
        <v>14027.89</v>
      </c>
    </row>
    <row r="28" spans="1:10" s="17" customFormat="1" ht="15.75" customHeight="1" x14ac:dyDescent="0.2">
      <c r="A28" s="5" t="s">
        <v>80</v>
      </c>
      <c r="B28" s="6" t="s">
        <v>22</v>
      </c>
      <c r="C28" s="26">
        <v>133.16999999999999</v>
      </c>
      <c r="D28" s="30">
        <f>(Jul!C28*4)+(Aug!C28*3)+(Sep!C28*2)+(Oct!C28*1)</f>
        <v>3811.17</v>
      </c>
      <c r="E28" s="26"/>
      <c r="F28" s="30">
        <f>(Jul!E28*4)+(Aug!E28*3)+(Sep!E28*2)+(Oct!E28*1)</f>
        <v>0</v>
      </c>
      <c r="G28" s="26">
        <v>1839.85</v>
      </c>
      <c r="H28" s="30">
        <f>Sep!H28+G28</f>
        <v>2871.85</v>
      </c>
      <c r="I28" s="30">
        <f t="shared" si="0"/>
        <v>1973.02</v>
      </c>
      <c r="J28" s="30">
        <f t="shared" si="1"/>
        <v>6683.02</v>
      </c>
    </row>
    <row r="29" spans="1:10" s="17" customFormat="1" ht="15.75" customHeight="1" x14ac:dyDescent="0.2">
      <c r="A29" s="5" t="s">
        <v>81</v>
      </c>
      <c r="B29" s="6" t="s">
        <v>22</v>
      </c>
      <c r="C29" s="26"/>
      <c r="D29" s="30">
        <f>(Jul!C29*4)+(Aug!C29*3)+(Sep!C29*2)+(Oct!C29*1)</f>
        <v>0</v>
      </c>
      <c r="E29" s="26"/>
      <c r="F29" s="30">
        <f>(Jul!E29*4)+(Aug!E29*3)+(Sep!E29*2)+(Oct!E29*1)</f>
        <v>0</v>
      </c>
      <c r="G29" s="26"/>
      <c r="H29" s="30">
        <f>Sep!H29+G29</f>
        <v>0</v>
      </c>
      <c r="I29" s="30">
        <f t="shared" si="0"/>
        <v>0</v>
      </c>
      <c r="J29" s="30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26">
        <v>587.36</v>
      </c>
      <c r="D30" s="30">
        <f>(Jul!C30*4)+(Aug!C30*3)+(Sep!C30*2)+(Oct!C30*1)</f>
        <v>31793.360000000001</v>
      </c>
      <c r="E30" s="26">
        <v>3576</v>
      </c>
      <c r="F30" s="30">
        <f>(Jul!E30*4)+(Aug!E30*3)+(Sep!E30*2)+(Oct!E30*1)</f>
        <v>11603</v>
      </c>
      <c r="G30" s="26">
        <v>324.13</v>
      </c>
      <c r="H30" s="30">
        <f>Sep!H30+G30</f>
        <v>215837.13</v>
      </c>
      <c r="I30" s="30">
        <f t="shared" si="0"/>
        <v>4487.49</v>
      </c>
      <c r="J30" s="30">
        <f t="shared" si="1"/>
        <v>259233.49</v>
      </c>
    </row>
    <row r="31" spans="1:10" s="15" customFormat="1" ht="15.75" customHeight="1" x14ac:dyDescent="0.2">
      <c r="A31" s="9" t="s">
        <v>84</v>
      </c>
      <c r="B31" s="10" t="s">
        <v>22</v>
      </c>
      <c r="C31" s="26">
        <v>6506.96</v>
      </c>
      <c r="D31" s="30">
        <f>(Jul!C31*4)+(Aug!C31*3)+(Sep!C31*2)+(Oct!C31*1)</f>
        <v>54760.959999999999</v>
      </c>
      <c r="E31" s="26"/>
      <c r="F31" s="30">
        <f>(Jul!E31*4)+(Aug!E31*3)+(Sep!E31*2)+(Oct!E31*1)</f>
        <v>38162</v>
      </c>
      <c r="G31" s="26">
        <v>24696.73</v>
      </c>
      <c r="H31" s="30">
        <f>Sep!H31+G31</f>
        <v>115797.73</v>
      </c>
      <c r="I31" s="30">
        <f t="shared" si="0"/>
        <v>31203.69</v>
      </c>
      <c r="J31" s="30">
        <f t="shared" si="1"/>
        <v>208720.69</v>
      </c>
    </row>
    <row r="32" spans="1:10" s="17" customFormat="1" ht="15.75" customHeight="1" x14ac:dyDescent="0.2">
      <c r="A32" s="5" t="s">
        <v>19</v>
      </c>
      <c r="B32" s="6" t="s">
        <v>20</v>
      </c>
      <c r="C32" s="26">
        <v>3356.9</v>
      </c>
      <c r="D32" s="30">
        <f>(Jul!C32*4)+(Aug!C32*3)+(Sep!C32*2)+(Oct!C32*1)</f>
        <v>5468.9</v>
      </c>
      <c r="E32" s="26"/>
      <c r="F32" s="30">
        <f>(Jul!E32*4)+(Aug!E32*3)+(Sep!E32*2)+(Oct!E32*1)</f>
        <v>0</v>
      </c>
      <c r="G32" s="26">
        <v>56677</v>
      </c>
      <c r="H32" s="30">
        <f>Sep!H32+G32</f>
        <v>71371</v>
      </c>
      <c r="I32" s="30">
        <f t="shared" si="0"/>
        <v>60033.9</v>
      </c>
      <c r="J32" s="30">
        <f t="shared" si="1"/>
        <v>76839.899999999994</v>
      </c>
    </row>
    <row r="33" spans="1:10" s="17" customFormat="1" ht="15.75" customHeight="1" x14ac:dyDescent="0.2">
      <c r="A33" s="5" t="s">
        <v>26</v>
      </c>
      <c r="B33" s="6" t="s">
        <v>20</v>
      </c>
      <c r="C33" s="26"/>
      <c r="D33" s="30">
        <f>(Jul!C33*4)+(Aug!C33*3)+(Sep!C33*2)+(Oct!C33*1)</f>
        <v>45581.17</v>
      </c>
      <c r="E33" s="26"/>
      <c r="F33" s="30">
        <f>(Jul!E33*4)+(Aug!E33*3)+(Sep!E33*2)+(Oct!E33*1)</f>
        <v>0</v>
      </c>
      <c r="G33" s="26"/>
      <c r="H33" s="30">
        <f>Sep!H33+G33</f>
        <v>29424</v>
      </c>
      <c r="I33" s="30">
        <f t="shared" si="0"/>
        <v>0</v>
      </c>
      <c r="J33" s="30">
        <f t="shared" si="1"/>
        <v>75005.17</v>
      </c>
    </row>
    <row r="34" spans="1:10" s="17" customFormat="1" ht="15.75" customHeight="1" x14ac:dyDescent="0.2">
      <c r="A34" s="5" t="s">
        <v>28</v>
      </c>
      <c r="B34" s="6" t="s">
        <v>20</v>
      </c>
      <c r="C34" s="26"/>
      <c r="D34" s="30">
        <f>(Jul!C34*4)+(Aug!C34*3)+(Sep!C34*2)+(Oct!C34*1)</f>
        <v>8092.2699999999995</v>
      </c>
      <c r="E34" s="26"/>
      <c r="F34" s="30">
        <f>(Jul!E34*4)+(Aug!E34*3)+(Sep!E34*2)+(Oct!E34*1)</f>
        <v>0</v>
      </c>
      <c r="G34" s="26"/>
      <c r="H34" s="30">
        <f>Sep!H34+G34</f>
        <v>45690</v>
      </c>
      <c r="I34" s="30">
        <f t="shared" si="0"/>
        <v>0</v>
      </c>
      <c r="J34" s="30">
        <f t="shared" si="1"/>
        <v>53782.27</v>
      </c>
    </row>
    <row r="35" spans="1:10" s="17" customFormat="1" ht="15.75" customHeight="1" x14ac:dyDescent="0.2">
      <c r="A35" s="5" t="s">
        <v>29</v>
      </c>
      <c r="B35" s="6" t="s">
        <v>20</v>
      </c>
      <c r="C35" s="26">
        <v>1059</v>
      </c>
      <c r="D35" s="30">
        <f>(Jul!C35*4)+(Aug!C35*3)+(Sep!C35*2)+(Oct!C35*1)</f>
        <v>32171.25</v>
      </c>
      <c r="E35" s="26"/>
      <c r="F35" s="30">
        <f>(Jul!E35*4)+(Aug!E35*3)+(Sep!E35*2)+(Oct!E35*1)</f>
        <v>0</v>
      </c>
      <c r="G35" s="26">
        <v>52535</v>
      </c>
      <c r="H35" s="30">
        <f>Sep!H35+G35</f>
        <v>189983</v>
      </c>
      <c r="I35" s="30">
        <f t="shared" si="0"/>
        <v>53594</v>
      </c>
      <c r="J35" s="30">
        <f t="shared" si="1"/>
        <v>222154.25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0</v>
      </c>
      <c r="E36" s="26"/>
      <c r="F36" s="30">
        <f>(Jul!E36*4)+(Aug!E36*3)+(Sep!E36*2)+(Oct!E36*1)</f>
        <v>0</v>
      </c>
      <c r="G36" s="26"/>
      <c r="H36" s="30">
        <f>Sep!H36+G36</f>
        <v>0</v>
      </c>
      <c r="I36" s="30">
        <f t="shared" si="0"/>
        <v>0</v>
      </c>
      <c r="J36" s="30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26">
        <v>5813.66</v>
      </c>
      <c r="D37" s="30">
        <f>(Jul!C37*4)+(Aug!C37*3)+(Sep!C37*2)+(Oct!C37*1)</f>
        <v>111895.35</v>
      </c>
      <c r="E37" s="26"/>
      <c r="F37" s="30">
        <f>(Jul!E37*4)+(Aug!E37*3)+(Sep!E37*2)+(Oct!E37*1)</f>
        <v>0</v>
      </c>
      <c r="G37" s="26">
        <v>12537.18</v>
      </c>
      <c r="H37" s="30">
        <f>Sep!H37+G37</f>
        <v>14115.18</v>
      </c>
      <c r="I37" s="30">
        <f t="shared" si="0"/>
        <v>18350.84</v>
      </c>
      <c r="J37" s="30">
        <f t="shared" si="1"/>
        <v>126010.53</v>
      </c>
    </row>
    <row r="38" spans="1:10" s="17" customFormat="1" ht="15.75" customHeight="1" x14ac:dyDescent="0.2">
      <c r="A38" s="5" t="s">
        <v>34</v>
      </c>
      <c r="B38" s="6" t="s">
        <v>20</v>
      </c>
      <c r="C38" s="26"/>
      <c r="D38" s="30">
        <f>(Jul!C38*4)+(Aug!C38*3)+(Sep!C38*2)+(Oct!C38*1)</f>
        <v>0</v>
      </c>
      <c r="E38" s="26"/>
      <c r="F38" s="30">
        <f>(Jul!E38*4)+(Aug!E38*3)+(Sep!E38*2)+(Oct!E38*1)</f>
        <v>5516</v>
      </c>
      <c r="G38" s="26"/>
      <c r="H38" s="30">
        <f>Sep!H38+G38</f>
        <v>2618</v>
      </c>
      <c r="I38" s="30">
        <f t="shared" si="0"/>
        <v>0</v>
      </c>
      <c r="J38" s="30">
        <f t="shared" si="1"/>
        <v>8134</v>
      </c>
    </row>
    <row r="39" spans="1:10" s="15" customFormat="1" ht="15.75" customHeight="1" x14ac:dyDescent="0.2">
      <c r="A39" s="9" t="s">
        <v>35</v>
      </c>
      <c r="B39" s="10" t="s">
        <v>20</v>
      </c>
      <c r="C39" s="26"/>
      <c r="D39" s="30">
        <f>(Jul!C39*4)+(Aug!C39*3)+(Sep!C39*2)+(Oct!C39*1)</f>
        <v>14695.619999999999</v>
      </c>
      <c r="E39" s="26"/>
      <c r="F39" s="30">
        <f>(Jul!E39*4)+(Aug!E39*3)+(Sep!E39*2)+(Oct!E39*1)</f>
        <v>0</v>
      </c>
      <c r="G39" s="26"/>
      <c r="H39" s="30">
        <f>Sep!H39+G39</f>
        <v>78144</v>
      </c>
      <c r="I39" s="30">
        <f t="shared" si="0"/>
        <v>0</v>
      </c>
      <c r="J39" s="30">
        <f t="shared" si="1"/>
        <v>92839.62</v>
      </c>
    </row>
    <row r="40" spans="1:10" s="17" customFormat="1" ht="15.75" customHeight="1" x14ac:dyDescent="0.2">
      <c r="A40" s="5" t="s">
        <v>38</v>
      </c>
      <c r="B40" s="6" t="s">
        <v>20</v>
      </c>
      <c r="C40" s="26"/>
      <c r="D40" s="30">
        <f>(Jul!C40*4)+(Aug!C40*3)+(Sep!C40*2)+(Oct!C40*1)</f>
        <v>0</v>
      </c>
      <c r="E40" s="26"/>
      <c r="F40" s="30">
        <f>(Jul!E40*4)+(Aug!E40*3)+(Sep!E40*2)+(Oct!E40*1)</f>
        <v>0</v>
      </c>
      <c r="G40" s="26"/>
      <c r="H40" s="30">
        <f>Sep!H40+G40</f>
        <v>0</v>
      </c>
      <c r="I40" s="30">
        <f t="shared" si="0"/>
        <v>0</v>
      </c>
      <c r="J40" s="30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26"/>
      <c r="D41" s="30">
        <f>(Jul!C41*4)+(Aug!C41*3)+(Sep!C41*2)+(Oct!C41*1)</f>
        <v>0</v>
      </c>
      <c r="E41" s="26">
        <v>1254.19</v>
      </c>
      <c r="F41" s="30">
        <f>(Jul!E41*4)+(Aug!E41*3)+(Sep!E41*2)+(Oct!E41*1)</f>
        <v>1254.19</v>
      </c>
      <c r="G41" s="26">
        <v>2589</v>
      </c>
      <c r="H41" s="30">
        <f>Sep!H41+G41</f>
        <v>2589</v>
      </c>
      <c r="I41" s="30">
        <f t="shared" si="0"/>
        <v>3843.19</v>
      </c>
      <c r="J41" s="30">
        <f t="shared" si="1"/>
        <v>3843.19</v>
      </c>
    </row>
    <row r="42" spans="1:10" s="17" customFormat="1" ht="15.75" customHeight="1" x14ac:dyDescent="0.2">
      <c r="A42" s="5" t="s">
        <v>41</v>
      </c>
      <c r="B42" s="6" t="s">
        <v>20</v>
      </c>
      <c r="C42" s="26">
        <v>3305.3</v>
      </c>
      <c r="D42" s="30">
        <f>(Jul!C42*4)+(Aug!C42*3)+(Sep!C42*2)+(Oct!C42*1)</f>
        <v>10718.66</v>
      </c>
      <c r="E42" s="26"/>
      <c r="F42" s="30">
        <f>(Jul!E42*4)+(Aug!E42*3)+(Sep!E42*2)+(Oct!E42*1)</f>
        <v>0</v>
      </c>
      <c r="G42" s="26">
        <v>8527</v>
      </c>
      <c r="H42" s="30">
        <f>Sep!H42+G42</f>
        <v>37927</v>
      </c>
      <c r="I42" s="30">
        <f t="shared" si="0"/>
        <v>11832.3</v>
      </c>
      <c r="J42" s="30">
        <f t="shared" si="1"/>
        <v>48645.66</v>
      </c>
    </row>
    <row r="43" spans="1:10" s="17" customFormat="1" ht="15.75" customHeight="1" x14ac:dyDescent="0.2">
      <c r="A43" s="5" t="s">
        <v>42</v>
      </c>
      <c r="B43" s="6" t="s">
        <v>20</v>
      </c>
      <c r="C43" s="26">
        <v>3068.9</v>
      </c>
      <c r="D43" s="30">
        <f>(Jul!C43*4)+(Aug!C43*3)+(Sep!C43*2)+(Oct!C43*1)</f>
        <v>87106.9</v>
      </c>
      <c r="E43" s="26"/>
      <c r="F43" s="30">
        <f>(Jul!E43*4)+(Aug!E43*3)+(Sep!E43*2)+(Oct!E43*1)</f>
        <v>0</v>
      </c>
      <c r="G43" s="26">
        <v>13066</v>
      </c>
      <c r="H43" s="30">
        <f>Sep!H43+G43</f>
        <v>249054</v>
      </c>
      <c r="I43" s="30">
        <f t="shared" si="0"/>
        <v>16134.9</v>
      </c>
      <c r="J43" s="30">
        <f t="shared" si="1"/>
        <v>336160.9</v>
      </c>
    </row>
    <row r="44" spans="1:10" s="15" customFormat="1" ht="15.75" customHeight="1" x14ac:dyDescent="0.2">
      <c r="A44" s="9" t="s">
        <v>43</v>
      </c>
      <c r="B44" s="10" t="s">
        <v>20</v>
      </c>
      <c r="C44" s="26">
        <v>7403.37</v>
      </c>
      <c r="D44" s="30">
        <f>(Jul!C44*4)+(Aug!C44*3)+(Sep!C44*2)+(Oct!C44*1)</f>
        <v>94506.13</v>
      </c>
      <c r="E44" s="26">
        <v>78671</v>
      </c>
      <c r="F44" s="30">
        <f>(Jul!E44*4)+(Aug!E44*3)+(Sep!E44*2)+(Oct!E44*1)</f>
        <v>88499</v>
      </c>
      <c r="G44" s="26"/>
      <c r="H44" s="30">
        <f>Sep!H44+G44</f>
        <v>155946</v>
      </c>
      <c r="I44" s="30">
        <f t="shared" si="0"/>
        <v>86074.37</v>
      </c>
      <c r="J44" s="30">
        <f t="shared" si="1"/>
        <v>338951.13</v>
      </c>
    </row>
    <row r="45" spans="1:10" s="17" customFormat="1" ht="15.75" customHeight="1" x14ac:dyDescent="0.2">
      <c r="A45" s="5" t="s">
        <v>48</v>
      </c>
      <c r="B45" s="6" t="s">
        <v>20</v>
      </c>
      <c r="C45" s="26">
        <v>587.36</v>
      </c>
      <c r="D45" s="30">
        <f>(Jul!C45*4)+(Aug!C45*3)+(Sep!C45*2)+(Oct!C45*1)</f>
        <v>587.36</v>
      </c>
      <c r="E45" s="26"/>
      <c r="F45" s="30">
        <f>(Jul!E45*4)+(Aug!E45*3)+(Sep!E45*2)+(Oct!E45*1)</f>
        <v>0</v>
      </c>
      <c r="G45" s="26">
        <v>4540</v>
      </c>
      <c r="H45" s="30">
        <f>Sep!H45+G45</f>
        <v>4540</v>
      </c>
      <c r="I45" s="30">
        <f t="shared" si="0"/>
        <v>5127.3599999999997</v>
      </c>
      <c r="J45" s="30">
        <f t="shared" si="1"/>
        <v>5127.3599999999997</v>
      </c>
    </row>
    <row r="46" spans="1:10" s="15" customFormat="1" ht="15.75" customHeight="1" x14ac:dyDescent="0.2">
      <c r="A46" s="9" t="s">
        <v>53</v>
      </c>
      <c r="B46" s="10" t="s">
        <v>20</v>
      </c>
      <c r="C46" s="26">
        <v>995.11</v>
      </c>
      <c r="D46" s="30">
        <f>(Jul!C46*4)+(Aug!C46*3)+(Sep!C46*2)+(Oct!C46*1)</f>
        <v>3664.53</v>
      </c>
      <c r="E46" s="26"/>
      <c r="F46" s="30">
        <f>(Jul!E46*4)+(Aug!E46*3)+(Sep!E46*2)+(Oct!E46*1)</f>
        <v>0</v>
      </c>
      <c r="G46" s="26">
        <v>1652.04</v>
      </c>
      <c r="H46" s="30">
        <f>Sep!H46+G46</f>
        <v>6992.04</v>
      </c>
      <c r="I46" s="30">
        <f t="shared" si="0"/>
        <v>2647.15</v>
      </c>
      <c r="J46" s="30">
        <f t="shared" si="1"/>
        <v>10656.57</v>
      </c>
    </row>
    <row r="47" spans="1:10" s="15" customFormat="1" ht="15.75" customHeight="1" x14ac:dyDescent="0.2">
      <c r="A47" s="9" t="s">
        <v>54</v>
      </c>
      <c r="B47" s="10" t="s">
        <v>20</v>
      </c>
      <c r="C47" s="26">
        <v>4649.29</v>
      </c>
      <c r="D47" s="30">
        <f>(Jul!C47*4)+(Aug!C47*3)+(Sep!C47*2)+(Oct!C47*1)</f>
        <v>31182.010000000002</v>
      </c>
      <c r="E47" s="26"/>
      <c r="F47" s="30">
        <f>(Jul!E47*4)+(Aug!E47*3)+(Sep!E47*2)+(Oct!E47*1)</f>
        <v>0</v>
      </c>
      <c r="G47" s="26">
        <v>33083.72</v>
      </c>
      <c r="H47" s="30">
        <f>Sep!H47+G47</f>
        <v>88090.72</v>
      </c>
      <c r="I47" s="30">
        <f t="shared" si="0"/>
        <v>37733.01</v>
      </c>
      <c r="J47" s="30">
        <f t="shared" si="1"/>
        <v>119272.73000000001</v>
      </c>
    </row>
    <row r="48" spans="1:10" s="15" customFormat="1" ht="15.75" customHeight="1" x14ac:dyDescent="0.2">
      <c r="A48" s="9" t="s">
        <v>55</v>
      </c>
      <c r="B48" s="10" t="s">
        <v>20</v>
      </c>
      <c r="C48" s="26">
        <v>3896.51</v>
      </c>
      <c r="D48" s="30">
        <f>(Jul!C48*4)+(Aug!C48*3)+(Sep!C48*2)+(Oct!C48*1)</f>
        <v>18078.47</v>
      </c>
      <c r="E48" s="26"/>
      <c r="F48" s="30">
        <f>(Jul!E48*4)+(Aug!E48*3)+(Sep!E48*2)+(Oct!E48*1)</f>
        <v>0</v>
      </c>
      <c r="G48" s="26">
        <v>40712.160000000003</v>
      </c>
      <c r="H48" s="30">
        <f>Sep!H48+G48</f>
        <v>63033.16</v>
      </c>
      <c r="I48" s="30">
        <f t="shared" si="0"/>
        <v>44608.670000000006</v>
      </c>
      <c r="J48" s="30">
        <f t="shared" si="1"/>
        <v>81111.63</v>
      </c>
    </row>
    <row r="49" spans="1:10" s="17" customFormat="1" ht="15.75" customHeight="1" x14ac:dyDescent="0.2">
      <c r="A49" s="5" t="s">
        <v>57</v>
      </c>
      <c r="B49" s="6" t="s">
        <v>20</v>
      </c>
      <c r="C49" s="26">
        <v>1530.71</v>
      </c>
      <c r="D49" s="30">
        <f>(Jul!C49*4)+(Aug!C49*3)+(Sep!C49*2)+(Oct!C49*1)</f>
        <v>1530.71</v>
      </c>
      <c r="E49" s="26"/>
      <c r="F49" s="30">
        <f>(Jul!E49*4)+(Aug!E49*3)+(Sep!E49*2)+(Oct!E49*1)</f>
        <v>0</v>
      </c>
      <c r="G49" s="26">
        <v>4156</v>
      </c>
      <c r="H49" s="30">
        <f>Sep!H49+G49</f>
        <v>4156</v>
      </c>
      <c r="I49" s="30">
        <f t="shared" si="0"/>
        <v>5686.71</v>
      </c>
      <c r="J49" s="30">
        <f t="shared" si="1"/>
        <v>5686.71</v>
      </c>
    </row>
    <row r="50" spans="1:10" s="17" customFormat="1" ht="15.75" customHeight="1" x14ac:dyDescent="0.2">
      <c r="A50" s="5" t="s">
        <v>58</v>
      </c>
      <c r="B50" s="6" t="s">
        <v>20</v>
      </c>
      <c r="C50" s="26">
        <v>1334.71</v>
      </c>
      <c r="D50" s="30">
        <f>(Jul!C50*4)+(Aug!C50*3)+(Sep!C50*2)+(Oct!C50*1)</f>
        <v>15659.989999999998</v>
      </c>
      <c r="E50" s="26"/>
      <c r="F50" s="30">
        <f>(Jul!E50*4)+(Aug!E50*3)+(Sep!E50*2)+(Oct!E50*1)</f>
        <v>0</v>
      </c>
      <c r="G50" s="26">
        <v>4127.6000000000004</v>
      </c>
      <c r="H50" s="30">
        <f>Sep!H50+G50</f>
        <v>40918.6</v>
      </c>
      <c r="I50" s="30">
        <f t="shared" si="0"/>
        <v>5462.31</v>
      </c>
      <c r="J50" s="30">
        <f t="shared" si="1"/>
        <v>56578.59</v>
      </c>
    </row>
    <row r="51" spans="1:10" s="17" customFormat="1" ht="15.75" customHeight="1" x14ac:dyDescent="0.2">
      <c r="A51" s="5" t="s">
        <v>59</v>
      </c>
      <c r="B51" s="6" t="s">
        <v>20</v>
      </c>
      <c r="C51" s="26">
        <v>13037.43</v>
      </c>
      <c r="D51" s="30">
        <f>(Jul!C51*4)+(Aug!C51*3)+(Sep!C51*2)+(Oct!C51*1)</f>
        <v>52900.670000000006</v>
      </c>
      <c r="E51" s="26"/>
      <c r="F51" s="30">
        <f>(Jul!E51*4)+(Aug!E51*3)+(Sep!E51*2)+(Oct!E51*1)</f>
        <v>3040</v>
      </c>
      <c r="G51" s="26">
        <v>32396</v>
      </c>
      <c r="H51" s="30">
        <f>Sep!H51+G51</f>
        <v>60990</v>
      </c>
      <c r="I51" s="30">
        <f t="shared" si="0"/>
        <v>45433.43</v>
      </c>
      <c r="J51" s="30">
        <f t="shared" si="1"/>
        <v>116930.67000000001</v>
      </c>
    </row>
    <row r="52" spans="1:10" s="17" customFormat="1" ht="15.75" customHeight="1" x14ac:dyDescent="0.2">
      <c r="A52" s="5" t="s">
        <v>60</v>
      </c>
      <c r="B52" s="6" t="s">
        <v>20</v>
      </c>
      <c r="C52" s="26"/>
      <c r="D52" s="30">
        <f>(Jul!C52*4)+(Aug!C52*3)+(Sep!C52*2)+(Oct!C52*1)</f>
        <v>0</v>
      </c>
      <c r="E52" s="26"/>
      <c r="F52" s="30">
        <f>(Jul!E52*4)+(Aug!E52*3)+(Sep!E52*2)+(Oct!E52*1)</f>
        <v>0</v>
      </c>
      <c r="G52" s="26"/>
      <c r="H52" s="30">
        <f>Sep!H52+G52</f>
        <v>0</v>
      </c>
      <c r="I52" s="30">
        <f t="shared" si="0"/>
        <v>0</v>
      </c>
      <c r="J52" s="30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26"/>
      <c r="D53" s="30">
        <f>(Jul!C53*4)+(Aug!C53*3)+(Sep!C53*2)+(Oct!C53*1)</f>
        <v>3101.88</v>
      </c>
      <c r="E53" s="26"/>
      <c r="F53" s="30">
        <f>(Jul!E53*4)+(Aug!E53*3)+(Sep!E53*2)+(Oct!E53*1)</f>
        <v>0</v>
      </c>
      <c r="G53" s="26"/>
      <c r="H53" s="30">
        <f>Sep!H53+G53</f>
        <v>1495</v>
      </c>
      <c r="I53" s="30">
        <f t="shared" si="0"/>
        <v>0</v>
      </c>
      <c r="J53" s="30">
        <f t="shared" si="1"/>
        <v>4596.88</v>
      </c>
    </row>
    <row r="54" spans="1:10" s="17" customFormat="1" ht="15.75" customHeight="1" x14ac:dyDescent="0.2">
      <c r="A54" s="5" t="s">
        <v>65</v>
      </c>
      <c r="B54" s="6" t="s">
        <v>20</v>
      </c>
      <c r="C54" s="26"/>
      <c r="D54" s="30">
        <f>(Jul!C54*4)+(Aug!C54*3)+(Sep!C54*2)+(Oct!C54*1)</f>
        <v>0</v>
      </c>
      <c r="E54" s="26"/>
      <c r="F54" s="30">
        <f>(Jul!E54*4)+(Aug!E54*3)+(Sep!E54*2)+(Oct!E54*1)</f>
        <v>0</v>
      </c>
      <c r="G54" s="26"/>
      <c r="H54" s="30">
        <f>Sep!H54+G54</f>
        <v>0</v>
      </c>
      <c r="I54" s="30">
        <f t="shared" si="0"/>
        <v>0</v>
      </c>
      <c r="J54" s="30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26">
        <v>8655.44</v>
      </c>
      <c r="D55" s="30">
        <f>(Jul!C55*4)+(Aug!C55*3)+(Sep!C55*2)+(Oct!C55*1)</f>
        <v>79258.240000000005</v>
      </c>
      <c r="E55" s="26"/>
      <c r="F55" s="30">
        <f>(Jul!E55*4)+(Aug!E55*3)+(Sep!E55*2)+(Oct!E55*1)</f>
        <v>0</v>
      </c>
      <c r="G55" s="26">
        <v>44538.2</v>
      </c>
      <c r="H55" s="30">
        <f>Sep!H55+G55</f>
        <v>222586.2</v>
      </c>
      <c r="I55" s="30">
        <f t="shared" si="0"/>
        <v>53193.64</v>
      </c>
      <c r="J55" s="30">
        <f t="shared" si="1"/>
        <v>301844.44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9639</v>
      </c>
      <c r="E56" s="26"/>
      <c r="F56" s="30">
        <f>(Jul!E56*4)+(Aug!E56*3)+(Sep!E56*2)+(Oct!E56*1)</f>
        <v>0</v>
      </c>
      <c r="G56" s="26"/>
      <c r="H56" s="30">
        <f>Sep!H56+G56</f>
        <v>0</v>
      </c>
      <c r="I56" s="30">
        <f t="shared" si="0"/>
        <v>0</v>
      </c>
      <c r="J56" s="30">
        <f t="shared" si="1"/>
        <v>9639</v>
      </c>
    </row>
    <row r="57" spans="1:10" s="17" customFormat="1" ht="15.75" customHeight="1" x14ac:dyDescent="0.2">
      <c r="A57" s="5" t="s">
        <v>68</v>
      </c>
      <c r="B57" s="6" t="s">
        <v>20</v>
      </c>
      <c r="C57" s="26">
        <v>263.23</v>
      </c>
      <c r="D57" s="30">
        <f>(Jul!C57*4)+(Aug!C57*3)+(Sep!C57*2)+(Oct!C57*1)</f>
        <v>13115.23</v>
      </c>
      <c r="E57" s="26"/>
      <c r="F57" s="30">
        <f>(Jul!E57*4)+(Aug!E57*3)+(Sep!E57*2)+(Oct!E57*1)</f>
        <v>0</v>
      </c>
      <c r="G57" s="26">
        <v>2104</v>
      </c>
      <c r="H57" s="30">
        <f>Sep!H57+G57</f>
        <v>533748</v>
      </c>
      <c r="I57" s="30">
        <f t="shared" si="0"/>
        <v>2367.23</v>
      </c>
      <c r="J57" s="30">
        <f t="shared" si="1"/>
        <v>546863.23</v>
      </c>
    </row>
    <row r="58" spans="1:10" s="15" customFormat="1" ht="15.75" customHeight="1" x14ac:dyDescent="0.2">
      <c r="A58" s="9" t="s">
        <v>69</v>
      </c>
      <c r="B58" s="10" t="s">
        <v>20</v>
      </c>
      <c r="C58" s="26">
        <v>407.75</v>
      </c>
      <c r="D58" s="30">
        <f>(Jul!C58*4)+(Aug!C58*3)+(Sep!C58*2)+(Oct!C58*1)</f>
        <v>407.75</v>
      </c>
      <c r="E58" s="26"/>
      <c r="F58" s="30">
        <f>(Jul!E58*4)+(Aug!E58*3)+(Sep!E58*2)+(Oct!E58*1)</f>
        <v>0</v>
      </c>
      <c r="G58" s="26">
        <v>23823</v>
      </c>
      <c r="H58" s="30">
        <f>Sep!H58+G58</f>
        <v>23823</v>
      </c>
      <c r="I58" s="30">
        <f t="shared" si="0"/>
        <v>24230.75</v>
      </c>
      <c r="J58" s="30">
        <f t="shared" si="1"/>
        <v>24230.75</v>
      </c>
    </row>
    <row r="59" spans="1:10" s="17" customFormat="1" ht="15.75" customHeight="1" x14ac:dyDescent="0.2">
      <c r="A59" s="5" t="s">
        <v>70</v>
      </c>
      <c r="B59" s="6" t="s">
        <v>20</v>
      </c>
      <c r="C59" s="26">
        <v>1938.48</v>
      </c>
      <c r="D59" s="30">
        <f>(Jul!C59*4)+(Aug!C59*3)+(Sep!C59*2)+(Oct!C59*1)</f>
        <v>4056.48</v>
      </c>
      <c r="E59" s="26"/>
      <c r="F59" s="30">
        <f>(Jul!E59*4)+(Aug!E59*3)+(Sep!E59*2)+(Oct!E59*1)</f>
        <v>0</v>
      </c>
      <c r="G59" s="26">
        <v>840</v>
      </c>
      <c r="H59" s="30">
        <f>Sep!H59+G59</f>
        <v>18699</v>
      </c>
      <c r="I59" s="30">
        <f t="shared" si="0"/>
        <v>2778.48</v>
      </c>
      <c r="J59" s="30">
        <f t="shared" si="1"/>
        <v>22755.48</v>
      </c>
    </row>
    <row r="60" spans="1:10" s="15" customFormat="1" ht="15.75" customHeight="1" x14ac:dyDescent="0.2">
      <c r="A60" s="9" t="s">
        <v>71</v>
      </c>
      <c r="B60" s="10" t="s">
        <v>20</v>
      </c>
      <c r="C60" s="26">
        <v>30547.200000000001</v>
      </c>
      <c r="D60" s="30">
        <f>(Jul!C60*4)+(Aug!C60*3)+(Sep!C60*2)+(Oct!C60*1)</f>
        <v>2241296.2000000002</v>
      </c>
      <c r="E60" s="26"/>
      <c r="F60" s="30">
        <f>(Jul!E60*4)+(Aug!E60*3)+(Sep!E60*2)+(Oct!E60*1)</f>
        <v>12516</v>
      </c>
      <c r="G60" s="26">
        <v>306981.56</v>
      </c>
      <c r="H60" s="30">
        <f>Sep!H60+G60</f>
        <v>1001366.56</v>
      </c>
      <c r="I60" s="30">
        <f t="shared" si="0"/>
        <v>337528.76</v>
      </c>
      <c r="J60" s="30">
        <f t="shared" si="1"/>
        <v>3255178.7600000002</v>
      </c>
    </row>
    <row r="61" spans="1:10" s="17" customFormat="1" ht="15.75" customHeight="1" x14ac:dyDescent="0.2">
      <c r="A61" s="5" t="s">
        <v>72</v>
      </c>
      <c r="B61" s="6" t="s">
        <v>20</v>
      </c>
      <c r="C61" s="26"/>
      <c r="D61" s="30">
        <f>(Jul!C61*4)+(Aug!C61*3)+(Sep!C61*2)+(Oct!C61*1)</f>
        <v>22864.440000000002</v>
      </c>
      <c r="E61" s="26"/>
      <c r="F61" s="30">
        <f>(Jul!E61*4)+(Aug!E61*3)+(Sep!E61*2)+(Oct!E61*1)</f>
        <v>0</v>
      </c>
      <c r="G61" s="26"/>
      <c r="H61" s="30">
        <f>Sep!H61+G61</f>
        <v>57544</v>
      </c>
      <c r="I61" s="30">
        <f t="shared" si="0"/>
        <v>0</v>
      </c>
      <c r="J61" s="30">
        <f t="shared" si="1"/>
        <v>80408.44</v>
      </c>
    </row>
    <row r="62" spans="1:10" s="15" customFormat="1" ht="15.75" customHeight="1" x14ac:dyDescent="0.2">
      <c r="A62" s="9" t="s">
        <v>73</v>
      </c>
      <c r="B62" s="10" t="s">
        <v>20</v>
      </c>
      <c r="C62" s="26">
        <v>651.36</v>
      </c>
      <c r="D62" s="30">
        <f>(Jul!C62*4)+(Aug!C62*3)+(Sep!C62*2)+(Oct!C62*1)</f>
        <v>651.36</v>
      </c>
      <c r="E62" s="26"/>
      <c r="F62" s="30">
        <f>(Jul!E62*4)+(Aug!E62*3)+(Sep!E62*2)+(Oct!E62*1)</f>
        <v>0</v>
      </c>
      <c r="G62" s="26">
        <v>13173</v>
      </c>
      <c r="H62" s="30">
        <f>Sep!H62+G62</f>
        <v>13173</v>
      </c>
      <c r="I62" s="30">
        <f t="shared" si="0"/>
        <v>13824.36</v>
      </c>
      <c r="J62" s="30">
        <f t="shared" si="1"/>
        <v>13824.36</v>
      </c>
    </row>
    <row r="63" spans="1:10" s="17" customFormat="1" ht="15.75" customHeight="1" x14ac:dyDescent="0.2">
      <c r="A63" s="5" t="s">
        <v>126</v>
      </c>
      <c r="B63" s="6" t="s">
        <v>20</v>
      </c>
      <c r="C63" s="26"/>
      <c r="D63" s="30">
        <f>(Jul!C63*4)+(Aug!C63*3)+(Sep!C63*2)+(Oct!C63*1)</f>
        <v>0</v>
      </c>
      <c r="E63" s="26"/>
      <c r="F63" s="30">
        <f>(Jul!E63*4)+(Aug!E63*3)+(Sep!E63*2)+(Oct!E63*1)</f>
        <v>0</v>
      </c>
      <c r="G63" s="26"/>
      <c r="H63" s="30">
        <f>Sep!H63+G63</f>
        <v>0</v>
      </c>
      <c r="I63" s="30">
        <f t="shared" si="0"/>
        <v>0</v>
      </c>
      <c r="J63" s="30">
        <f t="shared" si="1"/>
        <v>0</v>
      </c>
    </row>
    <row r="64" spans="1:10" s="17" customFormat="1" ht="15.75" customHeight="1" x14ac:dyDescent="0.2">
      <c r="A64" s="5" t="s">
        <v>74</v>
      </c>
      <c r="B64" s="6" t="s">
        <v>20</v>
      </c>
      <c r="C64" s="26">
        <v>1680.48</v>
      </c>
      <c r="D64" s="30">
        <f>(Jul!C64*4)+(Aug!C64*3)+(Sep!C64*2)+(Oct!C64*1)</f>
        <v>8140.48</v>
      </c>
      <c r="E64" s="26"/>
      <c r="F64" s="30">
        <f>(Jul!E64*4)+(Aug!E64*3)+(Sep!E64*2)+(Oct!E64*1)</f>
        <v>0</v>
      </c>
      <c r="G64" s="26">
        <v>1806</v>
      </c>
      <c r="H64" s="30">
        <f>Sep!H64+G64</f>
        <v>6951</v>
      </c>
      <c r="I64" s="30">
        <f t="shared" ref="I64:I71" si="2">C64+E64+G64</f>
        <v>3486.48</v>
      </c>
      <c r="J64" s="30">
        <f t="shared" ref="J64:J71" si="3">D64+F64+H64</f>
        <v>15091.48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0</v>
      </c>
      <c r="E65" s="26"/>
      <c r="F65" s="30">
        <f>(Jul!E65*4)+(Aug!E65*3)+(Sep!E65*2)+(Oct!E65*1)</f>
        <v>0</v>
      </c>
      <c r="G65" s="26"/>
      <c r="H65" s="30">
        <f>Sep!H65+G65</f>
        <v>0</v>
      </c>
      <c r="I65" s="30">
        <f t="shared" si="2"/>
        <v>0</v>
      </c>
      <c r="J65" s="30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6">
        <v>1334.71</v>
      </c>
      <c r="D66" s="30">
        <f>(Jul!C66*4)+(Aug!C66*3)+(Sep!C66*2)+(Oct!C66*1)</f>
        <v>3646.71</v>
      </c>
      <c r="E66" s="26"/>
      <c r="F66" s="30">
        <f>(Jul!E66*4)+(Aug!E66*3)+(Sep!E66*2)+(Oct!E66*1)</f>
        <v>0</v>
      </c>
      <c r="G66" s="26">
        <v>6637</v>
      </c>
      <c r="H66" s="30">
        <f>Sep!H66+G66</f>
        <v>7795</v>
      </c>
      <c r="I66" s="30">
        <f t="shared" si="2"/>
        <v>7971.71</v>
      </c>
      <c r="J66" s="30">
        <f t="shared" si="3"/>
        <v>11441.71</v>
      </c>
    </row>
    <row r="67" spans="1:10" s="15" customFormat="1" ht="15.75" customHeight="1" x14ac:dyDescent="0.2">
      <c r="A67" s="9" t="s">
        <v>78</v>
      </c>
      <c r="B67" s="10" t="s">
        <v>20</v>
      </c>
      <c r="C67" s="26"/>
      <c r="D67" s="30">
        <f>(Jul!C67*4)+(Aug!C67*3)+(Sep!C67*2)+(Oct!C67*1)</f>
        <v>0</v>
      </c>
      <c r="E67" s="26"/>
      <c r="F67" s="30">
        <f>(Jul!E67*4)+(Aug!E67*3)+(Sep!E67*2)+(Oct!E67*1)</f>
        <v>0</v>
      </c>
      <c r="G67" s="26"/>
      <c r="H67" s="30">
        <f>Sep!H67+G67</f>
        <v>0</v>
      </c>
      <c r="I67" s="30">
        <f t="shared" si="2"/>
        <v>0</v>
      </c>
      <c r="J67" s="30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0</v>
      </c>
      <c r="E68" s="26"/>
      <c r="F68" s="30">
        <f>(Jul!E68*4)+(Aug!E68*3)+(Sep!E68*2)+(Oct!E68*1)</f>
        <v>0</v>
      </c>
      <c r="G68" s="26"/>
      <c r="H68" s="30">
        <f>Sep!H68+G68</f>
        <v>0</v>
      </c>
      <c r="I68" s="30">
        <f t="shared" si="2"/>
        <v>0</v>
      </c>
      <c r="J68" s="30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6">
        <v>1156.0899999999999</v>
      </c>
      <c r="D69" s="30">
        <f>(Jul!C69*4)+(Aug!C69*3)+(Sep!C69*2)+(Oct!C69*1)</f>
        <v>7292.09</v>
      </c>
      <c r="E69" s="26"/>
      <c r="F69" s="30">
        <f>(Jul!E69*4)+(Aug!E69*3)+(Sep!E69*2)+(Oct!E69*1)</f>
        <v>0</v>
      </c>
      <c r="G69" s="26">
        <v>2919</v>
      </c>
      <c r="H69" s="30">
        <f>Sep!H69+G69</f>
        <v>19743</v>
      </c>
      <c r="I69" s="30">
        <f t="shared" si="2"/>
        <v>4075.09</v>
      </c>
      <c r="J69" s="30">
        <f t="shared" si="3"/>
        <v>27035.09</v>
      </c>
    </row>
    <row r="70" spans="1:10" s="15" customFormat="1" ht="15.75" customHeight="1" x14ac:dyDescent="0.2">
      <c r="A70" s="9" t="s">
        <v>85</v>
      </c>
      <c r="B70" s="10" t="s">
        <v>20</v>
      </c>
      <c r="C70" s="26"/>
      <c r="D70" s="30">
        <f>(Jul!C70*4)+(Aug!C70*3)+(Sep!C70*2)+(Oct!C70*1)</f>
        <v>20345.32</v>
      </c>
      <c r="E70" s="26"/>
      <c r="F70" s="30">
        <f>(Jul!E70*4)+(Aug!E70*3)+(Sep!E70*2)+(Oct!E70*1)</f>
        <v>0</v>
      </c>
      <c r="G70" s="26"/>
      <c r="H70" s="30">
        <f>Sep!H70+G70</f>
        <v>5288</v>
      </c>
      <c r="I70" s="30">
        <f t="shared" si="2"/>
        <v>0</v>
      </c>
      <c r="J70" s="30">
        <f t="shared" si="3"/>
        <v>25633.32</v>
      </c>
    </row>
    <row r="71" spans="1:10" s="17" customFormat="1" ht="15.75" customHeight="1" x14ac:dyDescent="0.2">
      <c r="A71" s="5" t="s">
        <v>86</v>
      </c>
      <c r="B71" s="6" t="s">
        <v>20</v>
      </c>
      <c r="C71" s="26">
        <v>10292.85</v>
      </c>
      <c r="D71" s="30">
        <f>(Jul!C71*4)+(Aug!C71*3)+(Sep!C71*2)+(Oct!C71*1)</f>
        <v>16446.849999999999</v>
      </c>
      <c r="E71" s="26"/>
      <c r="F71" s="30">
        <f>(Jul!E71*4)+(Aug!E71*3)+(Sep!E71*2)+(Oct!E71*1)</f>
        <v>0</v>
      </c>
      <c r="G71" s="26">
        <v>82531</v>
      </c>
      <c r="H71" s="30">
        <f>Sep!H71+G71</f>
        <v>112256</v>
      </c>
      <c r="I71" s="30">
        <f t="shared" si="2"/>
        <v>92823.85</v>
      </c>
      <c r="J71" s="30">
        <f t="shared" si="3"/>
        <v>128702.85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75769.290000000008</v>
      </c>
      <c r="D72" s="32">
        <f t="shared" si="4"/>
        <v>885691.2899999998</v>
      </c>
      <c r="E72" s="32">
        <f t="shared" si="4"/>
        <v>26625</v>
      </c>
      <c r="F72" s="32">
        <f t="shared" si="4"/>
        <v>291644</v>
      </c>
      <c r="G72" s="32">
        <f t="shared" si="4"/>
        <v>914936.41</v>
      </c>
      <c r="H72" s="32">
        <f t="shared" si="4"/>
        <v>2691594.2400000002</v>
      </c>
      <c r="I72" s="32">
        <f t="shared" si="4"/>
        <v>1017330.6999999997</v>
      </c>
      <c r="J72" s="32">
        <f t="shared" si="4"/>
        <v>3868929.5300000007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106965.84000000001</v>
      </c>
      <c r="D73" s="32">
        <f t="shared" si="5"/>
        <v>2964102.0199999996</v>
      </c>
      <c r="E73" s="32">
        <f t="shared" si="5"/>
        <v>79925.19</v>
      </c>
      <c r="F73" s="32">
        <f t="shared" si="5"/>
        <v>110825.19</v>
      </c>
      <c r="G73" s="32">
        <f t="shared" si="5"/>
        <v>751951.46</v>
      </c>
      <c r="H73" s="32">
        <f t="shared" si="5"/>
        <v>3170049.46</v>
      </c>
      <c r="I73" s="32">
        <f t="shared" si="5"/>
        <v>938842.48999999987</v>
      </c>
      <c r="J73" s="32">
        <f t="shared" si="5"/>
        <v>6244976.6700000009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182735.13</v>
      </c>
      <c r="D74" s="32">
        <f t="shared" ref="D74:J74" si="6">SUM(D72:D73)</f>
        <v>3849793.3099999996</v>
      </c>
      <c r="E74" s="32">
        <f t="shared" si="6"/>
        <v>106550.19</v>
      </c>
      <c r="F74" s="32">
        <f t="shared" si="6"/>
        <v>402469.19</v>
      </c>
      <c r="G74" s="32">
        <f t="shared" si="6"/>
        <v>1666887.87</v>
      </c>
      <c r="H74" s="32">
        <f t="shared" si="6"/>
        <v>5861643.7000000002</v>
      </c>
      <c r="I74" s="32">
        <f t="shared" si="6"/>
        <v>1956173.1899999995</v>
      </c>
      <c r="J74" s="32">
        <f t="shared" si="6"/>
        <v>10113906.200000001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39" activePane="bottomLeft" state="frozen"/>
      <selection pane="bottomLeft" activeCell="C72" sqref="C72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10808.83</v>
      </c>
      <c r="D5" s="31">
        <f>(Jul!C5*5)+(Aug!C5*4)+(Sep!C5*3)+(Oct!C5*2)+(Nov!C5*1)</f>
        <v>208374.47</v>
      </c>
      <c r="E5" s="8">
        <v>12984.09</v>
      </c>
      <c r="F5" s="31">
        <f>(Jul!E5*5)+(Aug!E5*4)+(Sep!E5*3)+(Oct!E5*2)+(Nov!E5*1)</f>
        <v>243368.09</v>
      </c>
      <c r="G5" s="8">
        <v>132940.98000000001</v>
      </c>
      <c r="H5" s="31">
        <f>Oct!H5+G5</f>
        <v>1001264.38</v>
      </c>
      <c r="I5" s="31">
        <f t="shared" ref="I5:I63" si="0">C5+E5+G5</f>
        <v>156733.90000000002</v>
      </c>
      <c r="J5" s="31">
        <f t="shared" ref="J5:J63" si="1">D5+F5+H5</f>
        <v>1453006.94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(Jul!C6*5)+(Aug!C6*4)+(Sep!C6*3)+(Oct!C6*2)+(Nov!C6*1)</f>
        <v>694.96</v>
      </c>
      <c r="E6" s="8"/>
      <c r="F6" s="31">
        <f>(Jul!E6*5)+(Aug!E6*4)+(Sep!E6*3)+(Oct!E6*2)+(Nov!E6*1)</f>
        <v>0</v>
      </c>
      <c r="G6" s="8"/>
      <c r="H6" s="31">
        <f>Oct!H6+G6</f>
        <v>0</v>
      </c>
      <c r="I6" s="31">
        <f t="shared" si="0"/>
        <v>0</v>
      </c>
      <c r="J6" s="31">
        <f t="shared" si="1"/>
        <v>694.96</v>
      </c>
    </row>
    <row r="7" spans="1:10" s="1" customFormat="1" ht="15.75" customHeight="1" x14ac:dyDescent="0.2">
      <c r="A7" s="5" t="s">
        <v>24</v>
      </c>
      <c r="B7" s="6" t="s">
        <v>22</v>
      </c>
      <c r="C7" s="7">
        <v>3356.36</v>
      </c>
      <c r="D7" s="31">
        <f>(Jul!C7*5)+(Aug!C7*4)+(Sep!C7*3)+(Oct!C7*2)+(Nov!C7*1)</f>
        <v>38388.119999999995</v>
      </c>
      <c r="E7" s="8">
        <v>1149</v>
      </c>
      <c r="F7" s="31">
        <f>(Jul!E7*5)+(Aug!E7*4)+(Sep!E7*3)+(Oct!E7*2)+(Nov!E7*1)</f>
        <v>28479</v>
      </c>
      <c r="G7" s="8">
        <v>17970</v>
      </c>
      <c r="H7" s="31">
        <f>Oct!H7+G7</f>
        <v>32527.940000000002</v>
      </c>
      <c r="I7" s="31">
        <f t="shared" si="0"/>
        <v>22475.360000000001</v>
      </c>
      <c r="J7" s="31">
        <f t="shared" si="1"/>
        <v>99395.06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(Jul!C8*5)+(Aug!C8*4)+(Sep!C8*3)+(Oct!C8*2)+(Nov!C8*1)</f>
        <v>13922.18</v>
      </c>
      <c r="E8" s="8">
        <v>90</v>
      </c>
      <c r="F8" s="31">
        <f>(Jul!E8*5)+(Aug!E8*4)+(Sep!E8*3)+(Oct!E8*2)+(Nov!E8*1)</f>
        <v>360</v>
      </c>
      <c r="G8" s="8">
        <v>4872</v>
      </c>
      <c r="H8" s="31">
        <f>Oct!H8+G8</f>
        <v>42553</v>
      </c>
      <c r="I8" s="31">
        <f t="shared" si="0"/>
        <v>4962</v>
      </c>
      <c r="J8" s="31">
        <f t="shared" si="1"/>
        <v>56835.18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(Jul!C9*5)+(Aug!C9*4)+(Sep!C9*3)+(Oct!C9*2)+(Nov!C9*1)</f>
        <v>15382.720000000001</v>
      </c>
      <c r="E9" s="8"/>
      <c r="F9" s="31">
        <f>(Jul!E9*5)+(Aug!E9*4)+(Sep!E9*3)+(Oct!E9*2)+(Nov!E9*1)</f>
        <v>0</v>
      </c>
      <c r="G9" s="8"/>
      <c r="H9" s="31">
        <f>Oct!H9+G9</f>
        <v>31124</v>
      </c>
      <c r="I9" s="31">
        <f t="shared" si="0"/>
        <v>0</v>
      </c>
      <c r="J9" s="31">
        <f t="shared" si="1"/>
        <v>46506.720000000001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2944.09</v>
      </c>
      <c r="D10" s="31">
        <f>(Jul!C10*5)+(Aug!C10*4)+(Sep!C10*3)+(Oct!C10*2)+(Nov!C10*1)</f>
        <v>11560.09</v>
      </c>
      <c r="E10" s="8"/>
      <c r="F10" s="31">
        <f>(Jul!E10*5)+(Aug!E10*4)+(Sep!E10*3)+(Oct!E10*2)+(Nov!E10*1)</f>
        <v>6636</v>
      </c>
      <c r="G10" s="8">
        <v>18254.34</v>
      </c>
      <c r="H10" s="31">
        <f>Oct!H10+G10</f>
        <v>118048.34</v>
      </c>
      <c r="I10" s="31">
        <f t="shared" si="0"/>
        <v>21198.43</v>
      </c>
      <c r="J10" s="31">
        <f t="shared" si="1"/>
        <v>136244.43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3617.02</v>
      </c>
      <c r="D11" s="31">
        <f>(Jul!C11*5)+(Aug!C11*4)+(Sep!C11*3)+(Oct!C11*2)+(Nov!C11*1)</f>
        <v>9908.02</v>
      </c>
      <c r="E11" s="8"/>
      <c r="F11" s="31">
        <f>(Jul!E11*5)+(Aug!E11*4)+(Sep!E11*3)+(Oct!E11*2)+(Nov!E11*1)</f>
        <v>6921</v>
      </c>
      <c r="G11" s="8">
        <v>133338</v>
      </c>
      <c r="H11" s="31">
        <f>Oct!H11+G11</f>
        <v>136414</v>
      </c>
      <c r="I11" s="31">
        <f t="shared" si="0"/>
        <v>136955.01999999999</v>
      </c>
      <c r="J11" s="31">
        <f t="shared" si="1"/>
        <v>153243.01999999999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587.36</v>
      </c>
      <c r="D12" s="31">
        <f>(Jul!C12*5)+(Aug!C12*4)+(Sep!C12*3)+(Oct!C12*2)+(Nov!C12*1)</f>
        <v>30422.36</v>
      </c>
      <c r="E12" s="8"/>
      <c r="F12" s="31">
        <f>(Jul!E12*5)+(Aug!E12*4)+(Sep!E12*3)+(Oct!E12*2)+(Nov!E12*1)</f>
        <v>0</v>
      </c>
      <c r="G12" s="8">
        <v>2725.14</v>
      </c>
      <c r="H12" s="31">
        <f>Oct!H12+G12</f>
        <v>55531.14</v>
      </c>
      <c r="I12" s="31">
        <f t="shared" si="0"/>
        <v>3312.5</v>
      </c>
      <c r="J12" s="31">
        <f t="shared" si="1"/>
        <v>85953.5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10097</v>
      </c>
      <c r="D13" s="31">
        <f>(Jul!C13*5)+(Aug!C13*4)+(Sep!C13*3)+(Oct!C13*2)+(Nov!C13*1)</f>
        <v>138960.6</v>
      </c>
      <c r="E13" s="8"/>
      <c r="F13" s="31">
        <f>(Jul!E13*5)+(Aug!E13*4)+(Sep!E13*3)+(Oct!E13*2)+(Nov!E13*1)</f>
        <v>22151</v>
      </c>
      <c r="G13" s="8">
        <v>48626</v>
      </c>
      <c r="H13" s="31">
        <f>Oct!H13+G13</f>
        <v>360396.91000000003</v>
      </c>
      <c r="I13" s="31">
        <f t="shared" si="0"/>
        <v>58723</v>
      </c>
      <c r="J13" s="31">
        <f t="shared" si="1"/>
        <v>521508.51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3313.17</v>
      </c>
      <c r="D14" s="31">
        <f>(Jul!C14*5)+(Aug!C14*4)+(Sep!C14*3)+(Oct!C14*2)+(Nov!C14*1)</f>
        <v>33884.129999999997</v>
      </c>
      <c r="E14" s="8"/>
      <c r="F14" s="31">
        <f>(Jul!E14*5)+(Aug!E14*4)+(Sep!E14*3)+(Oct!E14*2)+(Nov!E14*1)</f>
        <v>10233</v>
      </c>
      <c r="G14" s="8">
        <v>40447.82</v>
      </c>
      <c r="H14" s="31">
        <f>Oct!H14+G14</f>
        <v>49220.57</v>
      </c>
      <c r="I14" s="31">
        <f t="shared" si="0"/>
        <v>43760.99</v>
      </c>
      <c r="J14" s="31">
        <f t="shared" si="1"/>
        <v>93337.7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(Jul!C15*5)+(Aug!C15*4)+(Sep!C15*3)+(Oct!C15*2)+(Nov!C15*1)</f>
        <v>0</v>
      </c>
      <c r="E15" s="8"/>
      <c r="F15" s="31">
        <f>(Jul!E15*5)+(Aug!E15*4)+(Sep!E15*3)+(Oct!E15*2)+(Nov!E15*1)</f>
        <v>0</v>
      </c>
      <c r="G15" s="8"/>
      <c r="H15" s="31">
        <f>Oct!H15+G15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23665.62</v>
      </c>
      <c r="D16" s="31">
        <f>(Jul!C16*5)+(Aug!C16*4)+(Sep!C16*3)+(Oct!C16*2)+(Nov!C16*1)</f>
        <v>371409.2</v>
      </c>
      <c r="E16" s="8">
        <v>740</v>
      </c>
      <c r="F16" s="31">
        <f>(Jul!E16*5)+(Aug!E16*4)+(Sep!E16*3)+(Oct!E16*2)+(Nov!E16*1)</f>
        <v>16313</v>
      </c>
      <c r="G16" s="8">
        <v>298907.39</v>
      </c>
      <c r="H16" s="31">
        <f>Oct!H16+G16</f>
        <v>909892.59</v>
      </c>
      <c r="I16" s="31">
        <f t="shared" si="0"/>
        <v>323313.01</v>
      </c>
      <c r="J16" s="31">
        <f t="shared" si="1"/>
        <v>1297614.79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187665</v>
      </c>
      <c r="D17" s="31">
        <f>(Jul!C17*5)+(Aug!C17*4)+(Sep!C17*3)+(Oct!C17*2)+(Nov!C17*1)</f>
        <v>212430</v>
      </c>
      <c r="E17" s="8"/>
      <c r="F17" s="31">
        <f>(Jul!E17*5)+(Aug!E17*4)+(Sep!E17*3)+(Oct!E17*2)+(Nov!E17*1)</f>
        <v>5364</v>
      </c>
      <c r="G17" s="8">
        <v>26842.86</v>
      </c>
      <c r="H17" s="31">
        <f>Oct!H17+G17</f>
        <v>34090.86</v>
      </c>
      <c r="I17" s="31">
        <f t="shared" si="0"/>
        <v>214507.86</v>
      </c>
      <c r="J17" s="31">
        <f t="shared" si="1"/>
        <v>251884.86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0</v>
      </c>
      <c r="E18" s="8"/>
      <c r="F18" s="31">
        <f>(Jul!E18*5)+(Aug!E18*4)+(Sep!E18*3)+(Oct!E18*2)+(Nov!E18*1)</f>
        <v>0</v>
      </c>
      <c r="G18" s="8"/>
      <c r="H18" s="31">
        <f>Oct!H18+G18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0</v>
      </c>
      <c r="E19" s="8"/>
      <c r="F19" s="31">
        <f>(Jul!E19*5)+(Aug!E19*4)+(Sep!E19*3)+(Oct!E19*2)+(Nov!E19*1)</f>
        <v>0</v>
      </c>
      <c r="G19" s="8"/>
      <c r="H19" s="31">
        <f>Oct!H19+G19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(Jul!C20*5)+(Aug!C20*4)+(Sep!C20*3)+(Oct!C20*2)+(Nov!C20*1)</f>
        <v>19407.14</v>
      </c>
      <c r="E20" s="8"/>
      <c r="F20" s="31">
        <f>(Jul!E20*5)+(Aug!E20*4)+(Sep!E20*3)+(Oct!E20*2)+(Nov!E20*1)</f>
        <v>1638</v>
      </c>
      <c r="G20" s="8"/>
      <c r="H20" s="31">
        <f>Oct!H20+G20</f>
        <v>15360</v>
      </c>
      <c r="I20" s="31">
        <f t="shared" si="0"/>
        <v>0</v>
      </c>
      <c r="J20" s="31">
        <f t="shared" si="1"/>
        <v>36405.14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(Jul!C21*5)+(Aug!C21*4)+(Sep!C21*3)+(Oct!C21*2)+(Nov!C21*1)</f>
        <v>0</v>
      </c>
      <c r="E21" s="8"/>
      <c r="F21" s="31">
        <f>(Jul!E21*5)+(Aug!E21*4)+(Sep!E21*3)+(Oct!E21*2)+(Nov!E21*1)</f>
        <v>693</v>
      </c>
      <c r="G21" s="8"/>
      <c r="H21" s="31">
        <f>Oct!H21+G21</f>
        <v>4806</v>
      </c>
      <c r="I21" s="31">
        <f t="shared" si="0"/>
        <v>0</v>
      </c>
      <c r="J21" s="31">
        <f t="shared" si="1"/>
        <v>5499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(Jul!C22*5)+(Aug!C22*4)+(Sep!C22*3)+(Oct!C22*2)+(Nov!C22*1)</f>
        <v>815.5</v>
      </c>
      <c r="E22" s="8"/>
      <c r="F22" s="31">
        <f>(Jul!E22*5)+(Aug!E22*4)+(Sep!E22*3)+(Oct!E22*2)+(Nov!E22*1)</f>
        <v>0</v>
      </c>
      <c r="G22" s="8"/>
      <c r="H22" s="31">
        <f>Oct!H22+G22</f>
        <v>10875.4</v>
      </c>
      <c r="I22" s="31">
        <f t="shared" si="0"/>
        <v>0</v>
      </c>
      <c r="J22" s="31">
        <f t="shared" si="1"/>
        <v>11690.9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1753.26</v>
      </c>
      <c r="D23" s="31">
        <f>(Jul!C23*5)+(Aug!C23*4)+(Sep!C23*3)+(Oct!C23*2)+(Nov!C23*1)</f>
        <v>97888.459999999992</v>
      </c>
      <c r="E23" s="8">
        <v>836</v>
      </c>
      <c r="F23" s="31">
        <f>(Jul!E23*5)+(Aug!E23*4)+(Sep!E23*3)+(Oct!E23*2)+(Nov!E23*1)</f>
        <v>10490</v>
      </c>
      <c r="G23" s="8">
        <v>2738.26</v>
      </c>
      <c r="H23" s="31">
        <f>Oct!H23+G23</f>
        <v>165574.30000000002</v>
      </c>
      <c r="I23" s="31">
        <f t="shared" si="0"/>
        <v>5327.52</v>
      </c>
      <c r="J23" s="31">
        <f t="shared" si="1"/>
        <v>273952.76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1259.32</v>
      </c>
      <c r="D24" s="31">
        <f>(Jul!C24*5)+(Aug!C24*4)+(Sep!C24*3)+(Oct!C24*2)+(Nov!C24*1)</f>
        <v>44062.82</v>
      </c>
      <c r="E24" s="8"/>
      <c r="F24" s="31">
        <f>(Jul!E24*5)+(Aug!E24*4)+(Sep!E24*3)+(Oct!E24*2)+(Nov!E24*1)</f>
        <v>3240</v>
      </c>
      <c r="G24" s="8">
        <v>9091.02</v>
      </c>
      <c r="H24" s="31">
        <f>Oct!H24+G24</f>
        <v>83608.490000000005</v>
      </c>
      <c r="I24" s="31">
        <f t="shared" si="0"/>
        <v>10350.34</v>
      </c>
      <c r="J24" s="31">
        <f t="shared" si="1"/>
        <v>130911.31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1680.48</v>
      </c>
      <c r="D25" s="31">
        <f>(Jul!C25*5)+(Aug!C25*4)+(Sep!C25*3)+(Oct!C25*2)+(Nov!C25*1)</f>
        <v>66277.919999999998</v>
      </c>
      <c r="E25" s="8"/>
      <c r="F25" s="31">
        <f>(Jul!E25*5)+(Aug!E25*4)+(Sep!E25*3)+(Oct!E25*2)+(Nov!E25*1)</f>
        <v>2880</v>
      </c>
      <c r="G25" s="8">
        <v>5145.6000000000004</v>
      </c>
      <c r="H25" s="31">
        <f>Oct!H25+G25</f>
        <v>21473.34</v>
      </c>
      <c r="I25" s="31">
        <f t="shared" si="0"/>
        <v>6826.08</v>
      </c>
      <c r="J25" s="31">
        <f t="shared" si="1"/>
        <v>90631.26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(Jul!C26*5)+(Aug!C26*4)+(Sep!C26*3)+(Oct!C26*2)+(Nov!C26*1)</f>
        <v>26163</v>
      </c>
      <c r="E26" s="8"/>
      <c r="F26" s="31">
        <f>(Jul!E26*5)+(Aug!E26*4)+(Sep!E26*3)+(Oct!E26*2)+(Nov!E26*1)</f>
        <v>0</v>
      </c>
      <c r="G26" s="8"/>
      <c r="H26" s="31">
        <f>Oct!H26+G26</f>
        <v>13532</v>
      </c>
      <c r="I26" s="31">
        <f t="shared" si="0"/>
        <v>0</v>
      </c>
      <c r="J26" s="31">
        <f t="shared" si="1"/>
        <v>39695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1597.94</v>
      </c>
      <c r="D27" s="31">
        <f>(Jul!C27*5)+(Aug!C27*4)+(Sep!C27*3)+(Oct!C27*2)+(Nov!C27*1)</f>
        <v>4266.3600000000006</v>
      </c>
      <c r="E27" s="8"/>
      <c r="F27" s="31">
        <f>(Jul!E27*5)+(Aug!E27*4)+(Sep!E27*3)+(Oct!E27*2)+(Nov!E27*1)</f>
        <v>0</v>
      </c>
      <c r="G27" s="8">
        <v>12953.8</v>
      </c>
      <c r="H27" s="31">
        <f>Oct!H27+G27</f>
        <v>25647.48</v>
      </c>
      <c r="I27" s="31">
        <f t="shared" si="0"/>
        <v>14551.74</v>
      </c>
      <c r="J27" s="31">
        <f t="shared" si="1"/>
        <v>29913.84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263.49</v>
      </c>
      <c r="D28" s="31">
        <f>(Jul!C28*5)+(Aug!C28*4)+(Sep!C28*3)+(Oct!C28*2)+(Nov!C28*1)</f>
        <v>6046.83</v>
      </c>
      <c r="E28" s="8"/>
      <c r="F28" s="31">
        <f>(Jul!E28*5)+(Aug!E28*4)+(Sep!E28*3)+(Oct!E28*2)+(Nov!E28*1)</f>
        <v>0</v>
      </c>
      <c r="G28" s="8">
        <v>11571.49</v>
      </c>
      <c r="H28" s="31">
        <f>Oct!H28+G28</f>
        <v>14443.34</v>
      </c>
      <c r="I28" s="31">
        <f t="shared" si="0"/>
        <v>11834.98</v>
      </c>
      <c r="J28" s="31">
        <f t="shared" si="1"/>
        <v>20490.169999999998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(Jul!C29*5)+(Aug!C29*4)+(Sep!C29*3)+(Oct!C29*2)+(Nov!C29*1)</f>
        <v>0</v>
      </c>
      <c r="E29" s="8"/>
      <c r="F29" s="31">
        <f>(Jul!E29*5)+(Aug!E29*4)+(Sep!E29*3)+(Oct!E29*2)+(Nov!E29*1)</f>
        <v>0</v>
      </c>
      <c r="G29" s="8"/>
      <c r="H29" s="31">
        <f>Oct!H29+G29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263.23</v>
      </c>
      <c r="D30" s="31">
        <f>(Jul!C30*5)+(Aug!C30*4)+(Sep!C30*3)+(Oct!C30*2)+(Nov!C30*1)</f>
        <v>41559.950000000004</v>
      </c>
      <c r="E30" s="8">
        <v>2298</v>
      </c>
      <c r="F30" s="31">
        <f>(Jul!E30*5)+(Aug!E30*4)+(Sep!E30*3)+(Oct!E30*2)+(Nov!E30*1)</f>
        <v>20742</v>
      </c>
      <c r="G30" s="8">
        <v>26708.51</v>
      </c>
      <c r="H30" s="31">
        <f>Oct!H30+G30</f>
        <v>242545.64</v>
      </c>
      <c r="I30" s="31">
        <f t="shared" si="0"/>
        <v>29269.739999999998</v>
      </c>
      <c r="J30" s="31">
        <f t="shared" si="1"/>
        <v>304847.59000000003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10114.07</v>
      </c>
      <c r="D31" s="31">
        <f>(Jul!C31*5)+(Aug!C31*4)+(Sep!C31*3)+(Oct!C31*2)+(Nov!C31*1)</f>
        <v>87003.989999999991</v>
      </c>
      <c r="E31" s="8">
        <v>1038</v>
      </c>
      <c r="F31" s="31">
        <f>(Jul!E31*5)+(Aug!E31*4)+(Sep!E31*3)+(Oct!E31*2)+(Nov!E31*1)</f>
        <v>51168</v>
      </c>
      <c r="G31" s="8">
        <v>22677.599999999999</v>
      </c>
      <c r="H31" s="31">
        <f>Oct!H31+G31</f>
        <v>138475.32999999999</v>
      </c>
      <c r="I31" s="31">
        <f t="shared" si="0"/>
        <v>33829.67</v>
      </c>
      <c r="J31" s="31">
        <f t="shared" si="1"/>
        <v>276647.31999999995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(Jul!C32*5)+(Aug!C32*4)+(Sep!C32*3)+(Oct!C32*2)+(Nov!C32*1)</f>
        <v>9881.7999999999993</v>
      </c>
      <c r="E32" s="8"/>
      <c r="F32" s="31">
        <f>(Jul!E32*5)+(Aug!E32*4)+(Sep!E32*3)+(Oct!E32*2)+(Nov!E32*1)</f>
        <v>0</v>
      </c>
      <c r="G32" s="8"/>
      <c r="H32" s="31">
        <f>Oct!H32+G32</f>
        <v>71371</v>
      </c>
      <c r="I32" s="31">
        <f t="shared" si="0"/>
        <v>0</v>
      </c>
      <c r="J32" s="31">
        <f t="shared" si="1"/>
        <v>81252.800000000003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(Jul!C33*5)+(Aug!C33*4)+(Sep!C33*3)+(Oct!C33*2)+(Nov!C33*1)</f>
        <v>58461.56</v>
      </c>
      <c r="E33" s="8"/>
      <c r="F33" s="31">
        <f>(Jul!E33*5)+(Aug!E33*4)+(Sep!E33*3)+(Oct!E33*2)+(Nov!E33*1)</f>
        <v>0</v>
      </c>
      <c r="G33" s="8"/>
      <c r="H33" s="31">
        <f>Oct!H33+G33</f>
        <v>29424</v>
      </c>
      <c r="I33" s="31">
        <f t="shared" si="0"/>
        <v>0</v>
      </c>
      <c r="J33" s="31">
        <f t="shared" si="1"/>
        <v>87885.56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(Jul!C34*5)+(Aug!C34*4)+(Sep!C34*3)+(Oct!C34*2)+(Nov!C34*1)</f>
        <v>10404.36</v>
      </c>
      <c r="E34" s="8"/>
      <c r="F34" s="31">
        <f>(Jul!E34*5)+(Aug!E34*4)+(Sep!E34*3)+(Oct!E34*2)+(Nov!E34*1)</f>
        <v>0</v>
      </c>
      <c r="G34" s="8"/>
      <c r="H34" s="31">
        <f>Oct!H34+G34</f>
        <v>45690</v>
      </c>
      <c r="I34" s="31">
        <f t="shared" si="0"/>
        <v>0</v>
      </c>
      <c r="J34" s="31">
        <f t="shared" si="1"/>
        <v>56094.36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407.75</v>
      </c>
      <c r="D35" s="31">
        <f>(Jul!C35*5)+(Aug!C35*4)+(Sep!C35*3)+(Oct!C35*2)+(Nov!C35*1)</f>
        <v>48582.5</v>
      </c>
      <c r="E35" s="8"/>
      <c r="F35" s="31">
        <f>(Jul!E35*5)+(Aug!E35*4)+(Sep!E35*3)+(Oct!E35*2)+(Nov!E35*1)</f>
        <v>0</v>
      </c>
      <c r="G35" s="8">
        <v>7703</v>
      </c>
      <c r="H35" s="31">
        <f>Oct!H35+G35</f>
        <v>197686</v>
      </c>
      <c r="I35" s="31">
        <f t="shared" si="0"/>
        <v>8110.75</v>
      </c>
      <c r="J35" s="31">
        <f t="shared" si="1"/>
        <v>246268.5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(Jul!C36*5)+(Aug!C36*4)+(Sep!C36*3)+(Oct!C36*2)+(Nov!C36*1)</f>
        <v>0</v>
      </c>
      <c r="E36" s="8"/>
      <c r="F36" s="31">
        <f>(Jul!E36*5)+(Aug!E36*4)+(Sep!E36*3)+(Oct!E36*2)+(Nov!E36*1)</f>
        <v>0</v>
      </c>
      <c r="G36" s="8"/>
      <c r="H36" s="31">
        <f>Oct!H36+G36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(Jul!C37*5)+(Aug!C37*4)+(Sep!C37*3)+(Oct!C37*2)+(Nov!C37*1)</f>
        <v>144295.24000000002</v>
      </c>
      <c r="E37" s="8"/>
      <c r="F37" s="31">
        <f>(Jul!E37*5)+(Aug!E37*4)+(Sep!E37*3)+(Oct!E37*2)+(Nov!E37*1)</f>
        <v>0</v>
      </c>
      <c r="G37" s="8"/>
      <c r="H37" s="31">
        <f>Oct!H37+G37</f>
        <v>14115.18</v>
      </c>
      <c r="I37" s="31">
        <f t="shared" si="0"/>
        <v>0</v>
      </c>
      <c r="J37" s="31">
        <f t="shared" si="1"/>
        <v>158410.42000000001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(Jul!C38*5)+(Aug!C38*4)+(Sep!C38*3)+(Oct!C38*2)+(Nov!C38*1)</f>
        <v>0</v>
      </c>
      <c r="E38" s="8"/>
      <c r="F38" s="31">
        <f>(Jul!E38*5)+(Aug!E38*4)+(Sep!E38*3)+(Oct!E38*2)+(Nov!E38*1)</f>
        <v>7092</v>
      </c>
      <c r="G38" s="8"/>
      <c r="H38" s="31">
        <f>Oct!H38+G38</f>
        <v>2618</v>
      </c>
      <c r="I38" s="31">
        <f t="shared" si="0"/>
        <v>0</v>
      </c>
      <c r="J38" s="31">
        <f t="shared" si="1"/>
        <v>9710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4650.3100000000004</v>
      </c>
      <c r="D39" s="31">
        <f>(Jul!C39*5)+(Aug!C39*4)+(Sep!C39*3)+(Oct!C39*2)+(Nov!C39*1)</f>
        <v>24244.47</v>
      </c>
      <c r="E39" s="8"/>
      <c r="F39" s="31">
        <f>(Jul!E39*5)+(Aug!E39*4)+(Sep!E39*3)+(Oct!E39*2)+(Nov!E39*1)</f>
        <v>0</v>
      </c>
      <c r="G39" s="8">
        <v>80726</v>
      </c>
      <c r="H39" s="31">
        <f>Oct!H39+G39</f>
        <v>158870</v>
      </c>
      <c r="I39" s="31">
        <f t="shared" si="0"/>
        <v>85376.31</v>
      </c>
      <c r="J39" s="31">
        <f t="shared" si="1"/>
        <v>183114.47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(Jul!C40*5)+(Aug!C40*4)+(Sep!C40*3)+(Oct!C40*2)+(Nov!C40*1)</f>
        <v>0</v>
      </c>
      <c r="E40" s="8"/>
      <c r="F40" s="31">
        <f>(Jul!E40*5)+(Aug!E40*4)+(Sep!E40*3)+(Oct!E40*2)+(Nov!E40*1)</f>
        <v>0</v>
      </c>
      <c r="G40" s="8"/>
      <c r="H40" s="31">
        <f>Oct!H40+G40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(Jul!C41*5)+(Aug!C41*4)+(Sep!C41*3)+(Oct!C41*2)+(Nov!C41*1)</f>
        <v>0</v>
      </c>
      <c r="E41" s="8"/>
      <c r="F41" s="31">
        <f>(Jul!E41*5)+(Aug!E41*4)+(Sep!E41*3)+(Oct!E41*2)+(Nov!E41*1)</f>
        <v>2508.38</v>
      </c>
      <c r="G41" s="8"/>
      <c r="H41" s="31">
        <f>Oct!H41+G41</f>
        <v>2589</v>
      </c>
      <c r="I41" s="31">
        <f t="shared" si="0"/>
        <v>0</v>
      </c>
      <c r="J41" s="31">
        <f t="shared" si="1"/>
        <v>5097.38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2655.78</v>
      </c>
      <c r="D42" s="31">
        <f>(Jul!C42*5)+(Aug!C42*4)+(Sep!C42*3)+(Oct!C42*2)+(Nov!C42*1)</f>
        <v>18797.830000000002</v>
      </c>
      <c r="E42" s="8"/>
      <c r="F42" s="31">
        <f>(Jul!E42*5)+(Aug!E42*4)+(Sep!E42*3)+(Oct!E42*2)+(Nov!E42*1)</f>
        <v>0</v>
      </c>
      <c r="G42" s="8">
        <v>791.3</v>
      </c>
      <c r="H42" s="31">
        <f>Oct!H42+G42</f>
        <v>38718.300000000003</v>
      </c>
      <c r="I42" s="31">
        <f t="shared" si="0"/>
        <v>3447.08</v>
      </c>
      <c r="J42" s="31">
        <f t="shared" si="1"/>
        <v>57516.130000000005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7518.21</v>
      </c>
      <c r="D43" s="31">
        <f>(Jul!C43*5)+(Aug!C43*4)+(Sep!C43*3)+(Oct!C43*2)+(Nov!C43*1)</f>
        <v>126487.26000000001</v>
      </c>
      <c r="E43" s="8"/>
      <c r="F43" s="31">
        <f>(Jul!E43*5)+(Aug!E43*4)+(Sep!E43*3)+(Oct!E43*2)+(Nov!E43*1)</f>
        <v>0</v>
      </c>
      <c r="G43" s="8">
        <v>270081</v>
      </c>
      <c r="H43" s="31">
        <f>Oct!H43+G43</f>
        <v>519135</v>
      </c>
      <c r="I43" s="31">
        <f t="shared" si="0"/>
        <v>277599.21000000002</v>
      </c>
      <c r="J43" s="31">
        <f t="shared" si="1"/>
        <v>645622.26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10649.65</v>
      </c>
      <c r="D44" s="31">
        <f>(Jul!C44*5)+(Aug!C44*4)+(Sep!C44*3)+(Oct!C44*2)+(Nov!C44*1)</f>
        <v>137445.59000000003</v>
      </c>
      <c r="E44" s="8"/>
      <c r="F44" s="31">
        <f>(Jul!E44*5)+(Aug!E44*4)+(Sep!E44*3)+(Oct!E44*2)+(Nov!E44*1)</f>
        <v>169978</v>
      </c>
      <c r="G44" s="8">
        <v>18078.27</v>
      </c>
      <c r="H44" s="31">
        <f>Oct!H44+G44</f>
        <v>174024.27</v>
      </c>
      <c r="I44" s="31">
        <f t="shared" si="0"/>
        <v>28727.919999999998</v>
      </c>
      <c r="J44" s="31">
        <f t="shared" si="1"/>
        <v>481447.86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(Jul!C45*5)+(Aug!C45*4)+(Sep!C45*3)+(Oct!C45*2)+(Nov!C45*1)</f>
        <v>1174.72</v>
      </c>
      <c r="E45" s="8"/>
      <c r="F45" s="31">
        <f>(Jul!E45*5)+(Aug!E45*4)+(Sep!E45*3)+(Oct!E45*2)+(Nov!E45*1)</f>
        <v>0</v>
      </c>
      <c r="G45" s="8"/>
      <c r="H45" s="31">
        <f>Oct!H45+G45</f>
        <v>4540</v>
      </c>
      <c r="I45" s="31">
        <f t="shared" si="0"/>
        <v>0</v>
      </c>
      <c r="J45" s="31">
        <f t="shared" si="1"/>
        <v>5714.72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(Jul!C46*5)+(Aug!C46*4)+(Sep!C46*3)+(Oct!C46*2)+(Nov!C46*1)</f>
        <v>5994.35</v>
      </c>
      <c r="E46" s="8"/>
      <c r="F46" s="31">
        <f>(Jul!E46*5)+(Aug!E46*4)+(Sep!E46*3)+(Oct!E46*2)+(Nov!E46*1)</f>
        <v>0</v>
      </c>
      <c r="G46" s="8"/>
      <c r="H46" s="31">
        <f>Oct!H46+G46</f>
        <v>6992.04</v>
      </c>
      <c r="I46" s="31">
        <f t="shared" si="0"/>
        <v>0</v>
      </c>
      <c r="J46" s="31">
        <f t="shared" si="1"/>
        <v>12986.39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3068.9</v>
      </c>
      <c r="D47" s="31">
        <f>(Jul!C47*5)+(Aug!C47*4)+(Sep!C47*3)+(Oct!C47*2)+(Nov!C47*1)</f>
        <v>49156.880000000005</v>
      </c>
      <c r="E47" s="8"/>
      <c r="F47" s="31">
        <f>(Jul!E47*5)+(Aug!E47*4)+(Sep!E47*3)+(Oct!E47*2)+(Nov!E47*1)</f>
        <v>0</v>
      </c>
      <c r="G47" s="8">
        <v>3939</v>
      </c>
      <c r="H47" s="31">
        <f>Oct!H47+G47</f>
        <v>92029.72</v>
      </c>
      <c r="I47" s="31">
        <f t="shared" si="0"/>
        <v>7007.9</v>
      </c>
      <c r="J47" s="31">
        <f t="shared" si="1"/>
        <v>141186.6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6228.81</v>
      </c>
      <c r="D48" s="31">
        <f>(Jul!C48*5)+(Aug!C48*4)+(Sep!C48*3)+(Oct!C48*2)+(Nov!C48*1)</f>
        <v>32774.28</v>
      </c>
      <c r="E48" s="8"/>
      <c r="F48" s="31">
        <f>(Jul!E48*5)+(Aug!E48*4)+(Sep!E48*3)+(Oct!E48*2)+(Nov!E48*1)</f>
        <v>0</v>
      </c>
      <c r="G48" s="8">
        <v>8248</v>
      </c>
      <c r="H48" s="31">
        <f>Oct!H48+G48</f>
        <v>71281.16</v>
      </c>
      <c r="I48" s="31">
        <f t="shared" si="0"/>
        <v>14476.810000000001</v>
      </c>
      <c r="J48" s="31">
        <f t="shared" si="1"/>
        <v>104055.44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(Jul!C49*5)+(Aug!C49*4)+(Sep!C49*3)+(Oct!C49*2)+(Nov!C49*1)</f>
        <v>3061.42</v>
      </c>
      <c r="E49" s="8"/>
      <c r="F49" s="31">
        <f>(Jul!E49*5)+(Aug!E49*4)+(Sep!E49*3)+(Oct!E49*2)+(Nov!E49*1)</f>
        <v>0</v>
      </c>
      <c r="G49" s="8"/>
      <c r="H49" s="31">
        <f>Oct!H49+G49</f>
        <v>4156</v>
      </c>
      <c r="I49" s="31">
        <f t="shared" si="0"/>
        <v>0</v>
      </c>
      <c r="J49" s="31">
        <f t="shared" si="1"/>
        <v>7217.42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(Jul!C50*5)+(Aug!C50*4)+(Sep!C50*3)+(Oct!C50*2)+(Nov!C50*1)</f>
        <v>22414.019999999997</v>
      </c>
      <c r="E50" s="8"/>
      <c r="F50" s="31">
        <f>(Jul!E50*5)+(Aug!E50*4)+(Sep!E50*3)+(Oct!E50*2)+(Nov!E50*1)</f>
        <v>0</v>
      </c>
      <c r="G50" s="8"/>
      <c r="H50" s="31">
        <f>Oct!H50+G50</f>
        <v>40918.6</v>
      </c>
      <c r="I50" s="31">
        <f t="shared" si="0"/>
        <v>0</v>
      </c>
      <c r="J50" s="31">
        <f t="shared" si="1"/>
        <v>63332.619999999995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11941.63</v>
      </c>
      <c r="D51" s="31">
        <f>(Jul!C51*5)+(Aug!C51*4)+(Sep!C51*3)+(Oct!C51*2)+(Nov!C51*1)</f>
        <v>90836.040000000008</v>
      </c>
      <c r="E51" s="8"/>
      <c r="F51" s="31">
        <f>(Jul!E51*5)+(Aug!E51*4)+(Sep!E51*3)+(Oct!E51*2)+(Nov!E51*1)</f>
        <v>4560</v>
      </c>
      <c r="G51" s="8">
        <v>35524</v>
      </c>
      <c r="H51" s="31">
        <f>Oct!H51+G51</f>
        <v>96514</v>
      </c>
      <c r="I51" s="31">
        <f t="shared" si="0"/>
        <v>47465.63</v>
      </c>
      <c r="J51" s="31">
        <f t="shared" si="1"/>
        <v>191910.04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(Jul!C52*5)+(Aug!C52*4)+(Sep!C52*3)+(Oct!C52*2)+(Nov!C52*1)</f>
        <v>0</v>
      </c>
      <c r="E52" s="8">
        <v>1113</v>
      </c>
      <c r="F52" s="31">
        <f>(Jul!E52*5)+(Aug!E52*4)+(Sep!E52*3)+(Oct!E52*2)+(Nov!E52*1)</f>
        <v>1113</v>
      </c>
      <c r="G52" s="8">
        <v>6678</v>
      </c>
      <c r="H52" s="31">
        <f>Oct!H52+G52</f>
        <v>6678</v>
      </c>
      <c r="I52" s="31">
        <f t="shared" si="0"/>
        <v>7791</v>
      </c>
      <c r="J52" s="31">
        <f t="shared" si="1"/>
        <v>7791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(Jul!C53*5)+(Aug!C53*4)+(Sep!C53*3)+(Oct!C53*2)+(Nov!C53*1)</f>
        <v>4652.82</v>
      </c>
      <c r="E53" s="8"/>
      <c r="F53" s="31">
        <f>(Jul!E53*5)+(Aug!E53*4)+(Sep!E53*3)+(Oct!E53*2)+(Nov!E53*1)</f>
        <v>0</v>
      </c>
      <c r="G53" s="8"/>
      <c r="H53" s="31">
        <f>Oct!H53+G53</f>
        <v>1495</v>
      </c>
      <c r="I53" s="31">
        <f t="shared" si="0"/>
        <v>0</v>
      </c>
      <c r="J53" s="31">
        <f t="shared" si="1"/>
        <v>6147.82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6298.24</v>
      </c>
      <c r="D54" s="31">
        <f>(Jul!C54*5)+(Aug!C54*4)+(Sep!C54*3)+(Oct!C54*2)+(Nov!C54*1)</f>
        <v>6298.24</v>
      </c>
      <c r="E54" s="8"/>
      <c r="F54" s="31">
        <f>(Jul!E54*5)+(Aug!E54*4)+(Sep!E54*3)+(Oct!E54*2)+(Nov!E54*1)</f>
        <v>0</v>
      </c>
      <c r="G54" s="8">
        <v>64384</v>
      </c>
      <c r="H54" s="31">
        <f>Oct!H54+G54</f>
        <v>64384</v>
      </c>
      <c r="I54" s="31">
        <f t="shared" si="0"/>
        <v>70682.240000000005</v>
      </c>
      <c r="J54" s="31">
        <f t="shared" si="1"/>
        <v>70682.240000000005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1227.0899999999999</v>
      </c>
      <c r="D55" s="31">
        <f>(Jul!C55*5)+(Aug!C55*4)+(Sep!C55*3)+(Oct!C55*2)+(Nov!C55*1)</f>
        <v>113501.72</v>
      </c>
      <c r="E55" s="8"/>
      <c r="F55" s="31">
        <f>(Jul!E55*5)+(Aug!E55*4)+(Sep!E55*3)+(Oct!E55*2)+(Nov!E55*1)</f>
        <v>0</v>
      </c>
      <c r="G55" s="8">
        <v>103</v>
      </c>
      <c r="H55" s="31">
        <f>Oct!H55+G55</f>
        <v>222689.2</v>
      </c>
      <c r="I55" s="31">
        <f t="shared" si="0"/>
        <v>1330.09</v>
      </c>
      <c r="J55" s="31">
        <f t="shared" si="1"/>
        <v>336190.92000000004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1991.71</v>
      </c>
      <c r="D56" s="31">
        <f>(Jul!C56*5)+(Aug!C56*4)+(Sep!C56*3)+(Oct!C56*2)+(Nov!C56*1)</f>
        <v>14843.71</v>
      </c>
      <c r="E56" s="8"/>
      <c r="F56" s="31">
        <f>(Jul!E56*5)+(Aug!E56*4)+(Sep!E56*3)+(Oct!E56*2)+(Nov!E56*1)</f>
        <v>0</v>
      </c>
      <c r="G56" s="8">
        <v>2640</v>
      </c>
      <c r="H56" s="31">
        <f>Oct!H56+G56</f>
        <v>2640</v>
      </c>
      <c r="I56" s="31">
        <f t="shared" si="0"/>
        <v>4631.71</v>
      </c>
      <c r="J56" s="31">
        <f t="shared" si="1"/>
        <v>17483.71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1783.71</v>
      </c>
      <c r="D57" s="31">
        <f>(Jul!C57*5)+(Aug!C57*4)+(Sep!C57*3)+(Oct!C57*2)+(Nov!C57*1)</f>
        <v>18375.169999999998</v>
      </c>
      <c r="E57" s="8"/>
      <c r="F57" s="31">
        <f>(Jul!E57*5)+(Aug!E57*4)+(Sep!E57*3)+(Oct!E57*2)+(Nov!E57*1)</f>
        <v>0</v>
      </c>
      <c r="G57" s="8">
        <v>2625</v>
      </c>
      <c r="H57" s="31">
        <f>Oct!H57+G57</f>
        <v>536373</v>
      </c>
      <c r="I57" s="31">
        <f t="shared" si="0"/>
        <v>4408.71</v>
      </c>
      <c r="J57" s="31">
        <f t="shared" si="1"/>
        <v>554748.17000000004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(Jul!C58*5)+(Aug!C58*4)+(Sep!C58*3)+(Oct!C58*2)+(Nov!C58*1)</f>
        <v>815.5</v>
      </c>
      <c r="E58" s="8"/>
      <c r="F58" s="31">
        <f>(Jul!E58*5)+(Aug!E58*4)+(Sep!E58*3)+(Oct!E58*2)+(Nov!E58*1)</f>
        <v>0</v>
      </c>
      <c r="G58" s="8"/>
      <c r="H58" s="31">
        <f>Oct!H58+G58</f>
        <v>23823</v>
      </c>
      <c r="I58" s="31">
        <f t="shared" si="0"/>
        <v>0</v>
      </c>
      <c r="J58" s="31">
        <f t="shared" si="1"/>
        <v>24638.5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(Jul!C59*5)+(Aug!C59*4)+(Sep!C59*3)+(Oct!C59*2)+(Nov!C59*1)</f>
        <v>7053.96</v>
      </c>
      <c r="E59" s="8"/>
      <c r="F59" s="31">
        <f>(Jul!E59*5)+(Aug!E59*4)+(Sep!E59*3)+(Oct!E59*2)+(Nov!E59*1)</f>
        <v>0</v>
      </c>
      <c r="G59" s="8"/>
      <c r="H59" s="31">
        <f>Oct!H59+G59</f>
        <v>18699</v>
      </c>
      <c r="I59" s="31">
        <f t="shared" si="0"/>
        <v>0</v>
      </c>
      <c r="J59" s="31">
        <f t="shared" si="1"/>
        <v>25752.959999999999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23390.86</v>
      </c>
      <c r="D60" s="31">
        <f>(Jul!C60*5)+(Aug!C60*4)+(Sep!C60*3)+(Oct!C60*2)+(Nov!C60*1)</f>
        <v>2945735.26</v>
      </c>
      <c r="E60" s="8">
        <v>2467</v>
      </c>
      <c r="F60" s="31">
        <f>(Jul!E60*5)+(Aug!E60*4)+(Sep!E60*3)+(Oct!E60*2)+(Nov!E60*1)</f>
        <v>18559</v>
      </c>
      <c r="G60" s="8">
        <v>185574.49</v>
      </c>
      <c r="H60" s="31">
        <f>Oct!H60+G60</f>
        <v>1186941.05</v>
      </c>
      <c r="I60" s="31">
        <f t="shared" si="0"/>
        <v>211432.34999999998</v>
      </c>
      <c r="J60" s="31">
        <f t="shared" si="1"/>
        <v>4151235.3099999996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(Jul!C61*5)+(Aug!C61*4)+(Sep!C61*3)+(Oct!C61*2)+(Nov!C61*1)</f>
        <v>30228.050000000003</v>
      </c>
      <c r="E61" s="8"/>
      <c r="F61" s="31">
        <f>(Jul!E61*5)+(Aug!E61*4)+(Sep!E61*3)+(Oct!E61*2)+(Nov!E61*1)</f>
        <v>0</v>
      </c>
      <c r="G61" s="8"/>
      <c r="H61" s="31">
        <f>Oct!H61+G61</f>
        <v>57544</v>
      </c>
      <c r="I61" s="31">
        <f t="shared" si="0"/>
        <v>0</v>
      </c>
      <c r="J61" s="31">
        <f t="shared" si="1"/>
        <v>87772.05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1680.48</v>
      </c>
      <c r="D62" s="31">
        <f>(Jul!C62*5)+(Aug!C62*4)+(Sep!C62*3)+(Oct!C62*2)+(Nov!C62*1)</f>
        <v>2983.2</v>
      </c>
      <c r="E62" s="8"/>
      <c r="F62" s="31">
        <f>(Jul!E62*5)+(Aug!E62*4)+(Sep!E62*3)+(Oct!E62*2)+(Nov!E62*1)</f>
        <v>0</v>
      </c>
      <c r="G62" s="11">
        <v>50664</v>
      </c>
      <c r="H62" s="31">
        <f>Oct!H62+G62</f>
        <v>63837</v>
      </c>
      <c r="I62" s="31">
        <f t="shared" si="0"/>
        <v>52344.480000000003</v>
      </c>
      <c r="J62" s="31">
        <f t="shared" si="1"/>
        <v>66820.2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4218.33</v>
      </c>
      <c r="D63" s="31">
        <f>(Jul!C63*5)+(Aug!C63*4)+(Sep!C63*3)+(Oct!C63*2)+(Nov!C63*1)</f>
        <v>4218.33</v>
      </c>
      <c r="E63" s="8"/>
      <c r="F63" s="31">
        <f>(Jul!E63*5)+(Aug!E63*4)+(Sep!E63*3)+(Oct!E63*2)+(Nov!E63*1)</f>
        <v>0</v>
      </c>
      <c r="G63" s="8">
        <v>2997</v>
      </c>
      <c r="H63" s="31">
        <f>Oct!H63+G63</f>
        <v>2997</v>
      </c>
      <c r="I63" s="31">
        <f t="shared" si="0"/>
        <v>7215.33</v>
      </c>
      <c r="J63" s="31">
        <f t="shared" si="1"/>
        <v>7215.33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13050.96</v>
      </c>
      <c r="E64" s="8"/>
      <c r="F64" s="31">
        <f>(Jul!E64*5)+(Aug!E64*4)+(Sep!E64*3)+(Oct!E64*2)+(Nov!E64*1)</f>
        <v>0</v>
      </c>
      <c r="G64" s="8"/>
      <c r="H64" s="31">
        <f>Oct!H64+G64</f>
        <v>6951</v>
      </c>
      <c r="I64" s="31">
        <f t="shared" ref="I64:I71" si="2">C64+E64+G64</f>
        <v>0</v>
      </c>
      <c r="J64" s="31">
        <f t="shared" ref="J64:J71" si="3">D64+F64+H64</f>
        <v>20001.96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0</v>
      </c>
      <c r="E65" s="8"/>
      <c r="F65" s="31">
        <f>(Jul!E65*5)+(Aug!E65*4)+(Sep!E65*3)+(Oct!E65*2)+(Nov!E65*1)</f>
        <v>0</v>
      </c>
      <c r="G65" s="8"/>
      <c r="H65" s="31">
        <f>Oct!H65+G65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3068.9</v>
      </c>
      <c r="D66" s="31">
        <f>(Jul!C66*5)+(Aug!C66*4)+(Sep!C66*3)+(Oct!C66*2)+(Nov!C66*1)</f>
        <v>9206.32</v>
      </c>
      <c r="E66" s="8"/>
      <c r="F66" s="31">
        <f>(Jul!E66*5)+(Aug!E66*4)+(Sep!E66*3)+(Oct!E66*2)+(Nov!E66*1)</f>
        <v>0</v>
      </c>
      <c r="G66" s="8">
        <v>40142</v>
      </c>
      <c r="H66" s="31">
        <f>Oct!H66+G66</f>
        <v>47937</v>
      </c>
      <c r="I66" s="31">
        <f t="shared" si="2"/>
        <v>43210.9</v>
      </c>
      <c r="J66" s="31">
        <f t="shared" si="3"/>
        <v>57143.32</v>
      </c>
    </row>
    <row r="67" spans="1:10" s="11" customFormat="1" ht="15.75" customHeight="1" x14ac:dyDescent="0.2">
      <c r="A67" s="9" t="s">
        <v>78</v>
      </c>
      <c r="B67" s="10" t="s">
        <v>20</v>
      </c>
      <c r="C67" s="7">
        <v>3068.9</v>
      </c>
      <c r="D67" s="31">
        <f>(Jul!C67*5)+(Aug!C67*4)+(Sep!C67*3)+(Oct!C67*2)+(Nov!C67*1)</f>
        <v>3068.9</v>
      </c>
      <c r="E67" s="8"/>
      <c r="F67" s="31">
        <f>(Jul!E67*5)+(Aug!E67*4)+(Sep!E67*3)+(Oct!E67*2)+(Nov!E67*1)</f>
        <v>0</v>
      </c>
      <c r="G67" s="8">
        <v>46851</v>
      </c>
      <c r="H67" s="31">
        <f>Oct!H67+G67</f>
        <v>46851</v>
      </c>
      <c r="I67" s="31">
        <f t="shared" si="2"/>
        <v>49919.9</v>
      </c>
      <c r="J67" s="31">
        <f t="shared" si="3"/>
        <v>49919.9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(Jul!C68*5)+(Aug!C68*4)+(Sep!C68*3)+(Oct!C68*2)+(Nov!C68*1)</f>
        <v>0</v>
      </c>
      <c r="E68" s="8"/>
      <c r="F68" s="31">
        <f>(Jul!E68*5)+(Aug!E68*4)+(Sep!E68*3)+(Oct!E68*2)+(Nov!E68*1)</f>
        <v>0</v>
      </c>
      <c r="G68" s="8"/>
      <c r="H68" s="31">
        <f>Oct!H68+G68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407.75</v>
      </c>
      <c r="D69" s="31">
        <f>(Jul!C69*5)+(Aug!C69*4)+(Sep!C69*3)+(Oct!C69*2)+(Nov!C69*1)</f>
        <v>11923.93</v>
      </c>
      <c r="E69" s="8"/>
      <c r="F69" s="31">
        <f>(Jul!E69*5)+(Aug!E69*4)+(Sep!E69*3)+(Oct!E69*2)+(Nov!E69*1)</f>
        <v>0</v>
      </c>
      <c r="G69" s="8">
        <v>983</v>
      </c>
      <c r="H69" s="31">
        <f>Oct!H69+G69</f>
        <v>20726</v>
      </c>
      <c r="I69" s="31">
        <f t="shared" si="2"/>
        <v>1390.75</v>
      </c>
      <c r="J69" s="31">
        <f t="shared" si="3"/>
        <v>32649.93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2906.83</v>
      </c>
      <c r="D70" s="31">
        <f>(Jul!C70*5)+(Aug!C70*4)+(Sep!C70*3)+(Oct!C70*2)+(Nov!C70*1)</f>
        <v>29064.980000000003</v>
      </c>
      <c r="E70" s="8"/>
      <c r="F70" s="31">
        <f>(Jul!E70*5)+(Aug!E70*4)+(Sep!E70*3)+(Oct!E70*2)+(Nov!E70*1)</f>
        <v>0</v>
      </c>
      <c r="G70" s="8">
        <v>11628</v>
      </c>
      <c r="H70" s="31">
        <f>Oct!H70+G70</f>
        <v>16916</v>
      </c>
      <c r="I70" s="31">
        <f t="shared" si="2"/>
        <v>14534.83</v>
      </c>
      <c r="J70" s="31">
        <f t="shared" si="3"/>
        <v>45980.98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9427.6</v>
      </c>
      <c r="D71" s="31">
        <f>(Jul!C71*5)+(Aug!C71*4)+(Sep!C71*3)+(Oct!C71*2)+(Nov!C71*1)</f>
        <v>39244.300000000003</v>
      </c>
      <c r="E71" s="8"/>
      <c r="F71" s="31">
        <f>(Jul!E71*5)+(Aug!E71*4)+(Sep!E71*3)+(Oct!E71*2)+(Nov!E71*1)</f>
        <v>0</v>
      </c>
      <c r="G71" s="8">
        <v>11797</v>
      </c>
      <c r="H71" s="31">
        <f>Oct!H71+G71</f>
        <v>124053</v>
      </c>
      <c r="I71" s="31">
        <f t="shared" si="2"/>
        <v>21224.6</v>
      </c>
      <c r="J71" s="31">
        <f t="shared" si="3"/>
        <v>163297.29999999999</v>
      </c>
    </row>
    <row r="72" spans="1:10" s="3" customFormat="1" ht="21.75" x14ac:dyDescent="0.2">
      <c r="A72" s="19" t="s">
        <v>123</v>
      </c>
      <c r="B72" s="2"/>
      <c r="C72" s="32">
        <f>SUM(C5:C31)</f>
        <v>262986.24000000005</v>
      </c>
      <c r="D72" s="32">
        <f t="shared" ref="D72:J72" si="4">SUM(D5:D31)</f>
        <v>1478828.82</v>
      </c>
      <c r="E72" s="32">
        <f t="shared" si="4"/>
        <v>19135.09</v>
      </c>
      <c r="F72" s="32">
        <f t="shared" si="4"/>
        <v>430676.08999999997</v>
      </c>
      <c r="G72" s="32">
        <f t="shared" si="4"/>
        <v>815810.81</v>
      </c>
      <c r="H72" s="32">
        <f t="shared" si="4"/>
        <v>3507405.05</v>
      </c>
      <c r="I72" s="32">
        <f t="shared" si="4"/>
        <v>1097932.1399999999</v>
      </c>
      <c r="J72" s="32">
        <f t="shared" si="4"/>
        <v>5416909.959999999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106591.43999999999</v>
      </c>
      <c r="D73" s="32">
        <f t="shared" si="5"/>
        <v>4038277.6699999995</v>
      </c>
      <c r="E73" s="32">
        <f t="shared" si="5"/>
        <v>3580</v>
      </c>
      <c r="F73" s="32">
        <f t="shared" si="5"/>
        <v>203810.38</v>
      </c>
      <c r="G73" s="32">
        <f t="shared" si="5"/>
        <v>852157.06</v>
      </c>
      <c r="H73" s="32">
        <f t="shared" si="5"/>
        <v>4022206.5199999996</v>
      </c>
      <c r="I73" s="32">
        <f t="shared" si="5"/>
        <v>962328.49999999988</v>
      </c>
      <c r="J73" s="32">
        <f t="shared" si="5"/>
        <v>8264294.5700000003</v>
      </c>
    </row>
    <row r="74" spans="1:10" s="3" customFormat="1" ht="15.75" customHeight="1" x14ac:dyDescent="0.2">
      <c r="A74" s="17" t="s">
        <v>87</v>
      </c>
      <c r="B74" s="2"/>
      <c r="C74" s="32">
        <f>SUM(C72:C73)</f>
        <v>369577.68000000005</v>
      </c>
      <c r="D74" s="32">
        <f t="shared" ref="D74:J74" si="6">SUM(D72:D73)</f>
        <v>5517106.4899999993</v>
      </c>
      <c r="E74" s="32">
        <f t="shared" si="6"/>
        <v>22715.09</v>
      </c>
      <c r="F74" s="32">
        <f t="shared" si="6"/>
        <v>634486.47</v>
      </c>
      <c r="G74" s="32">
        <f t="shared" si="6"/>
        <v>1667967.87</v>
      </c>
      <c r="H74" s="32">
        <f t="shared" si="6"/>
        <v>7529611.5699999994</v>
      </c>
      <c r="I74" s="32">
        <f t="shared" si="6"/>
        <v>2060260.6399999997</v>
      </c>
      <c r="J74" s="32">
        <f t="shared" si="6"/>
        <v>13681204.529999999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="80" zoomScaleNormal="80" workbookViewId="0">
      <pane ySplit="4" topLeftCell="A41" activePane="bottomLeft" state="frozen"/>
      <selection pane="bottomLeft" activeCell="F31" sqref="F31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19384.259999999998</v>
      </c>
      <c r="D5" s="31">
        <f>(Jul!C5*6)+(Aug!C5*5)+(Sep!C5*4)+(Oct!C5*3)+(Nov!C5*2)+(Dec!C5*1)</f>
        <v>288983.38</v>
      </c>
      <c r="E5" s="8">
        <v>12083.9</v>
      </c>
      <c r="F5" s="31">
        <f>(Jul!E5*6)+(Aug!E5*5)+(Sep!E5*4)+(Oct!E5*3)+(Nov!E5*2)+(Dec!E5*1)</f>
        <v>334535.08</v>
      </c>
      <c r="G5" s="8">
        <v>106353.57</v>
      </c>
      <c r="H5" s="31">
        <f>Nov!H5+G5</f>
        <v>1107617.95</v>
      </c>
      <c r="I5" s="31">
        <f t="shared" ref="I5:I63" si="0">C5+E5+G5</f>
        <v>137821.73000000001</v>
      </c>
      <c r="J5" s="31">
        <f t="shared" ref="J5:J63" si="1">D5+F5+H5</f>
        <v>1731136.41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3518.97</v>
      </c>
      <c r="D6" s="31">
        <f>(Jul!C6*6)+(Aug!C6*5)+(Sep!C6*4)+(Oct!C6*3)+(Nov!C6*2)+(Dec!C6*1)</f>
        <v>4561.41</v>
      </c>
      <c r="E6" s="8"/>
      <c r="F6" s="31">
        <f>(Jul!E6*6)+(Aug!E6*5)+(Sep!E6*4)+(Oct!E6*3)+(Nov!E6*2)+(Dec!E6*1)</f>
        <v>0</v>
      </c>
      <c r="G6" s="8">
        <v>346.84</v>
      </c>
      <c r="H6" s="31">
        <f>Nov!H6+G6</f>
        <v>346.84</v>
      </c>
      <c r="I6" s="31">
        <f t="shared" si="0"/>
        <v>3865.81</v>
      </c>
      <c r="J6" s="31">
        <f t="shared" si="1"/>
        <v>4908.25</v>
      </c>
    </row>
    <row r="7" spans="1:10" s="1" customFormat="1" ht="15.75" customHeight="1" x14ac:dyDescent="0.2">
      <c r="A7" s="5" t="s">
        <v>24</v>
      </c>
      <c r="B7" s="6" t="s">
        <v>22</v>
      </c>
      <c r="C7" s="7">
        <v>3743.8</v>
      </c>
      <c r="D7" s="31">
        <f>(Jul!C7*6)+(Aug!C7*5)+(Sep!C7*4)+(Oct!C7*3)+(Nov!C7*2)+(Dec!C7*1)</f>
        <v>59804.160000000003</v>
      </c>
      <c r="E7" s="8">
        <v>634</v>
      </c>
      <c r="F7" s="31">
        <f>(Jul!E7*6)+(Aug!E7*5)+(Sep!E7*4)+(Oct!E7*3)+(Nov!E7*2)+(Dec!E7*1)</f>
        <v>38563</v>
      </c>
      <c r="G7" s="8">
        <v>69470.44</v>
      </c>
      <c r="H7" s="31">
        <f>Nov!H7+G7</f>
        <v>101998.38</v>
      </c>
      <c r="I7" s="31">
        <f t="shared" si="0"/>
        <v>73848.240000000005</v>
      </c>
      <c r="J7" s="31">
        <f t="shared" si="1"/>
        <v>200365.54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3290.83</v>
      </c>
      <c r="D8" s="31">
        <f>(Jul!C8*6)+(Aug!C8*5)+(Sep!C8*4)+(Oct!C8*3)+(Nov!C8*2)+(Dec!C8*1)</f>
        <v>22158.6</v>
      </c>
      <c r="E8" s="8"/>
      <c r="F8" s="31">
        <f>(Jul!E8*6)+(Aug!E8*5)+(Sep!E8*4)+(Oct!E8*3)+(Nov!E8*2)+(Dec!E8*1)</f>
        <v>540</v>
      </c>
      <c r="G8" s="8">
        <v>23865.9</v>
      </c>
      <c r="H8" s="31">
        <f>Nov!H8+G8</f>
        <v>66418.899999999994</v>
      </c>
      <c r="I8" s="31">
        <f t="shared" si="0"/>
        <v>27156.730000000003</v>
      </c>
      <c r="J8" s="31">
        <f t="shared" si="1"/>
        <v>89117.5</v>
      </c>
    </row>
    <row r="9" spans="1:10" s="1" customFormat="1" ht="15.75" customHeight="1" x14ac:dyDescent="0.2">
      <c r="A9" s="5" t="s">
        <v>27</v>
      </c>
      <c r="B9" s="6" t="s">
        <v>22</v>
      </c>
      <c r="C9" s="7">
        <v>3068.9</v>
      </c>
      <c r="D9" s="31">
        <f>(Jul!C9*6)+(Aug!C9*5)+(Sep!C9*4)+(Oct!C9*3)+(Nov!C9*2)+(Dec!C9*1)</f>
        <v>23252.980000000003</v>
      </c>
      <c r="E9" s="8"/>
      <c r="F9" s="31">
        <f>(Jul!E9*6)+(Aug!E9*5)+(Sep!E9*4)+(Oct!E9*3)+(Nov!E9*2)+(Dec!E9*1)</f>
        <v>0</v>
      </c>
      <c r="G9" s="8">
        <v>162.07</v>
      </c>
      <c r="H9" s="31">
        <f>Nov!H9+G9</f>
        <v>31286.07</v>
      </c>
      <c r="I9" s="31">
        <f t="shared" si="0"/>
        <v>3230.9700000000003</v>
      </c>
      <c r="J9" s="31">
        <f t="shared" si="1"/>
        <v>54539.05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263.26</v>
      </c>
      <c r="D10" s="31">
        <f>(Jul!C10*6)+(Aug!C10*5)+(Sep!C10*4)+(Oct!C10*3)+(Nov!C10*2)+(Dec!C10*1)</f>
        <v>18235.439999999999</v>
      </c>
      <c r="E10" s="8">
        <v>1149</v>
      </c>
      <c r="F10" s="31">
        <f>(Jul!E10*6)+(Aug!E10*5)+(Sep!E10*4)+(Oct!E10*3)+(Nov!E10*2)+(Dec!E10*1)</f>
        <v>11103</v>
      </c>
      <c r="G10" s="8">
        <v>16353</v>
      </c>
      <c r="H10" s="31">
        <f>Nov!H10+G10</f>
        <v>134401.34</v>
      </c>
      <c r="I10" s="31">
        <f t="shared" si="0"/>
        <v>17765.259999999998</v>
      </c>
      <c r="J10" s="31">
        <f t="shared" si="1"/>
        <v>163739.78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(Jul!C11*6)+(Aug!C11*5)+(Sep!C11*4)+(Oct!C11*3)+(Nov!C11*2)+(Dec!C11*1)</f>
        <v>14931.04</v>
      </c>
      <c r="E11" s="8"/>
      <c r="F11" s="31">
        <f>(Jul!E11*6)+(Aug!E11*5)+(Sep!E11*4)+(Oct!E11*3)+(Nov!E11*2)+(Dec!E11*1)</f>
        <v>8459</v>
      </c>
      <c r="G11" s="8">
        <v>133338</v>
      </c>
      <c r="H11" s="31">
        <f>Nov!H11+G11</f>
        <v>269752</v>
      </c>
      <c r="I11" s="31">
        <f t="shared" si="0"/>
        <v>133338</v>
      </c>
      <c r="J11" s="31">
        <f t="shared" si="1"/>
        <v>293142.03999999998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(Jul!C12*6)+(Aug!C12*5)+(Sep!C12*4)+(Oct!C12*3)+(Nov!C12*2)+(Dec!C12*1)</f>
        <v>37639.72</v>
      </c>
      <c r="E12" s="8"/>
      <c r="F12" s="31">
        <f>(Jul!E12*6)+(Aug!E12*5)+(Sep!E12*4)+(Oct!E12*3)+(Nov!E12*2)+(Dec!E12*1)</f>
        <v>0</v>
      </c>
      <c r="G12" s="8"/>
      <c r="H12" s="31">
        <f>Nov!H12+G12</f>
        <v>55531.14</v>
      </c>
      <c r="I12" s="31">
        <f t="shared" si="0"/>
        <v>0</v>
      </c>
      <c r="J12" s="31">
        <f t="shared" si="1"/>
        <v>93170.86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2520.09</v>
      </c>
      <c r="D13" s="31">
        <f>(Jul!C13*6)+(Aug!C13*5)+(Sep!C13*4)+(Oct!C13*3)+(Nov!C13*2)+(Dec!C13*1)</f>
        <v>189466.99</v>
      </c>
      <c r="E13" s="8">
        <v>1254.19</v>
      </c>
      <c r="F13" s="31">
        <f>(Jul!E13*6)+(Aug!E13*5)+(Sep!E13*4)+(Oct!E13*3)+(Nov!E13*2)+(Dec!E13*1)</f>
        <v>30815.19</v>
      </c>
      <c r="G13" s="8">
        <v>9998.1</v>
      </c>
      <c r="H13" s="31">
        <f>Nov!H13+G13</f>
        <v>370395.01</v>
      </c>
      <c r="I13" s="31">
        <f t="shared" si="0"/>
        <v>13772.380000000001</v>
      </c>
      <c r="J13" s="31">
        <f t="shared" si="1"/>
        <v>590677.18999999994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720.53</v>
      </c>
      <c r="D14" s="31">
        <f>(Jul!C14*6)+(Aug!C14*5)+(Sep!C14*4)+(Oct!C14*3)+(Nov!C14*2)+(Dec!C14*1)</f>
        <v>45950.31</v>
      </c>
      <c r="E14" s="8"/>
      <c r="F14" s="31">
        <f>(Jul!E14*6)+(Aug!E14*5)+(Sep!E14*4)+(Oct!E14*3)+(Nov!E14*2)+(Dec!E14*1)</f>
        <v>12507</v>
      </c>
      <c r="G14" s="8">
        <v>2936.8</v>
      </c>
      <c r="H14" s="31">
        <f>Nov!H14+G14</f>
        <v>52157.37</v>
      </c>
      <c r="I14" s="31">
        <f t="shared" si="0"/>
        <v>3657.33</v>
      </c>
      <c r="J14" s="31">
        <f t="shared" si="1"/>
        <v>110614.68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(Jul!C15*6)+(Aug!C15*5)+(Sep!C15*4)+(Oct!C15*3)+(Nov!C15*2)+(Dec!C15*1)</f>
        <v>0</v>
      </c>
      <c r="E15" s="8"/>
      <c r="F15" s="31">
        <f>(Jul!E15*6)+(Aug!E15*5)+(Sep!E15*4)+(Oct!E15*3)+(Nov!E15*2)+(Dec!E15*1)</f>
        <v>0</v>
      </c>
      <c r="G15" s="8"/>
      <c r="H15" s="31">
        <f>Nov!H15+G15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14609.5</v>
      </c>
      <c r="D16" s="31">
        <f>(Jul!C16*6)+(Aug!C16*5)+(Sep!C16*4)+(Oct!C16*3)+(Nov!C16*2)+(Dec!C16*1)</f>
        <v>502225.61</v>
      </c>
      <c r="E16" s="8"/>
      <c r="F16" s="31">
        <f>(Jul!E16*6)+(Aug!E16*5)+(Sep!E16*4)+(Oct!E16*3)+(Nov!E16*2)+(Dec!E16*1)</f>
        <v>22154</v>
      </c>
      <c r="G16" s="8">
        <v>329684.57</v>
      </c>
      <c r="H16" s="31">
        <f>Nov!H16+G16</f>
        <v>1239577.1599999999</v>
      </c>
      <c r="I16" s="31">
        <f t="shared" si="0"/>
        <v>344294.07</v>
      </c>
      <c r="J16" s="31">
        <f t="shared" si="1"/>
        <v>1763956.77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2295.23</v>
      </c>
      <c r="D17" s="31">
        <f>(Jul!C17*6)+(Aug!C17*5)+(Sep!C17*4)+(Oct!C17*3)+(Nov!C17*2)+(Dec!C17*1)</f>
        <v>408089.23</v>
      </c>
      <c r="E17" s="8">
        <v>1788</v>
      </c>
      <c r="F17" s="31">
        <f>(Jul!E17*6)+(Aug!E17*5)+(Sep!E17*4)+(Oct!E17*3)+(Nov!E17*2)+(Dec!E17*1)</f>
        <v>8940</v>
      </c>
      <c r="G17" s="8">
        <v>49324.62</v>
      </c>
      <c r="H17" s="31">
        <f>Nov!H17+G17</f>
        <v>83415.48000000001</v>
      </c>
      <c r="I17" s="31">
        <f t="shared" si="0"/>
        <v>53407.850000000006</v>
      </c>
      <c r="J17" s="31">
        <f t="shared" si="1"/>
        <v>500444.70999999996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(Jul!C18*6)+(Aug!C18*5)+(Sep!C18*4)+(Oct!C18*3)+(Nov!C18*2)+(Dec!C18*1)</f>
        <v>0</v>
      </c>
      <c r="E18" s="8"/>
      <c r="F18" s="31">
        <f>(Jul!E18*6)+(Aug!E18*5)+(Sep!E18*4)+(Oct!E18*3)+(Nov!E18*2)+(Dec!E18*1)</f>
        <v>0</v>
      </c>
      <c r="G18" s="8"/>
      <c r="H18" s="31">
        <f>Nov!H18+G18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0</v>
      </c>
      <c r="E19" s="8"/>
      <c r="F19" s="31">
        <f>(Jul!E19*6)+(Aug!E19*5)+(Sep!E19*4)+(Oct!E19*3)+(Nov!E19*2)+(Dec!E19*1)</f>
        <v>0</v>
      </c>
      <c r="G19" s="8"/>
      <c r="H19" s="31">
        <f>Nov!H19+G19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(Jul!C20*6)+(Aug!C20*5)+(Sep!C20*4)+(Oct!C20*3)+(Nov!C20*2)+(Dec!C20*1)</f>
        <v>24663.21</v>
      </c>
      <c r="E20" s="8"/>
      <c r="F20" s="31">
        <f>(Jul!E20*6)+(Aug!E20*5)+(Sep!E20*4)+(Oct!E20*3)+(Nov!E20*2)+(Dec!E20*1)</f>
        <v>2204</v>
      </c>
      <c r="G20" s="8"/>
      <c r="H20" s="31">
        <f>Nov!H20+G20</f>
        <v>15360</v>
      </c>
      <c r="I20" s="31">
        <f t="shared" si="0"/>
        <v>0</v>
      </c>
      <c r="J20" s="31">
        <f t="shared" si="1"/>
        <v>42227.21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(Jul!C21*6)+(Aug!C21*5)+(Sep!C21*4)+(Oct!C21*3)+(Nov!C21*2)+(Dec!C21*1)</f>
        <v>0</v>
      </c>
      <c r="E21" s="8"/>
      <c r="F21" s="31">
        <f>(Jul!E21*6)+(Aug!E21*5)+(Sep!E21*4)+(Oct!E21*3)+(Nov!E21*2)+(Dec!E21*1)</f>
        <v>924</v>
      </c>
      <c r="G21" s="8"/>
      <c r="H21" s="31">
        <f>Nov!H21+G21</f>
        <v>4806</v>
      </c>
      <c r="I21" s="31">
        <f t="shared" si="0"/>
        <v>0</v>
      </c>
      <c r="J21" s="31">
        <f t="shared" si="1"/>
        <v>5730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(Jul!C22*6)+(Aug!C22*5)+(Sep!C22*4)+(Oct!C22*3)+(Nov!C22*2)+(Dec!C22*1)</f>
        <v>1223.25</v>
      </c>
      <c r="E22" s="8">
        <v>1788</v>
      </c>
      <c r="F22" s="31">
        <f>(Jul!E22*6)+(Aug!E22*5)+(Sep!E22*4)+(Oct!E22*3)+(Nov!E22*2)+(Dec!E22*1)</f>
        <v>1788</v>
      </c>
      <c r="G22" s="8">
        <v>716</v>
      </c>
      <c r="H22" s="31">
        <f>Nov!H22+G22</f>
        <v>11591.4</v>
      </c>
      <c r="I22" s="31">
        <f t="shared" si="0"/>
        <v>2504</v>
      </c>
      <c r="J22" s="31">
        <f t="shared" si="1"/>
        <v>14602.65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3959.03</v>
      </c>
      <c r="D23" s="31">
        <f>(Jul!C23*6)+(Aug!C23*5)+(Sep!C23*4)+(Oct!C23*3)+(Nov!C23*2)+(Dec!C23*1)</f>
        <v>128398.35</v>
      </c>
      <c r="E23" s="8"/>
      <c r="F23" s="31">
        <f>(Jul!E23*6)+(Aug!E23*5)+(Sep!E23*4)+(Oct!E23*3)+(Nov!E23*2)+(Dec!E23*1)</f>
        <v>14018</v>
      </c>
      <c r="G23" s="8">
        <v>15425.88</v>
      </c>
      <c r="H23" s="31">
        <f>Nov!H23+G23</f>
        <v>181000.18000000002</v>
      </c>
      <c r="I23" s="31">
        <f t="shared" si="0"/>
        <v>19384.91</v>
      </c>
      <c r="J23" s="31">
        <f t="shared" si="1"/>
        <v>323416.53000000003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1995.48</v>
      </c>
      <c r="D24" s="31">
        <f>(Jul!C24*6)+(Aug!C24*5)+(Sep!C24*4)+(Oct!C24*3)+(Nov!C24*2)+(Dec!C24*1)</f>
        <v>58271.37</v>
      </c>
      <c r="E24" s="8">
        <v>385</v>
      </c>
      <c r="F24" s="31">
        <f>(Jul!E24*6)+(Aug!E24*5)+(Sep!E24*4)+(Oct!E24*3)+(Nov!E24*2)+(Dec!E24*1)</f>
        <v>4345</v>
      </c>
      <c r="G24" s="8">
        <v>5382.92</v>
      </c>
      <c r="H24" s="31">
        <f>Nov!H24+G24</f>
        <v>88991.41</v>
      </c>
      <c r="I24" s="31">
        <f t="shared" si="0"/>
        <v>7763.4</v>
      </c>
      <c r="J24" s="31">
        <f t="shared" si="1"/>
        <v>151607.78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(Jul!C25*6)+(Aug!C25*5)+(Sep!C25*4)+(Oct!C25*3)+(Nov!C25*2)+(Dec!C25*1)</f>
        <v>85449.62000000001</v>
      </c>
      <c r="E25" s="8"/>
      <c r="F25" s="31">
        <f>(Jul!E25*6)+(Aug!E25*5)+(Sep!E25*4)+(Oct!E25*3)+(Nov!E25*2)+(Dec!E25*1)</f>
        <v>3840</v>
      </c>
      <c r="G25" s="8"/>
      <c r="H25" s="31">
        <f>Nov!H25+G25</f>
        <v>21473.34</v>
      </c>
      <c r="I25" s="31">
        <f t="shared" si="0"/>
        <v>0</v>
      </c>
      <c r="J25" s="31">
        <f t="shared" si="1"/>
        <v>110762.96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836.13</v>
      </c>
      <c r="D26" s="31">
        <f>(Jul!C26*6)+(Aug!C26*5)+(Sep!C26*4)+(Oct!C26*3)+(Nov!C26*2)+(Dec!C26*1)</f>
        <v>32813.129999999997</v>
      </c>
      <c r="E26" s="8"/>
      <c r="F26" s="31">
        <f>(Jul!E26*6)+(Aug!E26*5)+(Sep!E26*4)+(Oct!E26*3)+(Nov!E26*2)+(Dec!E26*1)</f>
        <v>0</v>
      </c>
      <c r="G26" s="8">
        <v>3752.24</v>
      </c>
      <c r="H26" s="31">
        <f>Nov!H26+G26</f>
        <v>17284.239999999998</v>
      </c>
      <c r="I26" s="31">
        <f t="shared" si="0"/>
        <v>4588.37</v>
      </c>
      <c r="J26" s="31">
        <f t="shared" si="1"/>
        <v>50097.369999999995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(Jul!C27*6)+(Aug!C27*5)+(Sep!C27*4)+(Oct!C27*3)+(Nov!C27*2)+(Dec!C27*1)</f>
        <v>7198.51</v>
      </c>
      <c r="E27" s="8"/>
      <c r="F27" s="31">
        <f>(Jul!E27*6)+(Aug!E27*5)+(Sep!E27*4)+(Oct!E27*3)+(Nov!E27*2)+(Dec!E27*1)</f>
        <v>0</v>
      </c>
      <c r="G27" s="8"/>
      <c r="H27" s="31">
        <f>Nov!H27+G27</f>
        <v>25647.48</v>
      </c>
      <c r="I27" s="31">
        <f t="shared" si="0"/>
        <v>0</v>
      </c>
      <c r="J27" s="31">
        <f t="shared" si="1"/>
        <v>32845.99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(Jul!C28*6)+(Aug!C28*5)+(Sep!C28*4)+(Oct!C28*3)+(Nov!C28*2)+(Dec!C28*1)</f>
        <v>8282.49</v>
      </c>
      <c r="E28" s="8"/>
      <c r="F28" s="31">
        <f>(Jul!E28*6)+(Aug!E28*5)+(Sep!E28*4)+(Oct!E28*3)+(Nov!E28*2)+(Dec!E28*1)</f>
        <v>0</v>
      </c>
      <c r="G28" s="8"/>
      <c r="H28" s="31">
        <f>Nov!H28+G28</f>
        <v>14443.34</v>
      </c>
      <c r="I28" s="31">
        <f t="shared" si="0"/>
        <v>0</v>
      </c>
      <c r="J28" s="31">
        <f t="shared" si="1"/>
        <v>22725.83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(Jul!C29*6)+(Aug!C29*5)+(Sep!C29*4)+(Oct!C29*3)+(Nov!C29*2)+(Dec!C29*1)</f>
        <v>0</v>
      </c>
      <c r="E29" s="8"/>
      <c r="F29" s="31">
        <f>(Jul!E29*6)+(Aug!E29*5)+(Sep!E29*4)+(Oct!E29*3)+(Nov!E29*2)+(Dec!E29*1)</f>
        <v>0</v>
      </c>
      <c r="G29" s="8"/>
      <c r="H29" s="31">
        <f>Nov!H29+G29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2688.8</v>
      </c>
      <c r="D30" s="31">
        <f>(Jul!C30*6)+(Aug!C30*5)+(Sep!C30*4)+(Oct!C30*3)+(Nov!C30*2)+(Dec!C30*1)</f>
        <v>54015.340000000004</v>
      </c>
      <c r="E30" s="8"/>
      <c r="F30" s="31">
        <f>(Jul!E30*6)+(Aug!E30*5)+(Sep!E30*4)+(Oct!E30*3)+(Nov!E30*2)+(Dec!E30*1)</f>
        <v>29881</v>
      </c>
      <c r="G30" s="8">
        <v>4365.82</v>
      </c>
      <c r="H30" s="31">
        <f>Nov!H30+G30</f>
        <v>246911.46000000002</v>
      </c>
      <c r="I30" s="31">
        <f t="shared" si="0"/>
        <v>7054.62</v>
      </c>
      <c r="J30" s="31">
        <f t="shared" si="1"/>
        <v>330807.80000000005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3439.42</v>
      </c>
      <c r="D31" s="31">
        <f>(Jul!C31*6)+(Aug!C31*5)+(Sep!C31*4)+(Oct!C31*3)+(Nov!C31*2)+(Dec!C31*1)</f>
        <v>122686.44</v>
      </c>
      <c r="E31" s="8">
        <v>5519.19</v>
      </c>
      <c r="F31" s="31">
        <f>(Jul!E31*6)+(Aug!E31*5)+(Sep!E31*4)+(Oct!E31*3)+(Nov!E31*2)+(Dec!E31*1)</f>
        <v>69693.19</v>
      </c>
      <c r="G31" s="8">
        <v>42749.61</v>
      </c>
      <c r="H31" s="31">
        <f>Nov!H31+G31</f>
        <v>181224.94</v>
      </c>
      <c r="I31" s="31">
        <f t="shared" si="0"/>
        <v>51708.22</v>
      </c>
      <c r="J31" s="31">
        <f t="shared" si="1"/>
        <v>373604.57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(Jul!C32*6)+(Aug!C32*5)+(Sep!C32*4)+(Oct!C32*3)+(Nov!C32*2)+(Dec!C32*1)</f>
        <v>14294.7</v>
      </c>
      <c r="E32" s="8"/>
      <c r="F32" s="31">
        <f>(Jul!E32*6)+(Aug!E32*5)+(Sep!E32*4)+(Oct!E32*3)+(Nov!E32*2)+(Dec!E32*1)</f>
        <v>0</v>
      </c>
      <c r="G32" s="8"/>
      <c r="H32" s="31">
        <f>Nov!H32+G32</f>
        <v>71371</v>
      </c>
      <c r="I32" s="31">
        <f t="shared" si="0"/>
        <v>0</v>
      </c>
      <c r="J32" s="31">
        <f t="shared" si="1"/>
        <v>85665.7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(Jul!C33*6)+(Aug!C33*5)+(Sep!C33*4)+(Oct!C33*3)+(Nov!C33*2)+(Dec!C33*1)</f>
        <v>71341.95</v>
      </c>
      <c r="E33" s="8"/>
      <c r="F33" s="31">
        <f>(Jul!E33*6)+(Aug!E33*5)+(Sep!E33*4)+(Oct!E33*3)+(Nov!E33*2)+(Dec!E33*1)</f>
        <v>0</v>
      </c>
      <c r="G33" s="8"/>
      <c r="H33" s="31">
        <f>Nov!H33+G33</f>
        <v>29424</v>
      </c>
      <c r="I33" s="31">
        <f t="shared" si="0"/>
        <v>0</v>
      </c>
      <c r="J33" s="31">
        <f t="shared" si="1"/>
        <v>100765.95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587.36</v>
      </c>
      <c r="D34" s="31">
        <f>(Jul!C34*6)+(Aug!C34*5)+(Sep!C34*4)+(Oct!C34*3)+(Nov!C34*2)+(Dec!C34*1)</f>
        <v>13303.810000000001</v>
      </c>
      <c r="E34" s="8"/>
      <c r="F34" s="31">
        <f>(Jul!E34*6)+(Aug!E34*5)+(Sep!E34*4)+(Oct!E34*3)+(Nov!E34*2)+(Dec!E34*1)</f>
        <v>0</v>
      </c>
      <c r="G34" s="8">
        <v>8972</v>
      </c>
      <c r="H34" s="31">
        <f>Nov!H34+G34</f>
        <v>54662</v>
      </c>
      <c r="I34" s="31">
        <f t="shared" si="0"/>
        <v>9559.36</v>
      </c>
      <c r="J34" s="31">
        <f t="shared" si="1"/>
        <v>67965.81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8606</v>
      </c>
      <c r="D35" s="31">
        <f>(Jul!C35*6)+(Aug!C35*5)+(Sep!C35*4)+(Oct!C35*3)+(Nov!C35*2)+(Dec!C35*1)</f>
        <v>73599.75</v>
      </c>
      <c r="E35" s="8"/>
      <c r="F35" s="31">
        <f>(Jul!E35*6)+(Aug!E35*5)+(Sep!E35*4)+(Oct!E35*3)+(Nov!E35*2)+(Dec!E35*1)</f>
        <v>0</v>
      </c>
      <c r="G35" s="8">
        <v>32257</v>
      </c>
      <c r="H35" s="31">
        <f>Nov!H35+G35</f>
        <v>229943</v>
      </c>
      <c r="I35" s="31">
        <f t="shared" si="0"/>
        <v>40863</v>
      </c>
      <c r="J35" s="31">
        <f t="shared" si="1"/>
        <v>303542.75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(Jul!C36*6)+(Aug!C36*5)+(Sep!C36*4)+(Oct!C36*3)+(Nov!C36*2)+(Dec!C36*1)</f>
        <v>0</v>
      </c>
      <c r="E36" s="8"/>
      <c r="F36" s="31">
        <f>(Jul!E36*6)+(Aug!E36*5)+(Sep!E36*4)+(Oct!E36*3)+(Nov!E36*2)+(Dec!E36*1)</f>
        <v>0</v>
      </c>
      <c r="G36" s="8"/>
      <c r="H36" s="31">
        <f>Nov!H36+G36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(Jul!C37*6)+(Aug!C37*5)+(Sep!C37*4)+(Oct!C37*3)+(Nov!C37*2)+(Dec!C37*1)</f>
        <v>176695.13</v>
      </c>
      <c r="E37" s="8"/>
      <c r="F37" s="31">
        <f>(Jul!E37*6)+(Aug!E37*5)+(Sep!E37*4)+(Oct!E37*3)+(Nov!E37*2)+(Dec!E37*1)</f>
        <v>0</v>
      </c>
      <c r="G37" s="8"/>
      <c r="H37" s="31">
        <f>Nov!H37+G37</f>
        <v>14115.18</v>
      </c>
      <c r="I37" s="31">
        <f t="shared" si="0"/>
        <v>0</v>
      </c>
      <c r="J37" s="31">
        <f t="shared" si="1"/>
        <v>190810.31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(Jul!C38*6)+(Aug!C38*5)+(Sep!C38*4)+(Oct!C38*3)+(Nov!C38*2)+(Dec!C38*1)</f>
        <v>0</v>
      </c>
      <c r="E38" s="8"/>
      <c r="F38" s="31">
        <f>(Jul!E38*6)+(Aug!E38*5)+(Sep!E38*4)+(Oct!E38*3)+(Nov!E38*2)+(Dec!E38*1)</f>
        <v>8668</v>
      </c>
      <c r="G38" s="8"/>
      <c r="H38" s="31">
        <f>Nov!H38+G38</f>
        <v>2618</v>
      </c>
      <c r="I38" s="31">
        <f t="shared" si="0"/>
        <v>0</v>
      </c>
      <c r="J38" s="31">
        <f t="shared" si="1"/>
        <v>11286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11157.24</v>
      </c>
      <c r="D39" s="31">
        <f>(Jul!C39*6)+(Aug!C39*5)+(Sep!C39*4)+(Oct!C39*3)+(Nov!C39*2)+(Dec!C39*1)</f>
        <v>44950.559999999998</v>
      </c>
      <c r="E39" s="8">
        <v>1572</v>
      </c>
      <c r="F39" s="31">
        <f>(Jul!E39*6)+(Aug!E39*5)+(Sep!E39*4)+(Oct!E39*3)+(Nov!E39*2)+(Dec!E39*1)</f>
        <v>1572</v>
      </c>
      <c r="G39" s="8">
        <v>97883.69</v>
      </c>
      <c r="H39" s="31">
        <f>Nov!H39+G39</f>
        <v>256753.69</v>
      </c>
      <c r="I39" s="31">
        <f t="shared" si="0"/>
        <v>110612.93000000001</v>
      </c>
      <c r="J39" s="31">
        <f t="shared" si="1"/>
        <v>303276.25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(Jul!C40*6)+(Aug!C40*5)+(Sep!C40*4)+(Oct!C40*3)+(Nov!C40*2)+(Dec!C40*1)</f>
        <v>0</v>
      </c>
      <c r="E40" s="8"/>
      <c r="F40" s="31">
        <f>(Jul!E40*6)+(Aug!E40*5)+(Sep!E40*4)+(Oct!E40*3)+(Nov!E40*2)+(Dec!E40*1)</f>
        <v>0</v>
      </c>
      <c r="G40" s="8"/>
      <c r="H40" s="31">
        <f>Nov!H40+G40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(Jul!C41*6)+(Aug!C41*5)+(Sep!C41*4)+(Oct!C41*3)+(Nov!C41*2)+(Dec!C41*1)</f>
        <v>0</v>
      </c>
      <c r="E41" s="8"/>
      <c r="F41" s="31">
        <f>(Jul!E41*6)+(Aug!E41*5)+(Sep!E41*4)+(Oct!E41*3)+(Nov!E41*2)+(Dec!E41*1)</f>
        <v>3762.57</v>
      </c>
      <c r="G41" s="8"/>
      <c r="H41" s="31">
        <f>Nov!H41+G41</f>
        <v>2589</v>
      </c>
      <c r="I41" s="31">
        <f t="shared" si="0"/>
        <v>0</v>
      </c>
      <c r="J41" s="31">
        <f t="shared" si="1"/>
        <v>6351.57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3447.75</v>
      </c>
      <c r="D42" s="31">
        <f>(Jul!C42*6)+(Aug!C42*5)+(Sep!C42*4)+(Oct!C42*3)+(Nov!C42*2)+(Dec!C42*1)</f>
        <v>30324.750000000004</v>
      </c>
      <c r="E42" s="8"/>
      <c r="F42" s="31">
        <f>(Jul!E42*6)+(Aug!E42*5)+(Sep!E42*4)+(Oct!E42*3)+(Nov!E42*2)+(Dec!E42*1)</f>
        <v>0</v>
      </c>
      <c r="G42" s="8">
        <v>100047</v>
      </c>
      <c r="H42" s="31">
        <f>Nov!H42+G42</f>
        <v>138765.29999999999</v>
      </c>
      <c r="I42" s="31">
        <f t="shared" si="0"/>
        <v>103494.75</v>
      </c>
      <c r="J42" s="31">
        <f t="shared" si="1"/>
        <v>169090.05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1805.43</v>
      </c>
      <c r="D43" s="31">
        <f>(Jul!C43*6)+(Aug!C43*5)+(Sep!C43*4)+(Oct!C43*3)+(Nov!C43*2)+(Dec!C43*1)</f>
        <v>167673.05000000002</v>
      </c>
      <c r="E43" s="8"/>
      <c r="F43" s="31">
        <f>(Jul!E43*6)+(Aug!E43*5)+(Sep!E43*4)+(Oct!E43*3)+(Nov!E43*2)+(Dec!E43*1)</f>
        <v>0</v>
      </c>
      <c r="G43" s="8">
        <v>15984</v>
      </c>
      <c r="H43" s="31">
        <f>Nov!H43+G43</f>
        <v>535119</v>
      </c>
      <c r="I43" s="31">
        <f t="shared" si="0"/>
        <v>17789.43</v>
      </c>
      <c r="J43" s="31">
        <f t="shared" si="1"/>
        <v>702792.05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11860</v>
      </c>
      <c r="D44" s="31">
        <f>(Jul!C44*6)+(Aug!C44*5)+(Sep!C44*4)+(Oct!C44*3)+(Nov!C44*2)+(Dec!C44*1)</f>
        <v>192245.05</v>
      </c>
      <c r="E44" s="8"/>
      <c r="F44" s="31">
        <f>(Jul!E44*6)+(Aug!E44*5)+(Sep!E44*4)+(Oct!E44*3)+(Nov!E44*2)+(Dec!E44*1)</f>
        <v>251457</v>
      </c>
      <c r="G44" s="8">
        <v>41606</v>
      </c>
      <c r="H44" s="31">
        <f>Nov!H44+G44</f>
        <v>215630.27</v>
      </c>
      <c r="I44" s="31">
        <f t="shared" si="0"/>
        <v>53466</v>
      </c>
      <c r="J44" s="31">
        <f t="shared" si="1"/>
        <v>659332.31999999995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10483.6</v>
      </c>
      <c r="D45" s="31">
        <f>(Jul!C45*6)+(Aug!C45*5)+(Sep!C45*4)+(Oct!C45*3)+(Nov!C45*2)+(Dec!C45*1)</f>
        <v>12245.68</v>
      </c>
      <c r="E45" s="8"/>
      <c r="F45" s="31">
        <f>(Jul!E45*6)+(Aug!E45*5)+(Sep!E45*4)+(Oct!E45*3)+(Nov!E45*2)+(Dec!E45*1)</f>
        <v>0</v>
      </c>
      <c r="G45" s="8">
        <v>120609</v>
      </c>
      <c r="H45" s="31">
        <f>Nov!H45+G45</f>
        <v>125149</v>
      </c>
      <c r="I45" s="31">
        <f t="shared" si="0"/>
        <v>131092.6</v>
      </c>
      <c r="J45" s="31">
        <f t="shared" si="1"/>
        <v>137394.68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1550.94</v>
      </c>
      <c r="D46" s="31">
        <f>(Jul!C46*6)+(Aug!C46*5)+(Sep!C46*4)+(Oct!C46*3)+(Nov!C46*2)+(Dec!C46*1)</f>
        <v>9875.11</v>
      </c>
      <c r="E46" s="8"/>
      <c r="F46" s="31">
        <f>(Jul!E46*6)+(Aug!E46*5)+(Sep!E46*4)+(Oct!E46*3)+(Nov!E46*2)+(Dec!E46*1)</f>
        <v>0</v>
      </c>
      <c r="G46" s="8"/>
      <c r="H46" s="31">
        <f>Nov!H46+G46</f>
        <v>6992.04</v>
      </c>
      <c r="I46" s="31">
        <f t="shared" si="0"/>
        <v>1550.94</v>
      </c>
      <c r="J46" s="31">
        <f t="shared" si="1"/>
        <v>16867.150000000001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3128.19</v>
      </c>
      <c r="D47" s="31">
        <f>(Jul!C47*6)+(Aug!C47*5)+(Sep!C47*4)+(Oct!C47*3)+(Nov!C47*2)+(Dec!C47*1)</f>
        <v>70259.94</v>
      </c>
      <c r="E47" s="8"/>
      <c r="F47" s="31">
        <f>(Jul!E47*6)+(Aug!E47*5)+(Sep!E47*4)+(Oct!E47*3)+(Nov!E47*2)+(Dec!E47*1)</f>
        <v>0</v>
      </c>
      <c r="G47" s="8">
        <v>5846</v>
      </c>
      <c r="H47" s="31">
        <f>Nov!H47+G47</f>
        <v>97875.72</v>
      </c>
      <c r="I47" s="31">
        <f t="shared" si="0"/>
        <v>8974.19</v>
      </c>
      <c r="J47" s="31">
        <f t="shared" si="1"/>
        <v>168135.66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407.75</v>
      </c>
      <c r="D48" s="31">
        <f>(Jul!C48*6)+(Aug!C48*5)+(Sep!C48*4)+(Oct!C48*3)+(Nov!C48*2)+(Dec!C48*1)</f>
        <v>47877.840000000004</v>
      </c>
      <c r="E48" s="8"/>
      <c r="F48" s="31">
        <f>(Jul!E48*6)+(Aug!E48*5)+(Sep!E48*4)+(Oct!E48*3)+(Nov!E48*2)+(Dec!E48*1)</f>
        <v>0</v>
      </c>
      <c r="G48" s="8">
        <v>2039</v>
      </c>
      <c r="H48" s="31">
        <f>Nov!H48+G48</f>
        <v>73320.160000000003</v>
      </c>
      <c r="I48" s="31">
        <f t="shared" si="0"/>
        <v>2446.75</v>
      </c>
      <c r="J48" s="31">
        <f t="shared" si="1"/>
        <v>121198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(Jul!C49*6)+(Aug!C49*5)+(Sep!C49*4)+(Oct!C49*3)+(Nov!C49*2)+(Dec!C49*1)</f>
        <v>4592.13</v>
      </c>
      <c r="E49" s="8"/>
      <c r="F49" s="31">
        <f>(Jul!E49*6)+(Aug!E49*5)+(Sep!E49*4)+(Oct!E49*3)+(Nov!E49*2)+(Dec!E49*1)</f>
        <v>0</v>
      </c>
      <c r="G49" s="8"/>
      <c r="H49" s="31">
        <f>Nov!H49+G49</f>
        <v>4156</v>
      </c>
      <c r="I49" s="31">
        <f t="shared" si="0"/>
        <v>0</v>
      </c>
      <c r="J49" s="31">
        <f t="shared" si="1"/>
        <v>8748.130000000001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2200.65</v>
      </c>
      <c r="D50" s="31">
        <f>(Jul!C50*6)+(Aug!C50*5)+(Sep!C50*4)+(Oct!C50*3)+(Nov!C50*2)+(Dec!C50*1)</f>
        <v>31368.7</v>
      </c>
      <c r="E50" s="8"/>
      <c r="F50" s="31">
        <f>(Jul!E50*6)+(Aug!E50*5)+(Sep!E50*4)+(Oct!E50*3)+(Nov!E50*2)+(Dec!E50*1)</f>
        <v>0</v>
      </c>
      <c r="G50" s="8">
        <v>6339.96</v>
      </c>
      <c r="H50" s="31">
        <f>Nov!H50+G50</f>
        <v>47258.559999999998</v>
      </c>
      <c r="I50" s="31">
        <f t="shared" si="0"/>
        <v>8540.61</v>
      </c>
      <c r="J50" s="31">
        <f t="shared" si="1"/>
        <v>78627.259999999995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8246.69</v>
      </c>
      <c r="D51" s="31">
        <f>(Jul!C51*6)+(Aug!C51*5)+(Sep!C51*4)+(Oct!C51*3)+(Nov!C51*2)+(Dec!C51*1)</f>
        <v>137018.09999999998</v>
      </c>
      <c r="E51" s="8"/>
      <c r="F51" s="31">
        <f>(Jul!E51*6)+(Aug!E51*5)+(Sep!E51*4)+(Oct!E51*3)+(Nov!E51*2)+(Dec!E51*1)</f>
        <v>6080</v>
      </c>
      <c r="G51" s="8">
        <v>46190</v>
      </c>
      <c r="H51" s="31">
        <f>Nov!H51+G51</f>
        <v>142704</v>
      </c>
      <c r="I51" s="31">
        <f t="shared" si="0"/>
        <v>54436.69</v>
      </c>
      <c r="J51" s="31">
        <f t="shared" si="1"/>
        <v>285802.09999999998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2906.83</v>
      </c>
      <c r="D52" s="31">
        <f>(Jul!C52*6)+(Aug!C52*5)+(Sep!C52*4)+(Oct!C52*3)+(Nov!C52*2)+(Dec!C52*1)</f>
        <v>2906.83</v>
      </c>
      <c r="E52" s="8"/>
      <c r="F52" s="31">
        <f>(Jul!E52*6)+(Aug!E52*5)+(Sep!E52*4)+(Oct!E52*3)+(Nov!E52*2)+(Dec!E52*1)</f>
        <v>2226</v>
      </c>
      <c r="G52" s="8">
        <v>9996</v>
      </c>
      <c r="H52" s="31">
        <f>Nov!H52+G52</f>
        <v>16674</v>
      </c>
      <c r="I52" s="31">
        <f t="shared" si="0"/>
        <v>12902.83</v>
      </c>
      <c r="J52" s="31">
        <f t="shared" si="1"/>
        <v>21806.83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1551.48</v>
      </c>
      <c r="D53" s="31">
        <f>(Jul!C53*6)+(Aug!C53*5)+(Sep!C53*4)+(Oct!C53*3)+(Nov!C53*2)+(Dec!C53*1)</f>
        <v>7755.24</v>
      </c>
      <c r="E53" s="8"/>
      <c r="F53" s="31">
        <f>(Jul!E53*6)+(Aug!E53*5)+(Sep!E53*4)+(Oct!E53*3)+(Nov!E53*2)+(Dec!E53*1)</f>
        <v>0</v>
      </c>
      <c r="G53" s="8">
        <v>3431</v>
      </c>
      <c r="H53" s="31">
        <f>Nov!H53+G53</f>
        <v>4926</v>
      </c>
      <c r="I53" s="31">
        <f t="shared" si="0"/>
        <v>4982.4799999999996</v>
      </c>
      <c r="J53" s="31">
        <f t="shared" si="1"/>
        <v>12681.24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1743.48</v>
      </c>
      <c r="D54" s="31">
        <f>(Jul!C54*6)+(Aug!C54*5)+(Sep!C54*4)+(Oct!C54*3)+(Nov!C54*2)+(Dec!C54*1)</f>
        <v>14339.96</v>
      </c>
      <c r="E54" s="8"/>
      <c r="F54" s="31">
        <f>(Jul!E54*6)+(Aug!E54*5)+(Sep!E54*4)+(Oct!E54*3)+(Nov!E54*2)+(Dec!E54*1)</f>
        <v>0</v>
      </c>
      <c r="G54" s="8">
        <v>6906</v>
      </c>
      <c r="H54" s="31">
        <f>Nov!H54+G54</f>
        <v>71290</v>
      </c>
      <c r="I54" s="31">
        <f t="shared" si="0"/>
        <v>8649.48</v>
      </c>
      <c r="J54" s="31">
        <f t="shared" si="1"/>
        <v>85629.959999999992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7061.4</v>
      </c>
      <c r="D55" s="31">
        <f>(Jul!C55*6)+(Aug!C55*5)+(Sep!C55*4)+(Oct!C55*3)+(Nov!C55*2)+(Dec!C55*1)</f>
        <v>154806.59999999998</v>
      </c>
      <c r="E55" s="8"/>
      <c r="F55" s="31">
        <f>(Jul!E55*6)+(Aug!E55*5)+(Sep!E55*4)+(Oct!E55*3)+(Nov!E55*2)+(Dec!E55*1)</f>
        <v>0</v>
      </c>
      <c r="G55" s="8">
        <v>24030</v>
      </c>
      <c r="H55" s="31">
        <f>Nov!H55+G55</f>
        <v>246719.2</v>
      </c>
      <c r="I55" s="31">
        <f t="shared" si="0"/>
        <v>31091.4</v>
      </c>
      <c r="J55" s="31">
        <f t="shared" si="1"/>
        <v>401525.8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3172.13</v>
      </c>
      <c r="D56" s="31">
        <f>(Jul!C56*6)+(Aug!C56*5)+(Sep!C56*4)+(Oct!C56*3)+(Nov!C56*2)+(Dec!C56*1)</f>
        <v>23220.55</v>
      </c>
      <c r="E56" s="8"/>
      <c r="F56" s="31">
        <f>(Jul!E56*6)+(Aug!E56*5)+(Sep!E56*4)+(Oct!E56*3)+(Nov!E56*2)+(Dec!E56*1)</f>
        <v>0</v>
      </c>
      <c r="G56" s="8">
        <v>8260</v>
      </c>
      <c r="H56" s="31">
        <f>Nov!H56+G56</f>
        <v>10900</v>
      </c>
      <c r="I56" s="31">
        <f t="shared" si="0"/>
        <v>11432.130000000001</v>
      </c>
      <c r="J56" s="31">
        <f t="shared" si="1"/>
        <v>34120.550000000003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2893</v>
      </c>
      <c r="D57" s="31">
        <f>(Jul!C57*6)+(Aug!C57*5)+(Sep!C57*4)+(Oct!C57*3)+(Nov!C57*2)+(Dec!C57*1)</f>
        <v>26528.11</v>
      </c>
      <c r="E57" s="8"/>
      <c r="F57" s="31">
        <f>(Jul!E57*6)+(Aug!E57*5)+(Sep!E57*4)+(Oct!E57*3)+(Nov!E57*2)+(Dec!E57*1)</f>
        <v>0</v>
      </c>
      <c r="G57" s="8">
        <v>10680</v>
      </c>
      <c r="H57" s="31">
        <f>Nov!H57+G57</f>
        <v>547053</v>
      </c>
      <c r="I57" s="31">
        <f t="shared" si="0"/>
        <v>13573</v>
      </c>
      <c r="J57" s="31">
        <f t="shared" si="1"/>
        <v>573581.11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50223</v>
      </c>
      <c r="D58" s="31">
        <f>(Jul!C58*6)+(Aug!C58*5)+(Sep!C58*4)+(Oct!C58*3)+(Nov!C58*2)+(Dec!C58*1)</f>
        <v>51446.25</v>
      </c>
      <c r="E58" s="8">
        <v>2834.63</v>
      </c>
      <c r="F58" s="31">
        <f>(Jul!E58*6)+(Aug!E58*5)+(Sep!E58*4)+(Oct!E58*3)+(Nov!E58*2)+(Dec!E58*1)</f>
        <v>2834.63</v>
      </c>
      <c r="G58" s="8">
        <v>373476.64</v>
      </c>
      <c r="H58" s="31">
        <f>Nov!H58+G58</f>
        <v>397299.64</v>
      </c>
      <c r="I58" s="31">
        <f t="shared" si="0"/>
        <v>426534.27</v>
      </c>
      <c r="J58" s="31">
        <f t="shared" si="1"/>
        <v>451580.52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1654.71</v>
      </c>
      <c r="D59" s="31">
        <f>(Jul!C59*6)+(Aug!C59*5)+(Sep!C59*4)+(Oct!C59*3)+(Nov!C59*2)+(Dec!C59*1)</f>
        <v>11706.150000000001</v>
      </c>
      <c r="E59" s="8"/>
      <c r="F59" s="31">
        <f>(Jul!E59*6)+(Aug!E59*5)+(Sep!E59*4)+(Oct!E59*3)+(Nov!E59*2)+(Dec!E59*1)</f>
        <v>0</v>
      </c>
      <c r="G59" s="8">
        <v>3867</v>
      </c>
      <c r="H59" s="31">
        <f>Nov!H59+G59</f>
        <v>22566</v>
      </c>
      <c r="I59" s="31">
        <f t="shared" si="0"/>
        <v>5521.71</v>
      </c>
      <c r="J59" s="31">
        <f t="shared" si="1"/>
        <v>34272.15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836.13</v>
      </c>
      <c r="D60" s="31">
        <f>(Jul!C60*6)+(Aug!C60*5)+(Sep!C60*4)+(Oct!C60*3)+(Nov!C60*2)+(Dec!C60*1)</f>
        <v>3651010.45</v>
      </c>
      <c r="E60" s="8"/>
      <c r="F60" s="31">
        <f>(Jul!E60*6)+(Aug!E60*5)+(Sep!E60*4)+(Oct!E60*3)+(Nov!E60*2)+(Dec!E60*1)</f>
        <v>24602</v>
      </c>
      <c r="G60" s="8">
        <v>2508</v>
      </c>
      <c r="H60" s="31">
        <f>Nov!H60+G60</f>
        <v>1189449.05</v>
      </c>
      <c r="I60" s="31">
        <f t="shared" si="0"/>
        <v>3344.13</v>
      </c>
      <c r="J60" s="31">
        <f t="shared" si="1"/>
        <v>4865061.5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836.13</v>
      </c>
      <c r="D61" s="31">
        <f>(Jul!C61*6)+(Aug!C61*5)+(Sep!C61*4)+(Oct!C61*3)+(Nov!C61*2)+(Dec!C61*1)</f>
        <v>38427.79</v>
      </c>
      <c r="E61" s="8"/>
      <c r="F61" s="31">
        <f>(Jul!E61*6)+(Aug!E61*5)+(Sep!E61*4)+(Oct!E61*3)+(Nov!E61*2)+(Dec!E61*1)</f>
        <v>0</v>
      </c>
      <c r="G61" s="8">
        <v>7524</v>
      </c>
      <c r="H61" s="31">
        <f>Nov!H61+G61</f>
        <v>65068</v>
      </c>
      <c r="I61" s="31">
        <f t="shared" si="0"/>
        <v>8360.1299999999992</v>
      </c>
      <c r="J61" s="31">
        <f t="shared" si="1"/>
        <v>103495.79000000001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10315.82</v>
      </c>
      <c r="D62" s="31">
        <f>(Jul!C62*6)+(Aug!C62*5)+(Sep!C62*4)+(Oct!C62*3)+(Nov!C62*2)+(Dec!C62*1)</f>
        <v>15630.86</v>
      </c>
      <c r="E62" s="8"/>
      <c r="F62" s="31">
        <f>(Jul!E62*6)+(Aug!E62*5)+(Sep!E62*4)+(Oct!E62*3)+(Nov!E62*2)+(Dec!E62*1)</f>
        <v>0</v>
      </c>
      <c r="G62" s="8">
        <v>38728</v>
      </c>
      <c r="H62" s="31">
        <f>Nov!H62+G62</f>
        <v>102565</v>
      </c>
      <c r="I62" s="31">
        <f t="shared" si="0"/>
        <v>49043.82</v>
      </c>
      <c r="J62" s="31">
        <f t="shared" si="1"/>
        <v>118195.86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(Jul!C63*6)+(Aug!C63*5)+(Sep!C63*4)+(Oct!C63*3)+(Nov!C63*2)+(Dec!C63*1)</f>
        <v>8436.66</v>
      </c>
      <c r="E63" s="8"/>
      <c r="F63" s="31">
        <f>(Jul!E63*6)+(Aug!E63*5)+(Sep!E63*4)+(Oct!E63*3)+(Nov!E63*2)+(Dec!E63*1)</f>
        <v>0</v>
      </c>
      <c r="G63" s="8"/>
      <c r="H63" s="31">
        <f>Nov!H63+G63</f>
        <v>2997</v>
      </c>
      <c r="I63" s="31">
        <f t="shared" si="0"/>
        <v>0</v>
      </c>
      <c r="J63" s="31">
        <f t="shared" si="1"/>
        <v>11433.66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17961.440000000002</v>
      </c>
      <c r="E64" s="8"/>
      <c r="F64" s="31">
        <f>(Jul!E64*6)+(Aug!E64*5)+(Sep!E64*4)+(Oct!E64*3)+(Nov!E64*2)+(Dec!E64*1)</f>
        <v>0</v>
      </c>
      <c r="G64" s="8"/>
      <c r="H64" s="31">
        <f>Nov!H64+G64</f>
        <v>6951</v>
      </c>
      <c r="I64" s="31">
        <f t="shared" ref="I64:I71" si="2">C64+E64+G64</f>
        <v>0</v>
      </c>
      <c r="J64" s="31">
        <f t="shared" ref="J64:J71" si="3">D64+F64+H64</f>
        <v>24912.440000000002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0</v>
      </c>
      <c r="E65" s="8"/>
      <c r="F65" s="31">
        <f>(Jul!E65*6)+(Aug!E65*5)+(Sep!E65*4)+(Oct!E65*3)+(Nov!E65*2)+(Dec!E65*1)</f>
        <v>0</v>
      </c>
      <c r="G65" s="8"/>
      <c r="H65" s="31">
        <f>Nov!H65+G65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(Jul!C66*6)+(Aug!C66*5)+(Sep!C66*4)+(Oct!C66*3)+(Nov!C66*2)+(Dec!C66*1)</f>
        <v>14765.93</v>
      </c>
      <c r="E66" s="8"/>
      <c r="F66" s="31">
        <f>(Jul!E66*6)+(Aug!E66*5)+(Sep!E66*4)+(Oct!E66*3)+(Nov!E66*2)+(Dec!E66*1)</f>
        <v>0</v>
      </c>
      <c r="G66" s="8"/>
      <c r="H66" s="31">
        <f>Nov!H66+G66</f>
        <v>47937</v>
      </c>
      <c r="I66" s="31">
        <f t="shared" si="2"/>
        <v>0</v>
      </c>
      <c r="J66" s="31">
        <f t="shared" si="3"/>
        <v>62702.93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(Jul!C67*6)+(Aug!C67*5)+(Sep!C67*4)+(Oct!C67*3)+(Nov!C67*2)+(Dec!C67*1)</f>
        <v>6137.8</v>
      </c>
      <c r="E67" s="8"/>
      <c r="F67" s="31">
        <f>(Jul!E67*6)+(Aug!E67*5)+(Sep!E67*4)+(Oct!E67*3)+(Nov!E67*2)+(Dec!E67*1)</f>
        <v>0</v>
      </c>
      <c r="G67" s="8"/>
      <c r="H67" s="31">
        <f>Nov!H67+G67</f>
        <v>46851</v>
      </c>
      <c r="I67" s="31">
        <f t="shared" si="2"/>
        <v>0</v>
      </c>
      <c r="J67" s="31">
        <f t="shared" si="3"/>
        <v>52988.800000000003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0</v>
      </c>
      <c r="E68" s="8"/>
      <c r="F68" s="31">
        <f>(Jul!E68*6)+(Aug!E68*5)+(Sep!E68*4)+(Oct!E68*3)+(Nov!E68*2)+(Dec!E68*1)</f>
        <v>0</v>
      </c>
      <c r="G68" s="8"/>
      <c r="H68" s="31">
        <f>Nov!H68+G68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(Jul!C69*6)+(Aug!C69*5)+(Sep!C69*4)+(Oct!C69*3)+(Nov!C69*2)+(Dec!C69*1)</f>
        <v>16555.77</v>
      </c>
      <c r="E69" s="8"/>
      <c r="F69" s="31">
        <f>(Jul!E69*6)+(Aug!E69*5)+(Sep!E69*4)+(Oct!E69*3)+(Nov!E69*2)+(Dec!E69*1)</f>
        <v>0</v>
      </c>
      <c r="G69" s="8"/>
      <c r="H69" s="31">
        <f>Nov!H69+G69</f>
        <v>20726</v>
      </c>
      <c r="I69" s="31">
        <f t="shared" si="2"/>
        <v>0</v>
      </c>
      <c r="J69" s="31">
        <f t="shared" si="3"/>
        <v>37281.770000000004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(Jul!C70*6)+(Aug!C70*5)+(Sep!C70*4)+(Oct!C70*3)+(Nov!C70*2)+(Dec!C70*1)</f>
        <v>37784.639999999999</v>
      </c>
      <c r="E70" s="8"/>
      <c r="F70" s="31">
        <f>(Jul!E70*6)+(Aug!E70*5)+(Sep!E70*4)+(Oct!E70*3)+(Nov!E70*2)+(Dec!E70*1)</f>
        <v>0</v>
      </c>
      <c r="G70" s="8"/>
      <c r="H70" s="31">
        <f>Nov!H70+G70</f>
        <v>16916</v>
      </c>
      <c r="I70" s="31">
        <f t="shared" si="2"/>
        <v>0</v>
      </c>
      <c r="J70" s="31">
        <f t="shared" si="3"/>
        <v>54700.639999999999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(Jul!C71*6)+(Aug!C71*5)+(Sep!C71*4)+(Oct!C71*3)+(Nov!C71*2)+(Dec!C71*1)</f>
        <v>62041.75</v>
      </c>
      <c r="E71" s="8"/>
      <c r="F71" s="31">
        <f>(Jul!E71*6)+(Aug!E71*5)+(Sep!E71*4)+(Oct!E71*3)+(Nov!E71*2)+(Dec!E71*1)</f>
        <v>0</v>
      </c>
      <c r="G71" s="8"/>
      <c r="H71" s="31">
        <f>Nov!H71+G71</f>
        <v>124053</v>
      </c>
      <c r="I71" s="31">
        <f t="shared" si="2"/>
        <v>0</v>
      </c>
      <c r="J71" s="31">
        <f t="shared" si="3"/>
        <v>186094.75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66334.23000000001</v>
      </c>
      <c r="D72" s="32">
        <f t="shared" si="4"/>
        <v>2138300.58</v>
      </c>
      <c r="E72" s="32">
        <f t="shared" si="4"/>
        <v>24601.279999999999</v>
      </c>
      <c r="F72" s="32">
        <f t="shared" si="4"/>
        <v>594309.46</v>
      </c>
      <c r="G72" s="32">
        <f t="shared" si="4"/>
        <v>814226.38</v>
      </c>
      <c r="H72" s="32">
        <f t="shared" si="4"/>
        <v>4321631.4300000006</v>
      </c>
      <c r="I72" s="32">
        <f t="shared" si="4"/>
        <v>905161.89</v>
      </c>
      <c r="J72" s="32">
        <f t="shared" si="4"/>
        <v>7054241.4700000016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146675.71</v>
      </c>
      <c r="D73" s="32">
        <f t="shared" si="5"/>
        <v>5259129.03</v>
      </c>
      <c r="E73" s="32">
        <f t="shared" si="5"/>
        <v>4406.63</v>
      </c>
      <c r="F73" s="32">
        <f t="shared" si="5"/>
        <v>301202.2</v>
      </c>
      <c r="G73" s="32">
        <f t="shared" si="5"/>
        <v>967180.29</v>
      </c>
      <c r="H73" s="32">
        <f t="shared" si="5"/>
        <v>4989386.8100000005</v>
      </c>
      <c r="I73" s="32">
        <f t="shared" si="5"/>
        <v>1118262.6299999997</v>
      </c>
      <c r="J73" s="32">
        <f t="shared" si="5"/>
        <v>10549718.039999999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213009.94</v>
      </c>
      <c r="D74" s="32">
        <f t="shared" ref="D74:J74" si="6">SUM(D72:D73)</f>
        <v>7397429.6100000003</v>
      </c>
      <c r="E74" s="32">
        <f t="shared" si="6"/>
        <v>29007.91</v>
      </c>
      <c r="F74" s="32">
        <f t="shared" si="6"/>
        <v>895511.65999999992</v>
      </c>
      <c r="G74" s="32">
        <f t="shared" si="6"/>
        <v>1781406.67</v>
      </c>
      <c r="H74" s="32">
        <f t="shared" si="6"/>
        <v>9311018.2400000021</v>
      </c>
      <c r="I74" s="32">
        <f t="shared" si="6"/>
        <v>2023424.5199999996</v>
      </c>
      <c r="J74" s="32">
        <f t="shared" si="6"/>
        <v>17603959.510000002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2" activePane="bottomLeft" state="frozen"/>
      <selection pane="bottomLeft" activeCell="G35" sqref="G35:G71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8416.1299999999992</v>
      </c>
      <c r="D5" s="31">
        <f>(Jul!C5*7)+(Aug!C5*6)+(Sep!C5*5)+(Oct!C5*4)+(Nov!C5*3)+(Dec!C5*2)+(Jan!C5*1)</f>
        <v>378008.42000000004</v>
      </c>
      <c r="E5" s="8">
        <v>3031</v>
      </c>
      <c r="F5" s="31">
        <f>(Jul!E5*7)+(Aug!E5*6)+(Sep!E5*5)+(Oct!E5*4)+(Nov!E5*3)+(Dec!E5*2)+(Jan!E5*1)</f>
        <v>428733.07</v>
      </c>
      <c r="G5" s="8">
        <v>29378.76</v>
      </c>
      <c r="H5" s="31">
        <f>Dec!H5+G5</f>
        <v>1136996.71</v>
      </c>
      <c r="I5" s="31">
        <f t="shared" ref="I5:I63" si="0">C5+E5+G5</f>
        <v>40825.89</v>
      </c>
      <c r="J5" s="31">
        <f t="shared" ref="J5:J63" si="1">D5+F5+H5</f>
        <v>1943738.2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(Jul!C6*7)+(Aug!C6*6)+(Sep!C6*5)+(Oct!C6*4)+(Nov!C6*3)+(Dec!C6*2)+(Jan!C6*1)</f>
        <v>8427.86</v>
      </c>
      <c r="E6" s="8"/>
      <c r="F6" s="31">
        <f>(Jul!E6*7)+(Aug!E6*6)+(Sep!E6*5)+(Oct!E6*4)+(Nov!E6*3)+(Dec!E6*2)+(Jan!E6*1)</f>
        <v>0</v>
      </c>
      <c r="G6" s="8"/>
      <c r="H6" s="31">
        <f>Dec!H6+G6</f>
        <v>346.84</v>
      </c>
      <c r="I6" s="31">
        <f t="shared" si="0"/>
        <v>0</v>
      </c>
      <c r="J6" s="31">
        <f t="shared" si="1"/>
        <v>8774.7000000000007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1783.71</v>
      </c>
      <c r="D7" s="31">
        <f>(Jul!C7*7)+(Aug!C7*6)+(Sep!C7*5)+(Oct!C7*4)+(Nov!C7*3)+(Dec!C7*2)+(Jan!C7*1)</f>
        <v>83003.91</v>
      </c>
      <c r="E7" s="8"/>
      <c r="F7" s="31">
        <f>(Jul!E7*7)+(Aug!E7*6)+(Sep!E7*5)+(Oct!E7*4)+(Nov!E7*3)+(Dec!E7*2)+(Jan!E7*1)</f>
        <v>48647</v>
      </c>
      <c r="G7" s="8">
        <v>4898.92</v>
      </c>
      <c r="H7" s="31">
        <f>Dec!H7+G7</f>
        <v>106897.3</v>
      </c>
      <c r="I7" s="31">
        <f t="shared" si="0"/>
        <v>6682.63</v>
      </c>
      <c r="J7" s="31">
        <f t="shared" si="1"/>
        <v>238548.21000000002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455.75</v>
      </c>
      <c r="D8" s="31">
        <f>(Jul!C8*7)+(Aug!C8*6)+(Sep!C8*5)+(Oct!C8*4)+(Nov!C8*3)+(Dec!C8*2)+(Jan!C8*1)</f>
        <v>30850.77</v>
      </c>
      <c r="E8" s="8"/>
      <c r="F8" s="31">
        <f>(Jul!E8*7)+(Aug!E8*6)+(Sep!E8*5)+(Oct!E8*4)+(Nov!E8*3)+(Dec!E8*2)+(Jan!E8*1)</f>
        <v>720</v>
      </c>
      <c r="G8" s="8"/>
      <c r="H8" s="31">
        <f>Dec!H8+G8</f>
        <v>66418.899999999994</v>
      </c>
      <c r="I8" s="31">
        <f t="shared" si="0"/>
        <v>455.75</v>
      </c>
      <c r="J8" s="31">
        <f t="shared" si="1"/>
        <v>97989.67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(Jul!C9*7)+(Aug!C9*6)+(Sep!C9*5)+(Oct!C9*4)+(Nov!C9*3)+(Dec!C9*2)+(Jan!C9*1)</f>
        <v>31123.24</v>
      </c>
      <c r="E9" s="8"/>
      <c r="F9" s="31">
        <f>(Jul!E9*7)+(Aug!E9*6)+(Sep!E9*5)+(Oct!E9*4)+(Nov!E9*3)+(Dec!E9*2)+(Jan!E9*1)</f>
        <v>0</v>
      </c>
      <c r="G9" s="8"/>
      <c r="H9" s="31">
        <f>Dec!H9+G9</f>
        <v>31286.07</v>
      </c>
      <c r="I9" s="31">
        <f t="shared" si="0"/>
        <v>0</v>
      </c>
      <c r="J9" s="31">
        <f t="shared" si="1"/>
        <v>62409.31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(Jul!C10*7)+(Aug!C10*6)+(Sep!C10*5)+(Oct!C10*4)+(Nov!C10*3)+(Dec!C10*2)+(Jan!C10*1)</f>
        <v>24910.79</v>
      </c>
      <c r="E10" s="8"/>
      <c r="F10" s="31">
        <f>(Jul!E10*7)+(Aug!E10*6)+(Sep!E10*5)+(Oct!E10*4)+(Nov!E10*3)+(Dec!E10*2)+(Jan!E10*1)</f>
        <v>15570</v>
      </c>
      <c r="G10" s="8"/>
      <c r="H10" s="31">
        <f>Dec!H10+G10</f>
        <v>134401.34</v>
      </c>
      <c r="I10" s="31">
        <f t="shared" si="0"/>
        <v>0</v>
      </c>
      <c r="J10" s="31">
        <f t="shared" si="1"/>
        <v>174882.13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(Jul!C11*7)+(Aug!C11*6)+(Sep!C11*5)+(Oct!C11*4)+(Nov!C11*3)+(Dec!C11*2)+(Jan!C11*1)</f>
        <v>19954.059999999998</v>
      </c>
      <c r="E11" s="8"/>
      <c r="F11" s="31">
        <f>(Jul!E11*7)+(Aug!E11*6)+(Sep!E11*5)+(Oct!E11*4)+(Nov!E11*3)+(Dec!E11*2)+(Jan!E11*1)</f>
        <v>9997</v>
      </c>
      <c r="G11" s="8"/>
      <c r="H11" s="31">
        <f>Dec!H11+G11</f>
        <v>269752</v>
      </c>
      <c r="I11" s="31">
        <f t="shared" si="0"/>
        <v>0</v>
      </c>
      <c r="J11" s="31">
        <f t="shared" si="1"/>
        <v>299703.06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587.36</v>
      </c>
      <c r="D12" s="31">
        <f>(Jul!C12*7)+(Aug!C12*6)+(Sep!C12*5)+(Oct!C12*4)+(Nov!C12*3)+(Dec!C12*2)+(Jan!C12*1)</f>
        <v>45444.44</v>
      </c>
      <c r="E12" s="8"/>
      <c r="F12" s="31">
        <f>(Jul!E12*7)+(Aug!E12*6)+(Sep!E12*5)+(Oct!E12*4)+(Nov!E12*3)+(Dec!E12*2)+(Jan!E12*1)</f>
        <v>0</v>
      </c>
      <c r="G12" s="8">
        <v>2725.14</v>
      </c>
      <c r="H12" s="31">
        <f>Dec!H12+G12</f>
        <v>58256.28</v>
      </c>
      <c r="I12" s="31">
        <f t="shared" si="0"/>
        <v>3312.5</v>
      </c>
      <c r="J12" s="31">
        <f t="shared" si="1"/>
        <v>103700.72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4279.24</v>
      </c>
      <c r="D13" s="31">
        <f>(Jul!C13*7)+(Aug!C13*6)+(Sep!C13*5)+(Oct!C13*4)+(Nov!C13*3)+(Dec!C13*2)+(Jan!C13*1)</f>
        <v>244252.62</v>
      </c>
      <c r="E13" s="8">
        <v>4102</v>
      </c>
      <c r="F13" s="31">
        <f>(Jul!E13*7)+(Aug!E13*6)+(Sep!E13*5)+(Oct!E13*4)+(Nov!E13*3)+(Dec!E13*2)+(Jan!E13*1)</f>
        <v>43581.38</v>
      </c>
      <c r="G13" s="8">
        <v>26290</v>
      </c>
      <c r="H13" s="31">
        <f>Dec!H13+G13</f>
        <v>396685.01</v>
      </c>
      <c r="I13" s="31">
        <f t="shared" si="0"/>
        <v>34671.24</v>
      </c>
      <c r="J13" s="31">
        <f t="shared" si="1"/>
        <v>684519.01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(Jul!C14*7)+(Aug!C14*6)+(Sep!C14*5)+(Oct!C14*4)+(Nov!C14*3)+(Dec!C14*2)+(Jan!C14*1)</f>
        <v>58016.49</v>
      </c>
      <c r="E14" s="8"/>
      <c r="F14" s="31">
        <f>(Jul!E14*7)+(Aug!E14*6)+(Sep!E14*5)+(Oct!E14*4)+(Nov!E14*3)+(Dec!E14*2)+(Jan!E14*1)</f>
        <v>14781</v>
      </c>
      <c r="G14" s="8"/>
      <c r="H14" s="31">
        <f>Dec!H14+G14</f>
        <v>52157.37</v>
      </c>
      <c r="I14" s="31">
        <f t="shared" si="0"/>
        <v>0</v>
      </c>
      <c r="J14" s="31">
        <f t="shared" si="1"/>
        <v>124954.85999999999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(Jul!C15*7)+(Aug!C15*6)+(Sep!C15*5)+(Oct!C15*4)+(Nov!C15*3)+(Dec!C15*2)+(Jan!C15*1)</f>
        <v>0</v>
      </c>
      <c r="E15" s="8"/>
      <c r="F15" s="31">
        <f>(Jul!E15*7)+(Aug!E15*6)+(Sep!E15*5)+(Oct!E15*4)+(Nov!E15*3)+(Dec!E15*2)+(Jan!E15*1)</f>
        <v>0</v>
      </c>
      <c r="G15" s="8"/>
      <c r="H15" s="31">
        <f>Dec!H15+G15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11384.83</v>
      </c>
      <c r="D16" s="31">
        <f>(Jul!C16*7)+(Aug!C16*6)+(Sep!C16*5)+(Oct!C16*4)+(Nov!C16*3)+(Dec!C16*2)+(Jan!C16*1)</f>
        <v>644426.85</v>
      </c>
      <c r="E16" s="8">
        <v>536</v>
      </c>
      <c r="F16" s="31">
        <f>(Jul!E16*7)+(Aug!E16*6)+(Sep!E16*5)+(Oct!E16*4)+(Nov!E16*3)+(Dec!E16*2)+(Jan!E16*1)</f>
        <v>28531</v>
      </c>
      <c r="G16" s="8">
        <v>63376</v>
      </c>
      <c r="H16" s="31">
        <f>Dec!H16+G16</f>
        <v>1302953.1599999999</v>
      </c>
      <c r="I16" s="31">
        <f t="shared" si="0"/>
        <v>75296.83</v>
      </c>
      <c r="J16" s="31">
        <f t="shared" si="1"/>
        <v>1975911.0099999998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455.75</v>
      </c>
      <c r="D17" s="31">
        <f>(Jul!C17*7)+(Aug!C17*6)+(Sep!C17*5)+(Oct!C17*4)+(Nov!C17*3)+(Dec!C17*2)+(Jan!C17*1)</f>
        <v>604204.21</v>
      </c>
      <c r="E17" s="8"/>
      <c r="F17" s="31">
        <f>(Jul!E17*7)+(Aug!E17*6)+(Sep!E17*5)+(Oct!E17*4)+(Nov!E17*3)+(Dec!E17*2)+(Jan!E17*1)</f>
        <v>12516</v>
      </c>
      <c r="G17" s="8">
        <v>23024.61</v>
      </c>
      <c r="H17" s="31">
        <f>Dec!H17+G17</f>
        <v>106440.09000000001</v>
      </c>
      <c r="I17" s="31">
        <f t="shared" si="0"/>
        <v>23480.36</v>
      </c>
      <c r="J17" s="31">
        <f t="shared" si="1"/>
        <v>723160.29999999993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0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v>976.13</v>
      </c>
      <c r="D19" s="31">
        <f>(Jul!C19*7)+(Aug!C19*6)+(Sep!C19*5)+(Oct!C19*4)+(Nov!C19*3)+(Dec!C19*2)+(Jan!C19*1)</f>
        <v>976.13</v>
      </c>
      <c r="E19" s="8"/>
      <c r="F19" s="31">
        <f>(Jul!E19*7)+(Aug!E19*6)+(Sep!E19*5)+(Oct!E19*4)+(Nov!E19*3)+(Dec!E19*2)+(Jan!E19*1)</f>
        <v>0</v>
      </c>
      <c r="G19" s="8">
        <v>3636.41</v>
      </c>
      <c r="H19" s="31">
        <f>Dec!H19+G19</f>
        <v>3636.41</v>
      </c>
      <c r="I19" s="31">
        <f t="shared" si="0"/>
        <v>4612.54</v>
      </c>
      <c r="J19" s="31">
        <f t="shared" si="1"/>
        <v>4612.54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(Jul!C20*7)+(Aug!C20*6)+(Sep!C20*5)+(Oct!C20*4)+(Nov!C20*3)+(Dec!C20*2)+(Jan!C20*1)</f>
        <v>29919.279999999999</v>
      </c>
      <c r="E20" s="8"/>
      <c r="F20" s="31">
        <f>(Jul!E20*7)+(Aug!E20*6)+(Sep!E20*5)+(Oct!E20*4)+(Nov!E20*3)+(Dec!E20*2)+(Jan!E20*1)</f>
        <v>2770</v>
      </c>
      <c r="G20" s="8"/>
      <c r="H20" s="31">
        <f>Dec!H20+G20</f>
        <v>15360</v>
      </c>
      <c r="I20" s="31">
        <f t="shared" si="0"/>
        <v>0</v>
      </c>
      <c r="J20" s="31">
        <f t="shared" si="1"/>
        <v>48049.279999999999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(Jul!C21*7)+(Aug!C21*6)+(Sep!C21*5)+(Oct!C21*4)+(Nov!C21*3)+(Dec!C21*2)+(Jan!C21*1)</f>
        <v>0</v>
      </c>
      <c r="E21" s="8"/>
      <c r="F21" s="31">
        <f>(Jul!E21*7)+(Aug!E21*6)+(Sep!E21*5)+(Oct!E21*4)+(Nov!E21*3)+(Dec!E21*2)+(Jan!E21*1)</f>
        <v>1155</v>
      </c>
      <c r="G21" s="8"/>
      <c r="H21" s="31">
        <f>Dec!H21+G21</f>
        <v>4806</v>
      </c>
      <c r="I21" s="31">
        <f t="shared" si="0"/>
        <v>0</v>
      </c>
      <c r="J21" s="31">
        <f t="shared" si="1"/>
        <v>5961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(Jul!C22*7)+(Aug!C22*6)+(Sep!C22*5)+(Oct!C22*4)+(Nov!C22*3)+(Dec!C22*2)+(Jan!C22*1)</f>
        <v>1631</v>
      </c>
      <c r="E22" s="8"/>
      <c r="F22" s="31">
        <f>(Jul!E22*7)+(Aug!E22*6)+(Sep!E22*5)+(Oct!E22*4)+(Nov!E22*3)+(Dec!E22*2)+(Jan!E22*1)</f>
        <v>3576</v>
      </c>
      <c r="G22" s="8"/>
      <c r="H22" s="31">
        <f>Dec!H22+G22</f>
        <v>11591.4</v>
      </c>
      <c r="I22" s="31">
        <f t="shared" si="0"/>
        <v>0</v>
      </c>
      <c r="J22" s="31">
        <f t="shared" si="1"/>
        <v>16798.400000000001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3495.75</v>
      </c>
      <c r="D23" s="31">
        <f>(Jul!C23*7)+(Aug!C23*6)+(Sep!C23*5)+(Oct!C23*4)+(Nov!C23*3)+(Dec!C23*2)+(Jan!C23*1)</f>
        <v>162403.99</v>
      </c>
      <c r="E23" s="8">
        <v>2577</v>
      </c>
      <c r="F23" s="31">
        <f>(Jul!E23*7)+(Aug!E23*6)+(Sep!E23*5)+(Oct!E23*4)+(Nov!E23*3)+(Dec!E23*2)+(Jan!E23*1)</f>
        <v>20123</v>
      </c>
      <c r="G23" s="8">
        <v>27489.63</v>
      </c>
      <c r="H23" s="31">
        <f>Dec!H23+G23</f>
        <v>208489.81000000003</v>
      </c>
      <c r="I23" s="31">
        <f t="shared" si="0"/>
        <v>33562.380000000005</v>
      </c>
      <c r="J23" s="31">
        <f t="shared" si="1"/>
        <v>391016.80000000005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4354.54</v>
      </c>
      <c r="D24" s="31">
        <f>(Jul!C24*7)+(Aug!C24*6)+(Sep!C24*5)+(Oct!C24*4)+(Nov!C24*3)+(Dec!C24*2)+(Jan!C24*1)</f>
        <v>76834.460000000006</v>
      </c>
      <c r="E24" s="8"/>
      <c r="F24" s="31">
        <f>(Jul!E24*7)+(Aug!E24*6)+(Sep!E24*5)+(Oct!E24*4)+(Nov!E24*3)+(Dec!E24*2)+(Jan!E24*1)</f>
        <v>5450</v>
      </c>
      <c r="G24" s="8">
        <v>14781.9</v>
      </c>
      <c r="H24" s="31">
        <f>Dec!H24+G24</f>
        <v>103773.31</v>
      </c>
      <c r="I24" s="31">
        <f t="shared" si="0"/>
        <v>19136.439999999999</v>
      </c>
      <c r="J24" s="31">
        <f t="shared" si="1"/>
        <v>186057.77000000002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1839.48</v>
      </c>
      <c r="D25" s="31">
        <f>(Jul!C25*7)+(Aug!C25*6)+(Sep!C25*5)+(Oct!C25*4)+(Nov!C25*3)+(Dec!C25*2)+(Jan!C25*1)</f>
        <v>106460.8</v>
      </c>
      <c r="E25" s="8"/>
      <c r="F25" s="31">
        <f>(Jul!E25*7)+(Aug!E25*6)+(Sep!E25*5)+(Oct!E25*4)+(Nov!E25*3)+(Dec!E25*2)+(Jan!E25*1)</f>
        <v>4800</v>
      </c>
      <c r="G25" s="8">
        <v>1396.12</v>
      </c>
      <c r="H25" s="31">
        <f>Dec!H25+G25</f>
        <v>22869.46</v>
      </c>
      <c r="I25" s="31">
        <f t="shared" si="0"/>
        <v>3235.6</v>
      </c>
      <c r="J25" s="31">
        <f t="shared" si="1"/>
        <v>134130.26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1334.71</v>
      </c>
      <c r="D26" s="31">
        <f>(Jul!C26*7)+(Aug!C26*6)+(Sep!C26*5)+(Oct!C26*4)+(Nov!C26*3)+(Dec!C26*2)+(Jan!C26*1)</f>
        <v>40797.97</v>
      </c>
      <c r="E26" s="8">
        <v>2120</v>
      </c>
      <c r="F26" s="31">
        <f>(Jul!E26*7)+(Aug!E26*6)+(Sep!E26*5)+(Oct!E26*4)+(Nov!E26*3)+(Dec!E26*2)+(Jan!E26*1)</f>
        <v>2120</v>
      </c>
      <c r="G26" s="8">
        <v>8751.98</v>
      </c>
      <c r="H26" s="31">
        <f>Dec!H26+G26</f>
        <v>26036.219999999998</v>
      </c>
      <c r="I26" s="31">
        <f t="shared" si="0"/>
        <v>12206.689999999999</v>
      </c>
      <c r="J26" s="31">
        <f t="shared" si="1"/>
        <v>68954.19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1156.0899999999999</v>
      </c>
      <c r="D27" s="31">
        <f>(Jul!C27*7)+(Aug!C27*6)+(Sep!C27*5)+(Oct!C27*4)+(Nov!C27*3)+(Dec!C27*2)+(Jan!C27*1)</f>
        <v>11286.75</v>
      </c>
      <c r="E27" s="8"/>
      <c r="F27" s="31">
        <f>(Jul!E27*7)+(Aug!E27*6)+(Sep!E27*5)+(Oct!E27*4)+(Nov!E27*3)+(Dec!E27*2)+(Jan!E27*1)</f>
        <v>0</v>
      </c>
      <c r="G27" s="8">
        <v>2018.92</v>
      </c>
      <c r="H27" s="31">
        <f>Dec!H27+G27</f>
        <v>27666.400000000001</v>
      </c>
      <c r="I27" s="31">
        <f t="shared" si="0"/>
        <v>3175.01</v>
      </c>
      <c r="J27" s="31">
        <f t="shared" si="1"/>
        <v>38953.15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(Jul!C28*7)+(Aug!C28*6)+(Sep!C28*5)+(Oct!C28*4)+(Nov!C28*3)+(Dec!C28*2)+(Jan!C28*1)</f>
        <v>10518.15</v>
      </c>
      <c r="E28" s="8"/>
      <c r="F28" s="31">
        <f>(Jul!E28*7)+(Aug!E28*6)+(Sep!E28*5)+(Oct!E28*4)+(Nov!E28*3)+(Dec!E28*2)+(Jan!E28*1)</f>
        <v>0</v>
      </c>
      <c r="G28" s="8"/>
      <c r="H28" s="31">
        <f>Dec!H28+G28</f>
        <v>14443.34</v>
      </c>
      <c r="I28" s="31">
        <f t="shared" si="0"/>
        <v>0</v>
      </c>
      <c r="J28" s="31">
        <f t="shared" si="1"/>
        <v>24961.489999999998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(Jul!C29*7)+(Aug!C29*6)+(Sep!C29*5)+(Oct!C29*4)+(Nov!C29*3)+(Dec!C29*2)+(Jan!C29*1)</f>
        <v>0</v>
      </c>
      <c r="E29" s="8"/>
      <c r="F29" s="31">
        <f>(Jul!E29*7)+(Aug!E29*6)+(Sep!E29*5)+(Oct!E29*4)+(Nov!E29*3)+(Dec!E29*2)+(Jan!E29*1)</f>
        <v>0</v>
      </c>
      <c r="G29" s="8"/>
      <c r="H29" s="31">
        <f>Dec!H29+G29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969.3</v>
      </c>
      <c r="D30" s="31">
        <f>(Jul!C30*7)+(Aug!C30*6)+(Sep!C30*5)+(Oct!C30*4)+(Nov!C30*3)+(Dec!C30*2)+(Jan!C30*1)</f>
        <v>67440.030000000013</v>
      </c>
      <c r="E30" s="8">
        <v>263.23</v>
      </c>
      <c r="F30" s="31">
        <f>(Jul!E30*7)+(Aug!E30*6)+(Sep!E30*5)+(Oct!E30*4)+(Nov!E30*3)+(Dec!E30*2)+(Jan!E30*1)</f>
        <v>39283.230000000003</v>
      </c>
      <c r="G30" s="8">
        <v>6827.09</v>
      </c>
      <c r="H30" s="31">
        <f>Dec!H30+G30</f>
        <v>253738.55000000002</v>
      </c>
      <c r="I30" s="31">
        <f t="shared" si="0"/>
        <v>8059.62</v>
      </c>
      <c r="J30" s="31">
        <f t="shared" si="1"/>
        <v>360461.81000000006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2879.61</v>
      </c>
      <c r="D31" s="31">
        <f>(Jul!C31*7)+(Aug!C31*6)+(Sep!C31*5)+(Oct!C31*4)+(Nov!C31*3)+(Dec!C31*2)+(Jan!C31*1)</f>
        <v>161248.49999999997</v>
      </c>
      <c r="E31" s="8">
        <v>3241</v>
      </c>
      <c r="F31" s="31">
        <f>(Jul!E31*7)+(Aug!E31*6)+(Sep!E31*5)+(Oct!E31*4)+(Nov!E31*3)+(Dec!E31*2)+(Jan!E31*1)</f>
        <v>91459.38</v>
      </c>
      <c r="G31" s="8">
        <v>16603.919999999998</v>
      </c>
      <c r="H31" s="31">
        <f>Dec!H31+G31</f>
        <v>197828.86</v>
      </c>
      <c r="I31" s="31">
        <f t="shared" si="0"/>
        <v>22724.53</v>
      </c>
      <c r="J31" s="31">
        <f t="shared" si="1"/>
        <v>450536.74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(Jul!C32*7)+(Aug!C32*6)+(Sep!C32*5)+(Oct!C32*4)+(Nov!C32*3)+(Dec!C32*2)+(Jan!C32*1)</f>
        <v>18707.599999999999</v>
      </c>
      <c r="E32" s="8"/>
      <c r="F32" s="31">
        <f>(Jul!E32*7)+(Aug!E32*6)+(Sep!E32*5)+(Oct!E32*4)+(Nov!E32*3)+(Dec!E32*2)+(Jan!E32*1)</f>
        <v>0</v>
      </c>
      <c r="G32" s="8"/>
      <c r="H32" s="31">
        <f>Dec!H32+G32</f>
        <v>71371</v>
      </c>
      <c r="I32" s="31">
        <f t="shared" si="0"/>
        <v>0</v>
      </c>
      <c r="J32" s="31">
        <f t="shared" si="1"/>
        <v>90078.6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(Jul!C33*7)+(Aug!C33*6)+(Sep!C33*5)+(Oct!C33*4)+(Nov!C33*3)+(Dec!C33*2)+(Jan!C33*1)</f>
        <v>84222.34</v>
      </c>
      <c r="E33" s="8"/>
      <c r="F33" s="31">
        <f>(Jul!E33*7)+(Aug!E33*6)+(Sep!E33*5)+(Oct!E33*4)+(Nov!E33*3)+(Dec!E33*2)+(Jan!E33*1)</f>
        <v>0</v>
      </c>
      <c r="G33" s="8"/>
      <c r="H33" s="31">
        <f>Dec!H33+G33</f>
        <v>29424</v>
      </c>
      <c r="I33" s="31">
        <f t="shared" si="0"/>
        <v>0</v>
      </c>
      <c r="J33" s="31">
        <f t="shared" si="1"/>
        <v>113646.34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(Jul!C34*7)+(Aug!C34*6)+(Sep!C34*5)+(Oct!C34*4)+(Nov!C34*3)+(Dec!C34*2)+(Jan!C34*1)</f>
        <v>16203.259999999998</v>
      </c>
      <c r="E34" s="8"/>
      <c r="F34" s="31">
        <f>(Jul!E34*7)+(Aug!E34*6)+(Sep!E34*5)+(Oct!E34*4)+(Nov!E34*3)+(Dec!E34*2)+(Jan!E34*1)</f>
        <v>0</v>
      </c>
      <c r="G34" s="8"/>
      <c r="H34" s="31">
        <f>Dec!H34+G34</f>
        <v>54662</v>
      </c>
      <c r="I34" s="31">
        <f t="shared" si="0"/>
        <v>0</v>
      </c>
      <c r="J34" s="31">
        <f t="shared" si="1"/>
        <v>70865.259999999995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1162.32</v>
      </c>
      <c r="D35" s="31">
        <f>(Jul!C35*7)+(Aug!C35*6)+(Sep!C35*5)+(Oct!C35*4)+(Nov!C35*3)+(Dec!C35*2)+(Jan!C35*1)</f>
        <v>99779.32</v>
      </c>
      <c r="E35" s="8"/>
      <c r="F35" s="31">
        <f>(Jul!E35*7)+(Aug!E35*6)+(Sep!E35*5)+(Oct!E35*4)+(Nov!E35*3)+(Dec!E35*2)+(Jan!E35*1)</f>
        <v>0</v>
      </c>
      <c r="G35" s="8">
        <v>11911</v>
      </c>
      <c r="H35" s="31">
        <f>Dec!H35+G35</f>
        <v>241854</v>
      </c>
      <c r="I35" s="31">
        <f t="shared" si="0"/>
        <v>13073.32</v>
      </c>
      <c r="J35" s="31">
        <f t="shared" si="1"/>
        <v>341633.32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0</v>
      </c>
      <c r="E36" s="8"/>
      <c r="F36" s="31">
        <f>(Jul!E36*7)+(Aug!E36*6)+(Sep!E36*5)+(Oct!E36*4)+(Nov!E36*3)+(Dec!E36*2)+(Jan!E36*1)</f>
        <v>0</v>
      </c>
      <c r="G36" s="8"/>
      <c r="H36" s="31">
        <f>Dec!H36+G36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2739.57</v>
      </c>
      <c r="D37" s="31">
        <f>(Jul!C37*7)+(Aug!C37*6)+(Sep!C37*5)+(Oct!C37*4)+(Nov!C37*3)+(Dec!C37*2)+(Jan!C37*1)</f>
        <v>211834.59000000003</v>
      </c>
      <c r="E37" s="8"/>
      <c r="F37" s="31">
        <f>(Jul!E37*7)+(Aug!E37*6)+(Sep!E37*5)+(Oct!E37*4)+(Nov!E37*3)+(Dec!E37*2)+(Jan!E37*1)</f>
        <v>0</v>
      </c>
      <c r="G37" s="8">
        <v>6647</v>
      </c>
      <c r="H37" s="31">
        <f>Dec!H37+G37</f>
        <v>20762.18</v>
      </c>
      <c r="I37" s="31">
        <f t="shared" si="0"/>
        <v>9386.57</v>
      </c>
      <c r="J37" s="31">
        <f t="shared" si="1"/>
        <v>232596.77000000002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(Jul!C38*7)+(Aug!C38*6)+(Sep!C38*5)+(Oct!C38*4)+(Nov!C38*3)+(Dec!C38*2)+(Jan!C38*1)</f>
        <v>0</v>
      </c>
      <c r="E38" s="8"/>
      <c r="F38" s="31">
        <f>(Jul!E38*7)+(Aug!E38*6)+(Sep!E38*5)+(Oct!E38*4)+(Nov!E38*3)+(Dec!E38*2)+(Jan!E38*1)</f>
        <v>10244</v>
      </c>
      <c r="G38" s="8"/>
      <c r="H38" s="31">
        <f>Dec!H38+G38</f>
        <v>2618</v>
      </c>
      <c r="I38" s="31">
        <f t="shared" si="0"/>
        <v>0</v>
      </c>
      <c r="J38" s="31">
        <f t="shared" si="1"/>
        <v>12862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(Jul!C39*7)+(Aug!C39*6)+(Sep!C39*5)+(Oct!C39*4)+(Nov!C39*3)+(Dec!C39*2)+(Jan!C39*1)</f>
        <v>65656.649999999994</v>
      </c>
      <c r="E39" s="8"/>
      <c r="F39" s="31">
        <f>(Jul!E39*7)+(Aug!E39*6)+(Sep!E39*5)+(Oct!E39*4)+(Nov!E39*3)+(Dec!E39*2)+(Jan!E39*1)</f>
        <v>3144</v>
      </c>
      <c r="G39" s="8"/>
      <c r="H39" s="31">
        <f>Dec!H39+G39</f>
        <v>256753.69</v>
      </c>
      <c r="I39" s="31">
        <f t="shared" si="0"/>
        <v>0</v>
      </c>
      <c r="J39" s="31">
        <f t="shared" si="1"/>
        <v>325554.33999999997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(Jul!C40*7)+(Aug!C40*6)+(Sep!C40*5)+(Oct!C40*4)+(Nov!C40*3)+(Dec!C40*2)+(Jan!C40*1)</f>
        <v>0</v>
      </c>
      <c r="E40" s="8"/>
      <c r="F40" s="31">
        <f>(Jul!E40*7)+(Aug!E40*6)+(Sep!E40*5)+(Oct!E40*4)+(Nov!E40*3)+(Dec!E40*2)+(Jan!E40*1)</f>
        <v>0</v>
      </c>
      <c r="G40" s="8"/>
      <c r="H40" s="31">
        <f>Dec!H40+G40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(Jul!C41*7)+(Aug!C41*6)+(Sep!C41*5)+(Oct!C41*4)+(Nov!C41*3)+(Dec!C41*2)+(Jan!C41*1)</f>
        <v>0</v>
      </c>
      <c r="E41" s="8"/>
      <c r="F41" s="31">
        <f>(Jul!E41*7)+(Aug!E41*6)+(Sep!E41*5)+(Oct!E41*4)+(Nov!E41*3)+(Dec!E41*2)+(Jan!E41*1)</f>
        <v>5016.76</v>
      </c>
      <c r="G41" s="8"/>
      <c r="H41" s="31">
        <f>Dec!H41+G41</f>
        <v>2589</v>
      </c>
      <c r="I41" s="31">
        <f t="shared" si="0"/>
        <v>0</v>
      </c>
      <c r="J41" s="31">
        <f t="shared" si="1"/>
        <v>7605.76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236</v>
      </c>
      <c r="D42" s="31">
        <f>(Jul!C42*7)+(Aug!C42*6)+(Sep!C42*5)+(Oct!C42*4)+(Nov!C42*3)+(Dec!C42*2)+(Jan!C42*1)</f>
        <v>42087.67</v>
      </c>
      <c r="E42" s="8"/>
      <c r="F42" s="31">
        <f>(Jul!E42*7)+(Aug!E42*6)+(Sep!E42*5)+(Oct!E42*4)+(Nov!E42*3)+(Dec!E42*2)+(Jan!E42*1)</f>
        <v>0</v>
      </c>
      <c r="G42" s="8">
        <v>4003</v>
      </c>
      <c r="H42" s="31">
        <f>Dec!H42+G42</f>
        <v>142768.29999999999</v>
      </c>
      <c r="I42" s="31">
        <f t="shared" si="0"/>
        <v>4239</v>
      </c>
      <c r="J42" s="31">
        <f t="shared" si="1"/>
        <v>184855.96999999997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4762.29</v>
      </c>
      <c r="D43" s="31">
        <f>(Jul!C43*7)+(Aug!C43*6)+(Sep!C43*5)+(Oct!C43*4)+(Nov!C43*3)+(Dec!C43*2)+(Jan!C43*1)</f>
        <v>213621.13</v>
      </c>
      <c r="E43" s="8"/>
      <c r="F43" s="31">
        <f>(Jul!E43*7)+(Aug!E43*6)+(Sep!E43*5)+(Oct!E43*4)+(Nov!E43*3)+(Dec!E43*2)+(Jan!E43*1)</f>
        <v>0</v>
      </c>
      <c r="G43" s="8">
        <v>8671.48</v>
      </c>
      <c r="H43" s="31">
        <f>Dec!H43+G43</f>
        <v>543790.48</v>
      </c>
      <c r="I43" s="31">
        <f t="shared" si="0"/>
        <v>13433.77</v>
      </c>
      <c r="J43" s="31">
        <f t="shared" si="1"/>
        <v>757411.61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11025</v>
      </c>
      <c r="D44" s="31">
        <f>(Jul!C44*7)+(Aug!C44*6)+(Sep!C44*5)+(Oct!C44*4)+(Nov!C44*3)+(Dec!C44*2)+(Jan!C44*1)</f>
        <v>258069.51</v>
      </c>
      <c r="E44" s="8"/>
      <c r="F44" s="31">
        <f>(Jul!E44*7)+(Aug!E44*6)+(Sep!E44*5)+(Oct!E44*4)+(Nov!E44*3)+(Dec!E44*2)+(Jan!E44*1)</f>
        <v>332936</v>
      </c>
      <c r="G44" s="8">
        <v>29043</v>
      </c>
      <c r="H44" s="31">
        <f>Dec!H44+G44</f>
        <v>244673.27</v>
      </c>
      <c r="I44" s="31">
        <f t="shared" si="0"/>
        <v>40068</v>
      </c>
      <c r="J44" s="31">
        <f t="shared" si="1"/>
        <v>835678.78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(Jul!C45*7)+(Aug!C45*6)+(Sep!C45*5)+(Oct!C45*4)+(Nov!C45*3)+(Dec!C45*2)+(Jan!C45*1)</f>
        <v>23316.639999999999</v>
      </c>
      <c r="E45" s="8"/>
      <c r="F45" s="31">
        <f>(Jul!E45*7)+(Aug!E45*6)+(Sep!E45*5)+(Oct!E45*4)+(Nov!E45*3)+(Dec!E45*2)+(Jan!E45*1)</f>
        <v>0</v>
      </c>
      <c r="G45" s="8"/>
      <c r="H45" s="31">
        <f>Dec!H45+G45</f>
        <v>125149</v>
      </c>
      <c r="I45" s="31">
        <f t="shared" si="0"/>
        <v>0</v>
      </c>
      <c r="J45" s="31">
        <f t="shared" si="1"/>
        <v>148465.64000000001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13755.869999999999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6992.04</v>
      </c>
      <c r="I46" s="31">
        <f t="shared" si="0"/>
        <v>0</v>
      </c>
      <c r="J46" s="31">
        <f t="shared" si="1"/>
        <v>20747.91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1888.48</v>
      </c>
      <c r="D47" s="31">
        <f>(Jul!C47*7)+(Aug!C47*6)+(Sep!C47*5)+(Oct!C47*4)+(Nov!C47*3)+(Dec!C47*2)+(Jan!C47*1)</f>
        <v>93251.48</v>
      </c>
      <c r="E47" s="8"/>
      <c r="F47" s="31">
        <f>(Jul!E47*7)+(Aug!E47*6)+(Sep!E47*5)+(Oct!E47*4)+(Nov!E47*3)+(Dec!E47*2)+(Jan!E47*1)</f>
        <v>0</v>
      </c>
      <c r="G47" s="8">
        <v>5289</v>
      </c>
      <c r="H47" s="31">
        <f>Dec!H47+G47</f>
        <v>103164.72</v>
      </c>
      <c r="I47" s="31">
        <f t="shared" si="0"/>
        <v>7177.48</v>
      </c>
      <c r="J47" s="31">
        <f t="shared" si="1"/>
        <v>196416.2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3824</v>
      </c>
      <c r="D48" s="31">
        <f>(Jul!C48*7)+(Aug!C48*6)+(Sep!C48*5)+(Oct!C48*4)+(Nov!C48*3)+(Dec!C48*2)+(Jan!C48*1)</f>
        <v>66805.399999999994</v>
      </c>
      <c r="E48" s="8"/>
      <c r="F48" s="31">
        <f>(Jul!E48*7)+(Aug!E48*6)+(Sep!E48*5)+(Oct!E48*4)+(Nov!E48*3)+(Dec!E48*2)+(Jan!E48*1)</f>
        <v>0</v>
      </c>
      <c r="G48" s="8">
        <v>23086.66</v>
      </c>
      <c r="H48" s="31">
        <f>Dec!H48+G48</f>
        <v>96406.82</v>
      </c>
      <c r="I48" s="31">
        <f t="shared" si="0"/>
        <v>26910.66</v>
      </c>
      <c r="J48" s="31">
        <f t="shared" si="1"/>
        <v>163212.22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1654.71</v>
      </c>
      <c r="D49" s="31">
        <f>(Jul!C49*7)+(Aug!C49*6)+(Sep!C49*5)+(Oct!C49*4)+(Nov!C49*3)+(Dec!C49*2)+(Jan!C49*1)</f>
        <v>7777.55</v>
      </c>
      <c r="E49" s="8"/>
      <c r="F49" s="31">
        <f>(Jul!E49*7)+(Aug!E49*6)+(Sep!E49*5)+(Oct!E49*4)+(Nov!E49*3)+(Dec!E49*2)+(Jan!E49*1)</f>
        <v>0</v>
      </c>
      <c r="G49" s="8">
        <v>18083</v>
      </c>
      <c r="H49" s="31">
        <f>Dec!H49+G49</f>
        <v>22239</v>
      </c>
      <c r="I49" s="31">
        <f t="shared" si="0"/>
        <v>19737.71</v>
      </c>
      <c r="J49" s="31">
        <f t="shared" si="1"/>
        <v>30016.55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(Jul!C50*7)+(Aug!C50*6)+(Sep!C50*5)+(Oct!C50*4)+(Nov!C50*3)+(Dec!C50*2)+(Jan!C50*1)</f>
        <v>40323.380000000005</v>
      </c>
      <c r="E50" s="8"/>
      <c r="F50" s="31">
        <f>(Jul!E50*7)+(Aug!E50*6)+(Sep!E50*5)+(Oct!E50*4)+(Nov!E50*3)+(Dec!E50*2)+(Jan!E50*1)</f>
        <v>0</v>
      </c>
      <c r="G50" s="8"/>
      <c r="H50" s="31">
        <f>Dec!H50+G50</f>
        <v>47258.559999999998</v>
      </c>
      <c r="I50" s="31">
        <f t="shared" si="0"/>
        <v>0</v>
      </c>
      <c r="J50" s="31">
        <f t="shared" si="1"/>
        <v>87581.94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9853.91</v>
      </c>
      <c r="D51" s="31">
        <f>(Jul!C51*7)+(Aug!C51*6)+(Sep!C51*5)+(Oct!C51*4)+(Nov!C51*3)+(Dec!C51*2)+(Jan!C51*1)</f>
        <v>193054.07</v>
      </c>
      <c r="E51" s="8"/>
      <c r="F51" s="31">
        <f>(Jul!E51*7)+(Aug!E51*6)+(Sep!E51*5)+(Oct!E51*4)+(Nov!E51*3)+(Dec!E51*2)+(Jan!E51*1)</f>
        <v>7600</v>
      </c>
      <c r="G51" s="8">
        <v>27354.7</v>
      </c>
      <c r="H51" s="31">
        <f>Dec!H51+G51</f>
        <v>170058.7</v>
      </c>
      <c r="I51" s="31">
        <f t="shared" si="0"/>
        <v>37208.61</v>
      </c>
      <c r="J51" s="31">
        <f t="shared" si="1"/>
        <v>370712.77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1334.71</v>
      </c>
      <c r="D52" s="31">
        <f>(Jul!C52*7)+(Aug!C52*6)+(Sep!C52*5)+(Oct!C52*4)+(Nov!C52*3)+(Dec!C52*2)+(Jan!C52*1)</f>
        <v>7148.37</v>
      </c>
      <c r="E52" s="8"/>
      <c r="F52" s="31">
        <f>(Jul!E52*7)+(Aug!E52*6)+(Sep!E52*5)+(Oct!E52*4)+(Nov!E52*3)+(Dec!E52*2)+(Jan!E52*1)</f>
        <v>3339</v>
      </c>
      <c r="G52" s="8">
        <v>6675</v>
      </c>
      <c r="H52" s="31">
        <f>Dec!H52+G52</f>
        <v>23349</v>
      </c>
      <c r="I52" s="31">
        <f t="shared" si="0"/>
        <v>8009.71</v>
      </c>
      <c r="J52" s="31">
        <f t="shared" si="1"/>
        <v>33836.369999999995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(Jul!C53*7)+(Aug!C53*6)+(Sep!C53*5)+(Oct!C53*4)+(Nov!C53*3)+(Dec!C53*2)+(Jan!C53*1)</f>
        <v>10857.66</v>
      </c>
      <c r="E53" s="8"/>
      <c r="F53" s="31">
        <f>(Jul!E53*7)+(Aug!E53*6)+(Sep!E53*5)+(Oct!E53*4)+(Nov!E53*3)+(Dec!E53*2)+(Jan!E53*1)</f>
        <v>0</v>
      </c>
      <c r="G53" s="8"/>
      <c r="H53" s="31">
        <f>Dec!H53+G53</f>
        <v>4926</v>
      </c>
      <c r="I53" s="31">
        <f t="shared" si="0"/>
        <v>0</v>
      </c>
      <c r="J53" s="31">
        <f t="shared" si="1"/>
        <v>15783.66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8323.56</v>
      </c>
      <c r="D54" s="31">
        <f>(Jul!C54*7)+(Aug!C54*6)+(Sep!C54*5)+(Oct!C54*4)+(Nov!C54*3)+(Dec!C54*2)+(Jan!C54*1)</f>
        <v>30705.239999999998</v>
      </c>
      <c r="E54" s="8"/>
      <c r="F54" s="31">
        <f>(Jul!E54*7)+(Aug!E54*6)+(Sep!E54*5)+(Oct!E54*4)+(Nov!E54*3)+(Dec!E54*2)+(Jan!E54*1)</f>
        <v>0</v>
      </c>
      <c r="G54" s="8">
        <v>61824</v>
      </c>
      <c r="H54" s="31">
        <f>Dec!H54+G54</f>
        <v>133114</v>
      </c>
      <c r="I54" s="31">
        <f t="shared" si="0"/>
        <v>70147.56</v>
      </c>
      <c r="J54" s="31">
        <f t="shared" si="1"/>
        <v>163819.24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5442.06</v>
      </c>
      <c r="D55" s="31">
        <f>(Jul!C55*7)+(Aug!C55*6)+(Sep!C55*5)+(Oct!C55*4)+(Nov!C55*3)+(Dec!C55*2)+(Jan!C55*1)</f>
        <v>201553.53999999998</v>
      </c>
      <c r="E55" s="8"/>
      <c r="F55" s="31">
        <f>(Jul!E55*7)+(Aug!E55*6)+(Sep!E55*5)+(Oct!E55*4)+(Nov!E55*3)+(Dec!E55*2)+(Jan!E55*1)</f>
        <v>0</v>
      </c>
      <c r="G55" s="8">
        <v>52202.87</v>
      </c>
      <c r="H55" s="31">
        <f>Dec!H55+G55</f>
        <v>298922.07</v>
      </c>
      <c r="I55" s="31">
        <f t="shared" si="0"/>
        <v>57644.93</v>
      </c>
      <c r="J55" s="31">
        <f t="shared" si="1"/>
        <v>500475.61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263.23</v>
      </c>
      <c r="D56" s="31">
        <f>(Jul!C56*7)+(Aug!C56*6)+(Sep!C56*5)+(Oct!C56*4)+(Nov!C56*3)+(Dec!C56*2)+(Jan!C56*1)</f>
        <v>31860.62</v>
      </c>
      <c r="E56" s="8"/>
      <c r="F56" s="31">
        <f>(Jul!E56*7)+(Aug!E56*6)+(Sep!E56*5)+(Oct!E56*4)+(Nov!E56*3)+(Dec!E56*2)+(Jan!E56*1)</f>
        <v>0</v>
      </c>
      <c r="G56" s="8">
        <v>789</v>
      </c>
      <c r="H56" s="31">
        <f>Dec!H56+G56</f>
        <v>11689</v>
      </c>
      <c r="I56" s="31">
        <f t="shared" si="0"/>
        <v>1052.23</v>
      </c>
      <c r="J56" s="31">
        <f t="shared" si="1"/>
        <v>43549.619999999995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407.75</v>
      </c>
      <c r="D57" s="31">
        <f>(Jul!C57*7)+(Aug!C57*6)+(Sep!C57*5)+(Oct!C57*4)+(Nov!C57*3)+(Dec!C57*2)+(Jan!C57*1)</f>
        <v>35088.800000000003</v>
      </c>
      <c r="E57" s="8"/>
      <c r="F57" s="31">
        <f>(Jul!E57*7)+(Aug!E57*6)+(Sep!E57*5)+(Oct!E57*4)+(Nov!E57*3)+(Dec!E57*2)+(Jan!E57*1)</f>
        <v>0</v>
      </c>
      <c r="G57" s="8">
        <v>12946</v>
      </c>
      <c r="H57" s="31">
        <f>Dec!H57+G57</f>
        <v>559999</v>
      </c>
      <c r="I57" s="31">
        <f t="shared" si="0"/>
        <v>13353.75</v>
      </c>
      <c r="J57" s="31">
        <f t="shared" si="1"/>
        <v>595087.80000000005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(Jul!C58*7)+(Aug!C58*6)+(Sep!C58*5)+(Oct!C58*4)+(Nov!C58*3)+(Dec!C58*2)+(Jan!C58*1)</f>
        <v>102077</v>
      </c>
      <c r="E58" s="8"/>
      <c r="F58" s="31">
        <f>(Jul!E58*7)+(Aug!E58*6)+(Sep!E58*5)+(Oct!E58*4)+(Nov!E58*3)+(Dec!E58*2)+(Jan!E58*1)</f>
        <v>5669.26</v>
      </c>
      <c r="G58" s="8"/>
      <c r="H58" s="31">
        <f>Dec!H58+G58</f>
        <v>397299.64</v>
      </c>
      <c r="I58" s="31">
        <f t="shared" si="0"/>
        <v>0</v>
      </c>
      <c r="J58" s="31">
        <f t="shared" si="1"/>
        <v>505045.9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2244.94</v>
      </c>
      <c r="D59" s="31">
        <f>(Jul!C59*7)+(Aug!C59*6)+(Sep!C59*5)+(Oct!C59*4)+(Nov!C59*3)+(Dec!C59*2)+(Jan!C59*1)</f>
        <v>18603.28</v>
      </c>
      <c r="E59" s="8"/>
      <c r="F59" s="31">
        <f>(Jul!E59*7)+(Aug!E59*6)+(Sep!E59*5)+(Oct!E59*4)+(Nov!E59*3)+(Dec!E59*2)+(Jan!E59*1)</f>
        <v>0</v>
      </c>
      <c r="G59" s="8">
        <v>90953</v>
      </c>
      <c r="H59" s="31">
        <f>Dec!H59+G59</f>
        <v>113519</v>
      </c>
      <c r="I59" s="31">
        <f t="shared" si="0"/>
        <v>93197.94</v>
      </c>
      <c r="J59" s="31">
        <f t="shared" si="1"/>
        <v>132122.28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17419.830000000002</v>
      </c>
      <c r="D60" s="31">
        <f>(Jul!C60*7)+(Aug!C60*6)+(Sep!C60*5)+(Oct!C60*4)+(Nov!C60*3)+(Dec!C60*2)+(Jan!C60*1)</f>
        <v>4373705.47</v>
      </c>
      <c r="E60" s="8"/>
      <c r="F60" s="31">
        <f>(Jul!E60*7)+(Aug!E60*6)+(Sep!E60*5)+(Oct!E60*4)+(Nov!E60*3)+(Dec!E60*2)+(Jan!E60*1)</f>
        <v>30645</v>
      </c>
      <c r="G60" s="8">
        <v>213337.54</v>
      </c>
      <c r="H60" s="31">
        <f>Dec!H60+G60</f>
        <v>1402786.59</v>
      </c>
      <c r="I60" s="31">
        <f t="shared" si="0"/>
        <v>230757.37</v>
      </c>
      <c r="J60" s="31">
        <f t="shared" si="1"/>
        <v>5807137.0599999996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6344.26</v>
      </c>
      <c r="D61" s="31">
        <f>(Jul!C61*7)+(Aug!C61*6)+(Sep!C61*5)+(Oct!C61*4)+(Nov!C61*3)+(Dec!C61*2)+(Jan!C61*1)</f>
        <v>52971.790000000008</v>
      </c>
      <c r="E61" s="8"/>
      <c r="F61" s="31">
        <f>(Jul!E61*7)+(Aug!E61*6)+(Sep!E61*5)+(Oct!E61*4)+(Nov!E61*3)+(Dec!E61*2)+(Jan!E61*1)</f>
        <v>0</v>
      </c>
      <c r="G61" s="8">
        <v>108688.82</v>
      </c>
      <c r="H61" s="31">
        <f>Dec!H61+G61</f>
        <v>173756.82</v>
      </c>
      <c r="I61" s="31">
        <f t="shared" si="0"/>
        <v>115033.08</v>
      </c>
      <c r="J61" s="31">
        <f t="shared" si="1"/>
        <v>226728.61000000002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(Jul!C62*7)+(Aug!C62*6)+(Sep!C62*5)+(Oct!C62*4)+(Nov!C62*3)+(Dec!C62*2)+(Jan!C62*1)</f>
        <v>28278.52</v>
      </c>
      <c r="E62" s="8"/>
      <c r="F62" s="31">
        <f>(Jul!E62*7)+(Aug!E62*6)+(Sep!E62*5)+(Oct!E62*4)+(Nov!E62*3)+(Dec!E62*2)+(Jan!E62*1)</f>
        <v>0</v>
      </c>
      <c r="G62" s="8"/>
      <c r="H62" s="31">
        <f>Dec!H62+G62</f>
        <v>102565</v>
      </c>
      <c r="I62" s="31">
        <f t="shared" si="0"/>
        <v>0</v>
      </c>
      <c r="J62" s="31">
        <f t="shared" si="1"/>
        <v>130843.52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(Jul!C63*7)+(Aug!C63*6)+(Sep!C63*5)+(Oct!C63*4)+(Nov!C63*3)+(Dec!C63*2)+(Jan!C63*1)</f>
        <v>12654.99</v>
      </c>
      <c r="E63" s="8"/>
      <c r="F63" s="31">
        <f>(Jul!E63*7)+(Aug!E63*6)+(Sep!E63*5)+(Oct!E63*4)+(Nov!E63*3)+(Dec!E63*2)+(Jan!E63*1)</f>
        <v>0</v>
      </c>
      <c r="G63" s="8"/>
      <c r="H63" s="31">
        <f>Dec!H63+G63</f>
        <v>2997</v>
      </c>
      <c r="I63" s="31">
        <f t="shared" si="0"/>
        <v>0</v>
      </c>
      <c r="J63" s="31">
        <f t="shared" si="1"/>
        <v>15651.99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22871.919999999998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6951</v>
      </c>
      <c r="I64" s="31">
        <f t="shared" ref="I64:I71" si="2">C64+E64+G64</f>
        <v>0</v>
      </c>
      <c r="J64" s="31">
        <f t="shared" ref="J64:J71" si="3">D64+F64+H64</f>
        <v>29822.92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0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(Jul!C66*7)+(Aug!C66*6)+(Sep!C66*5)+(Oct!C66*4)+(Nov!C66*3)+(Dec!C66*2)+(Jan!C66*1)</f>
        <v>20325.54</v>
      </c>
      <c r="E66" s="8"/>
      <c r="F66" s="31">
        <f>(Jul!E66*7)+(Aug!E66*6)+(Sep!E66*5)+(Oct!E66*4)+(Nov!E66*3)+(Dec!E66*2)+(Jan!E66*1)</f>
        <v>0</v>
      </c>
      <c r="G66" s="8"/>
      <c r="H66" s="31">
        <f>Dec!H66+G66</f>
        <v>47937</v>
      </c>
      <c r="I66" s="31">
        <f t="shared" si="2"/>
        <v>0</v>
      </c>
      <c r="J66" s="31">
        <f t="shared" si="3"/>
        <v>68262.540000000008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9206.7000000000007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46851</v>
      </c>
      <c r="I67" s="31">
        <f t="shared" si="2"/>
        <v>0</v>
      </c>
      <c r="J67" s="31">
        <f t="shared" si="3"/>
        <v>56057.7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0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133.16999999999999</v>
      </c>
      <c r="D69" s="31">
        <f>(Jul!C69*7)+(Aug!C69*6)+(Sep!C69*5)+(Oct!C69*4)+(Nov!C69*3)+(Dec!C69*2)+(Jan!C69*1)</f>
        <v>21320.78</v>
      </c>
      <c r="E69" s="8"/>
      <c r="F69" s="31">
        <f>(Jul!E69*7)+(Aug!E69*6)+(Sep!E69*5)+(Oct!E69*4)+(Nov!E69*3)+(Dec!E69*2)+(Jan!E69*1)</f>
        <v>0</v>
      </c>
      <c r="G69" s="8">
        <v>665</v>
      </c>
      <c r="H69" s="31">
        <f>Dec!H69+G69</f>
        <v>21391</v>
      </c>
      <c r="I69" s="31">
        <f t="shared" si="2"/>
        <v>798.17</v>
      </c>
      <c r="J69" s="31">
        <f t="shared" si="3"/>
        <v>42711.78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(Jul!C70*7)+(Aug!C70*6)+(Sep!C70*5)+(Oct!C70*4)+(Nov!C70*3)+(Dec!C70*2)+(Jan!C70*1)</f>
        <v>46504.299999999996</v>
      </c>
      <c r="E70" s="8"/>
      <c r="F70" s="31">
        <f>(Jul!E70*7)+(Aug!E70*6)+(Sep!E70*5)+(Oct!E70*4)+(Nov!E70*3)+(Dec!E70*2)+(Jan!E70*1)</f>
        <v>0</v>
      </c>
      <c r="G70" s="8"/>
      <c r="H70" s="31">
        <f>Dec!H70+G70</f>
        <v>16916</v>
      </c>
      <c r="I70" s="31">
        <f t="shared" si="2"/>
        <v>0</v>
      </c>
      <c r="J70" s="31">
        <f t="shared" si="3"/>
        <v>63420.299999999996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8742.64</v>
      </c>
      <c r="D71" s="31">
        <f>(Jul!C71*7)+(Aug!C71*6)+(Sep!C71*5)+(Oct!C71*4)+(Nov!C71*3)+(Dec!C71*2)+(Jan!C71*1)</f>
        <v>93581.840000000011</v>
      </c>
      <c r="E71" s="8"/>
      <c r="F71" s="31">
        <f>(Jul!E71*7)+(Aug!E71*6)+(Sep!E71*5)+(Oct!E71*4)+(Nov!E71*3)+(Dec!E71*2)+(Jan!E71*1)</f>
        <v>0</v>
      </c>
      <c r="G71" s="8">
        <v>84505</v>
      </c>
      <c r="H71" s="31">
        <f>Dec!H71+G71</f>
        <v>208558</v>
      </c>
      <c r="I71" s="31">
        <f t="shared" si="2"/>
        <v>93247.64</v>
      </c>
      <c r="J71" s="31">
        <f t="shared" si="3"/>
        <v>302139.84000000003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44368.380000000005</v>
      </c>
      <c r="D72" s="32">
        <f t="shared" si="4"/>
        <v>2842140.7199999993</v>
      </c>
      <c r="E72" s="32">
        <f t="shared" si="4"/>
        <v>15870.23</v>
      </c>
      <c r="F72" s="32">
        <f t="shared" si="4"/>
        <v>773813.05999999994</v>
      </c>
      <c r="G72" s="32">
        <f t="shared" si="4"/>
        <v>231199.40000000002</v>
      </c>
      <c r="H72" s="32">
        <f t="shared" si="4"/>
        <v>4552830.830000001</v>
      </c>
      <c r="I72" s="32">
        <f t="shared" si="4"/>
        <v>291438.01</v>
      </c>
      <c r="J72" s="32">
        <f t="shared" si="4"/>
        <v>8168784.6099999994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87802.43</v>
      </c>
      <c r="D73" s="32">
        <f t="shared" si="5"/>
        <v>6567782.8200000003</v>
      </c>
      <c r="E73" s="32">
        <f t="shared" si="5"/>
        <v>0</v>
      </c>
      <c r="F73" s="32">
        <f t="shared" si="5"/>
        <v>398594.02</v>
      </c>
      <c r="G73" s="32">
        <f t="shared" si="5"/>
        <v>766675.07000000007</v>
      </c>
      <c r="H73" s="32">
        <f t="shared" si="5"/>
        <v>5756061.8800000008</v>
      </c>
      <c r="I73" s="32">
        <f t="shared" si="5"/>
        <v>854477.5</v>
      </c>
      <c r="J73" s="32">
        <f t="shared" si="5"/>
        <v>12722438.719999999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132170.81</v>
      </c>
      <c r="D74" s="32">
        <f t="shared" ref="D74:J74" si="6">SUM(D72:D73)</f>
        <v>9409923.5399999991</v>
      </c>
      <c r="E74" s="32">
        <f t="shared" si="6"/>
        <v>15870.23</v>
      </c>
      <c r="F74" s="32">
        <f t="shared" si="6"/>
        <v>1172407.08</v>
      </c>
      <c r="G74" s="32">
        <f t="shared" si="6"/>
        <v>997874.47000000009</v>
      </c>
      <c r="H74" s="32">
        <f t="shared" si="6"/>
        <v>10308892.710000001</v>
      </c>
      <c r="I74" s="32">
        <f t="shared" si="6"/>
        <v>1145915.51</v>
      </c>
      <c r="J74" s="32">
        <f t="shared" si="6"/>
        <v>20891223.329999998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6" activePane="bottomLeft" state="frozen"/>
      <selection pane="bottomLeft" activeCell="C34" sqref="C34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5538</v>
      </c>
      <c r="D5" s="31">
        <f>(Jul!C5*8)+(Aug!C5*7)+(Sep!C5*6)+(Oct!C5*5)+(Nov!C5*4)+(Dec!C5*3)+(Jan!C5*2)+(Feb!C5*1)</f>
        <v>472571.45999999996</v>
      </c>
      <c r="E5" s="8">
        <v>10563</v>
      </c>
      <c r="F5" s="31">
        <f>(Jul!E5*8)+(Aug!E5*7)+(Sep!E5*6)+(Oct!E5*5)+(Nov!E5*4)+(Dec!E5*3)+(Jan!E5*2)+(Feb!E5*1)</f>
        <v>533494.06000000006</v>
      </c>
      <c r="G5" s="8">
        <v>54728</v>
      </c>
      <c r="H5" s="31">
        <f>Jan!H5+G5</f>
        <v>1191724.71</v>
      </c>
      <c r="I5" s="31">
        <f t="shared" ref="I5:I63" si="0">C5+E5+G5</f>
        <v>70829</v>
      </c>
      <c r="J5" s="31">
        <f t="shared" ref="J5:J63" si="1">D5+F5+H5</f>
        <v>2197790.23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(Jul!C6*8)+(Aug!C6*7)+(Sep!C6*6)+(Oct!C6*5)+(Nov!C6*4)+(Dec!C6*3)+(Jan!C6*2)+(Feb!C6*1)</f>
        <v>12294.31</v>
      </c>
      <c r="E6" s="8"/>
      <c r="F6" s="31">
        <f>(Jul!E6*8)+(Aug!E6*7)+(Sep!E6*6)+(Oct!E6*5)+(Nov!E6*4)+(Dec!E6*3)+(Jan!E6*2)+(Feb!E6*1)</f>
        <v>0</v>
      </c>
      <c r="G6" s="8"/>
      <c r="H6" s="31">
        <f>Jan!H6+G6</f>
        <v>346.84</v>
      </c>
      <c r="I6" s="31">
        <f t="shared" si="0"/>
        <v>0</v>
      </c>
      <c r="J6" s="31">
        <f t="shared" si="1"/>
        <v>12641.15</v>
      </c>
    </row>
    <row r="7" spans="1:10" s="1" customFormat="1" ht="15.75" customHeight="1" x14ac:dyDescent="0.2">
      <c r="A7" s="5" t="s">
        <v>24</v>
      </c>
      <c r="B7" s="6" t="s">
        <v>22</v>
      </c>
      <c r="C7" s="7">
        <v>3952.84</v>
      </c>
      <c r="D7" s="31">
        <f>(Jul!C7*8)+(Aug!C7*7)+(Sep!C7*6)+(Oct!C7*5)+(Nov!C7*4)+(Dec!C7*3)+(Jan!C7*2)+(Feb!C7*1)</f>
        <v>110156.49999999999</v>
      </c>
      <c r="E7" s="8">
        <v>1149</v>
      </c>
      <c r="F7" s="31">
        <f>(Jul!E7*8)+(Aug!E7*7)+(Sep!E7*6)+(Oct!E7*5)+(Nov!E7*4)+(Dec!E7*3)+(Jan!E7*2)+(Feb!E7*1)</f>
        <v>59880</v>
      </c>
      <c r="G7" s="8">
        <v>74483</v>
      </c>
      <c r="H7" s="31">
        <f>Jan!H7+G7</f>
        <v>181380.3</v>
      </c>
      <c r="I7" s="31">
        <f t="shared" si="0"/>
        <v>79584.84</v>
      </c>
      <c r="J7" s="31">
        <f t="shared" si="1"/>
        <v>351416.8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(Jul!C8*8)+(Aug!C8*7)+(Sep!C8*6)+(Oct!C8*5)+(Nov!C8*4)+(Dec!C8*3)+(Jan!C8*2)+(Feb!C8*1)</f>
        <v>39542.94</v>
      </c>
      <c r="E8" s="8"/>
      <c r="F8" s="31">
        <f>(Jul!E8*8)+(Aug!E8*7)+(Sep!E8*6)+(Oct!E8*5)+(Nov!E8*4)+(Dec!E8*3)+(Jan!E8*2)+(Feb!E8*1)</f>
        <v>900</v>
      </c>
      <c r="G8" s="8"/>
      <c r="H8" s="31">
        <f>Jan!H8+G8</f>
        <v>66418.899999999994</v>
      </c>
      <c r="I8" s="31">
        <f t="shared" si="0"/>
        <v>0</v>
      </c>
      <c r="J8" s="31">
        <f t="shared" si="1"/>
        <v>106861.84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1059</v>
      </c>
      <c r="D9" s="31">
        <f>(Jul!C9*8)+(Aug!C9*7)+(Sep!C9*6)+(Oct!C9*5)+(Nov!C9*4)+(Dec!C9*3)+(Jan!C9*2)+(Feb!C9*1)</f>
        <v>40052.5</v>
      </c>
      <c r="E9" s="8"/>
      <c r="F9" s="31">
        <f>(Jul!E9*8)+(Aug!E9*7)+(Sep!E9*6)+(Oct!E9*5)+(Nov!E9*4)+(Dec!E9*3)+(Jan!E9*2)+(Feb!E9*1)</f>
        <v>0</v>
      </c>
      <c r="G9" s="8"/>
      <c r="H9" s="31">
        <f>Jan!H9+G9</f>
        <v>31286.07</v>
      </c>
      <c r="I9" s="31">
        <f t="shared" si="0"/>
        <v>1059</v>
      </c>
      <c r="J9" s="31">
        <f t="shared" si="1"/>
        <v>71338.570000000007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3519</v>
      </c>
      <c r="D10" s="31">
        <f>(Jul!C10*8)+(Aug!C10*7)+(Sep!C10*6)+(Oct!C10*5)+(Nov!C10*4)+(Dec!C10*3)+(Jan!C10*2)+(Feb!C10*1)</f>
        <v>35105.14</v>
      </c>
      <c r="E10" s="8">
        <v>1149</v>
      </c>
      <c r="F10" s="31">
        <f>(Jul!E10*8)+(Aug!E10*7)+(Sep!E10*6)+(Oct!E10*5)+(Nov!E10*4)+(Dec!E10*3)+(Jan!E10*2)+(Feb!E10*1)</f>
        <v>21186</v>
      </c>
      <c r="G10" s="8">
        <v>19146</v>
      </c>
      <c r="H10" s="31">
        <f>Jan!H10+G10</f>
        <v>153547.34</v>
      </c>
      <c r="I10" s="31">
        <f t="shared" si="0"/>
        <v>23814</v>
      </c>
      <c r="J10" s="31">
        <f t="shared" si="1"/>
        <v>209838.47999999998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(Jul!C11*8)+(Aug!C11*7)+(Sep!C11*6)+(Oct!C11*5)+(Nov!C11*4)+(Dec!C11*3)+(Jan!C11*2)+(Feb!C11*1)</f>
        <v>24977.08</v>
      </c>
      <c r="E11" s="8"/>
      <c r="F11" s="31">
        <f>(Jul!E11*8)+(Aug!E11*7)+(Sep!E11*6)+(Oct!E11*5)+(Nov!E11*4)+(Dec!E11*3)+(Jan!E11*2)+(Feb!E11*1)</f>
        <v>11535</v>
      </c>
      <c r="G11" s="8"/>
      <c r="H11" s="31">
        <f>Jan!H11+G11</f>
        <v>269752</v>
      </c>
      <c r="I11" s="31">
        <f t="shared" si="0"/>
        <v>0</v>
      </c>
      <c r="J11" s="31">
        <f t="shared" si="1"/>
        <v>306264.08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(Jul!C12*8)+(Aug!C12*7)+(Sep!C12*6)+(Oct!C12*5)+(Nov!C12*4)+(Dec!C12*3)+(Jan!C12*2)+(Feb!C12*1)</f>
        <v>53249.16</v>
      </c>
      <c r="E12" s="8"/>
      <c r="F12" s="31">
        <f>(Jul!E12*8)+(Aug!E12*7)+(Sep!E12*6)+(Oct!E12*5)+(Nov!E12*4)+(Dec!E12*3)+(Jan!E12*2)+(Feb!E12*1)</f>
        <v>0</v>
      </c>
      <c r="G12" s="8"/>
      <c r="H12" s="31">
        <f>Jan!H12+G12</f>
        <v>58256.28</v>
      </c>
      <c r="I12" s="31">
        <f t="shared" si="0"/>
        <v>0</v>
      </c>
      <c r="J12" s="31">
        <f t="shared" si="1"/>
        <v>111505.44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6683</v>
      </c>
      <c r="D13" s="31">
        <f>(Jul!C13*8)+(Aug!C13*7)+(Sep!C13*6)+(Oct!C13*5)+(Nov!C13*4)+(Dec!C13*3)+(Jan!C13*2)+(Feb!C13*1)</f>
        <v>305721.25</v>
      </c>
      <c r="E13" s="8"/>
      <c r="F13" s="31">
        <f>(Jul!E13*8)+(Aug!E13*7)+(Sep!E13*6)+(Oct!E13*5)+(Nov!E13*4)+(Dec!E13*3)+(Jan!E13*2)+(Feb!E13*1)</f>
        <v>56347.57</v>
      </c>
      <c r="G13" s="8">
        <v>75394</v>
      </c>
      <c r="H13" s="31">
        <f>Jan!H13+G13</f>
        <v>472079.01</v>
      </c>
      <c r="I13" s="31">
        <f t="shared" si="0"/>
        <v>82077</v>
      </c>
      <c r="J13" s="31">
        <f t="shared" si="1"/>
        <v>834147.83000000007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3096</v>
      </c>
      <c r="D14" s="31">
        <f>(Jul!C14*8)+(Aug!C14*7)+(Sep!C14*6)+(Oct!C14*5)+(Nov!C14*4)+(Dec!C14*3)+(Jan!C14*2)+(Feb!C14*1)</f>
        <v>73178.67</v>
      </c>
      <c r="E14" s="8"/>
      <c r="F14" s="31">
        <f>(Jul!E14*8)+(Aug!E14*7)+(Sep!E14*6)+(Oct!E14*5)+(Nov!E14*4)+(Dec!E14*3)+(Jan!E14*2)+(Feb!E14*1)</f>
        <v>17055</v>
      </c>
      <c r="G14" s="8">
        <v>17298</v>
      </c>
      <c r="H14" s="31">
        <f>Jan!H14+G14</f>
        <v>69455.37</v>
      </c>
      <c r="I14" s="31">
        <f t="shared" si="0"/>
        <v>20394</v>
      </c>
      <c r="J14" s="31">
        <f t="shared" si="1"/>
        <v>159689.03999999998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0</v>
      </c>
      <c r="E15" s="8"/>
      <c r="F15" s="31">
        <f>(Jul!E15*8)+(Aug!E15*7)+(Sep!E15*6)+(Oct!E15*5)+(Nov!E15*4)+(Dec!E15*3)+(Jan!E15*2)+(Feb!E15*1)</f>
        <v>0</v>
      </c>
      <c r="G15" s="8"/>
      <c r="H15" s="31">
        <f>Jan!H15+G15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14338.83</v>
      </c>
      <c r="D16" s="31">
        <f>(Jul!C16*8)+(Aug!C16*7)+(Sep!C16*6)+(Oct!C16*5)+(Nov!C16*4)+(Dec!C16*3)+(Jan!C16*2)+(Feb!C16*1)</f>
        <v>800966.91999999993</v>
      </c>
      <c r="E16" s="8">
        <v>1094</v>
      </c>
      <c r="F16" s="31">
        <f>(Jul!E16*8)+(Aug!E16*7)+(Sep!E16*6)+(Oct!E16*5)+(Nov!E16*4)+(Dec!E16*3)+(Jan!E16*2)+(Feb!E16*1)</f>
        <v>36002</v>
      </c>
      <c r="G16" s="8">
        <v>121591</v>
      </c>
      <c r="H16" s="31">
        <f>Jan!H16+G16</f>
        <v>1424544.16</v>
      </c>
      <c r="I16" s="31">
        <f t="shared" si="0"/>
        <v>137023.82999999999</v>
      </c>
      <c r="J16" s="31">
        <f t="shared" si="1"/>
        <v>2261513.08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(Jul!C17*8)+(Aug!C17*7)+(Sep!C17*6)+(Oct!C17*5)+(Nov!C17*4)+(Dec!C17*3)+(Jan!C17*2)+(Feb!C17*1)</f>
        <v>800319.19</v>
      </c>
      <c r="E17" s="8">
        <v>1280</v>
      </c>
      <c r="F17" s="31">
        <f>(Jul!E17*8)+(Aug!E17*7)+(Sep!E17*6)+(Oct!E17*5)+(Nov!E17*4)+(Dec!E17*3)+(Jan!E17*2)+(Feb!E17*1)</f>
        <v>17372</v>
      </c>
      <c r="G17" s="8"/>
      <c r="H17" s="31">
        <f>Jan!H17+G17</f>
        <v>106440.09000000001</v>
      </c>
      <c r="I17" s="31">
        <f t="shared" si="0"/>
        <v>1280</v>
      </c>
      <c r="J17" s="31">
        <f t="shared" si="1"/>
        <v>924131.27999999991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0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1952.26</v>
      </c>
      <c r="E19" s="8"/>
      <c r="F19" s="31">
        <f>(Jul!E19*8)+(Aug!E19*7)+(Sep!E19*6)+(Oct!E19*5)+(Nov!E19*4)+(Dec!E19*3)+(Jan!E19*2)+(Feb!E19*1)</f>
        <v>0</v>
      </c>
      <c r="G19" s="8"/>
      <c r="H19" s="31">
        <f>Jan!H19+G19</f>
        <v>3636.41</v>
      </c>
      <c r="I19" s="31">
        <f t="shared" si="0"/>
        <v>0</v>
      </c>
      <c r="J19" s="31">
        <f t="shared" si="1"/>
        <v>5588.67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(Jul!C20*8)+(Aug!C20*7)+(Sep!C20*6)+(Oct!C20*5)+(Nov!C20*4)+(Dec!C20*3)+(Jan!C20*2)+(Feb!C20*1)</f>
        <v>35175.35</v>
      </c>
      <c r="E20" s="8"/>
      <c r="F20" s="31">
        <f>(Jul!E20*8)+(Aug!E20*7)+(Sep!E20*6)+(Oct!E20*5)+(Nov!E20*4)+(Dec!E20*3)+(Jan!E20*2)+(Feb!E20*1)</f>
        <v>3336</v>
      </c>
      <c r="G20" s="8"/>
      <c r="H20" s="31">
        <f>Jan!H20+G20</f>
        <v>15360</v>
      </c>
      <c r="I20" s="31">
        <f t="shared" si="0"/>
        <v>0</v>
      </c>
      <c r="J20" s="31">
        <f t="shared" si="1"/>
        <v>53871.35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(Jul!C21*8)+(Aug!C21*7)+(Sep!C21*6)+(Oct!C21*5)+(Nov!C21*4)+(Dec!C21*3)+(Jan!C21*2)+(Feb!C21*1)</f>
        <v>0</v>
      </c>
      <c r="E21" s="8"/>
      <c r="F21" s="31">
        <f>(Jul!E21*8)+(Aug!E21*7)+(Sep!E21*6)+(Oct!E21*5)+(Nov!E21*4)+(Dec!E21*3)+(Jan!E21*2)+(Feb!E21*1)</f>
        <v>1386</v>
      </c>
      <c r="G21" s="8"/>
      <c r="H21" s="31">
        <f>Jan!H21+G21</f>
        <v>4806</v>
      </c>
      <c r="I21" s="31">
        <f t="shared" si="0"/>
        <v>0</v>
      </c>
      <c r="J21" s="31">
        <f t="shared" si="1"/>
        <v>6192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(Jul!C22*8)+(Aug!C22*7)+(Sep!C22*6)+(Oct!C22*5)+(Nov!C22*4)+(Dec!C22*3)+(Jan!C22*2)+(Feb!C22*1)</f>
        <v>2038.75</v>
      </c>
      <c r="E22" s="8"/>
      <c r="F22" s="31">
        <f>(Jul!E22*8)+(Aug!E22*7)+(Sep!E22*6)+(Oct!E22*5)+(Nov!E22*4)+(Dec!E22*3)+(Jan!E22*2)+(Feb!E22*1)</f>
        <v>5364</v>
      </c>
      <c r="G22" s="8"/>
      <c r="H22" s="31">
        <f>Jan!H22+G22</f>
        <v>11591.4</v>
      </c>
      <c r="I22" s="31">
        <f t="shared" si="0"/>
        <v>0</v>
      </c>
      <c r="J22" s="31">
        <f t="shared" si="1"/>
        <v>18994.150000000001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133.16999999999999</v>
      </c>
      <c r="D23" s="31">
        <f>(Jul!C23*8)+(Aug!C23*7)+(Sep!C23*6)+(Oct!C23*5)+(Nov!C23*4)+(Dec!C23*3)+(Jan!C23*2)+(Feb!C23*1)</f>
        <v>196542.80000000002</v>
      </c>
      <c r="E23" s="8"/>
      <c r="F23" s="31">
        <f>(Jul!E23*8)+(Aug!E23*7)+(Sep!E23*6)+(Oct!E23*5)+(Nov!E23*4)+(Dec!E23*3)+(Jan!E23*2)+(Feb!E23*1)</f>
        <v>26228</v>
      </c>
      <c r="G23" s="8">
        <v>532.67999999999995</v>
      </c>
      <c r="H23" s="31">
        <f>Jan!H23+G23</f>
        <v>209022.49000000002</v>
      </c>
      <c r="I23" s="31">
        <f t="shared" si="0"/>
        <v>665.84999999999991</v>
      </c>
      <c r="J23" s="31">
        <f t="shared" si="1"/>
        <v>431793.29000000004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(Jul!C24*8)+(Aug!C24*7)+(Sep!C24*6)+(Oct!C24*5)+(Nov!C24*4)+(Dec!C24*3)+(Jan!C24*2)+(Feb!C24*1)</f>
        <v>95397.55</v>
      </c>
      <c r="E24" s="8"/>
      <c r="F24" s="31">
        <f>(Jul!E24*8)+(Aug!E24*7)+(Sep!E24*6)+(Oct!E24*5)+(Nov!E24*4)+(Dec!E24*3)+(Jan!E24*2)+(Feb!E24*1)</f>
        <v>6555</v>
      </c>
      <c r="G24" s="8"/>
      <c r="H24" s="31">
        <f>Jan!H24+G24</f>
        <v>103773.31</v>
      </c>
      <c r="I24" s="31">
        <f t="shared" si="0"/>
        <v>0</v>
      </c>
      <c r="J24" s="31">
        <f t="shared" si="1"/>
        <v>205725.86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(Jul!C25*8)+(Aug!C25*7)+(Sep!C25*6)+(Oct!C25*5)+(Nov!C25*4)+(Dec!C25*3)+(Jan!C25*2)+(Feb!C25*1)</f>
        <v>127471.98000000001</v>
      </c>
      <c r="E25" s="8"/>
      <c r="F25" s="31">
        <f>(Jul!E25*8)+(Aug!E25*7)+(Sep!E25*6)+(Oct!E25*5)+(Nov!E25*4)+(Dec!E25*3)+(Jan!E25*2)+(Feb!E25*1)</f>
        <v>5760</v>
      </c>
      <c r="G25" s="8"/>
      <c r="H25" s="31">
        <f>Jan!H25+G25</f>
        <v>22869.46</v>
      </c>
      <c r="I25" s="31">
        <f t="shared" si="0"/>
        <v>0</v>
      </c>
      <c r="J25" s="31">
        <f t="shared" si="1"/>
        <v>156101.44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135.47999999999999</v>
      </c>
      <c r="D26" s="31">
        <f>(Jul!C26*8)+(Aug!C26*7)+(Sep!C26*6)+(Oct!C26*5)+(Nov!C26*4)+(Dec!C26*3)+(Jan!C26*2)+(Feb!C26*1)</f>
        <v>48918.29</v>
      </c>
      <c r="E26" s="8"/>
      <c r="F26" s="31">
        <f>(Jul!E26*8)+(Aug!E26*7)+(Sep!E26*6)+(Oct!E26*5)+(Nov!E26*4)+(Dec!E26*3)+(Jan!E26*2)+(Feb!E26*1)</f>
        <v>4240</v>
      </c>
      <c r="G26" s="8">
        <v>10742.8</v>
      </c>
      <c r="H26" s="31">
        <f>Jan!H26+G26</f>
        <v>36779.019999999997</v>
      </c>
      <c r="I26" s="31">
        <f t="shared" si="0"/>
        <v>10878.279999999999</v>
      </c>
      <c r="J26" s="31">
        <f t="shared" si="1"/>
        <v>89937.31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(Jul!C27*8)+(Aug!C27*7)+(Sep!C27*6)+(Oct!C27*5)+(Nov!C27*4)+(Dec!C27*3)+(Jan!C27*2)+(Feb!C27*1)</f>
        <v>15374.990000000002</v>
      </c>
      <c r="E27" s="8"/>
      <c r="F27" s="31">
        <f>(Jul!E27*8)+(Aug!E27*7)+(Sep!E27*6)+(Oct!E27*5)+(Nov!E27*4)+(Dec!E27*3)+(Jan!E27*2)+(Feb!E27*1)</f>
        <v>0</v>
      </c>
      <c r="G27" s="8"/>
      <c r="H27" s="31">
        <f>Jan!H27+G27</f>
        <v>27666.400000000001</v>
      </c>
      <c r="I27" s="31">
        <f t="shared" si="0"/>
        <v>0</v>
      </c>
      <c r="J27" s="31">
        <f t="shared" si="1"/>
        <v>43041.39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3068.9</v>
      </c>
      <c r="D28" s="31">
        <f>(Jul!C28*8)+(Aug!C28*7)+(Sep!C28*6)+(Oct!C28*5)+(Nov!C28*4)+(Dec!C28*3)+(Jan!C28*2)+(Feb!C28*1)</f>
        <v>15822.710000000001</v>
      </c>
      <c r="E28" s="8"/>
      <c r="F28" s="31">
        <f>(Jul!E28*8)+(Aug!E28*7)+(Sep!E28*6)+(Oct!E28*5)+(Nov!E28*4)+(Dec!E28*3)+(Jan!E28*2)+(Feb!E28*1)</f>
        <v>0</v>
      </c>
      <c r="G28" s="8">
        <v>21040.9</v>
      </c>
      <c r="H28" s="31">
        <f>Jan!H28+G28</f>
        <v>35484.240000000005</v>
      </c>
      <c r="I28" s="31">
        <f t="shared" si="0"/>
        <v>24109.800000000003</v>
      </c>
      <c r="J28" s="31">
        <f t="shared" si="1"/>
        <v>51306.950000000004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(Jul!C29*8)+(Aug!C29*7)+(Sep!C29*6)+(Oct!C29*5)+(Nov!C29*4)+(Dec!C29*3)+(Jan!C29*2)+(Feb!C29*1)</f>
        <v>0</v>
      </c>
      <c r="E29" s="8"/>
      <c r="F29" s="31">
        <f>(Jul!E29*8)+(Aug!E29*7)+(Sep!E29*6)+(Oct!E29*5)+(Nov!E29*4)+(Dec!E29*3)+(Jan!E29*2)+(Feb!E29*1)</f>
        <v>0</v>
      </c>
      <c r="G29" s="8">
        <v>0</v>
      </c>
      <c r="H29" s="31">
        <f>Jan!H29+G29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133.16999999999999</v>
      </c>
      <c r="D30" s="31">
        <f>(Jul!C30*8)+(Aug!C30*7)+(Sep!C30*6)+(Oct!C30*5)+(Nov!C30*4)+(Dec!C30*3)+(Jan!C30*2)+(Feb!C30*1)</f>
        <v>80997.89</v>
      </c>
      <c r="E30" s="8">
        <v>1149</v>
      </c>
      <c r="F30" s="31">
        <f>(Jul!E30*8)+(Aug!E30*7)+(Sep!E30*6)+(Oct!E30*5)+(Nov!E30*4)+(Dec!E30*3)+(Jan!E30*2)+(Feb!E30*1)</f>
        <v>49834.46</v>
      </c>
      <c r="G30" s="8">
        <v>532.67999999999995</v>
      </c>
      <c r="H30" s="31">
        <f>Jan!H30+G30</f>
        <v>254271.23</v>
      </c>
      <c r="I30" s="31">
        <f t="shared" si="0"/>
        <v>1814.85</v>
      </c>
      <c r="J30" s="31">
        <f t="shared" si="1"/>
        <v>385103.58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(Jul!C31*8)+(Aug!C31*7)+(Sep!C31*6)+(Oct!C31*5)+(Nov!C31*4)+(Dec!C31*3)+(Jan!C31*2)+(Feb!C31*1)</f>
        <v>199810.56</v>
      </c>
      <c r="E31" s="8">
        <v>2907</v>
      </c>
      <c r="F31" s="31">
        <f>(Jul!E31*8)+(Aug!E31*7)+(Sep!E31*6)+(Oct!E31*5)+(Nov!E31*4)+(Dec!E31*3)+(Jan!E31*2)+(Feb!E31*1)</f>
        <v>116132.57</v>
      </c>
      <c r="G31" s="8">
        <v>19388</v>
      </c>
      <c r="H31" s="31">
        <f>Jan!H31+G31</f>
        <v>217216.86</v>
      </c>
      <c r="I31" s="31">
        <f t="shared" si="0"/>
        <v>22295</v>
      </c>
      <c r="J31" s="31">
        <f t="shared" si="1"/>
        <v>533159.99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(Jul!C32*8)+(Aug!C32*7)+(Sep!C32*6)+(Oct!C32*5)+(Nov!C32*4)+(Dec!C32*3)+(Jan!C32*2)+(Feb!C32*1)</f>
        <v>23120.5</v>
      </c>
      <c r="E32" s="8"/>
      <c r="F32" s="31">
        <f>(Jul!E32*8)+(Aug!E32*7)+(Sep!E32*6)+(Oct!E32*5)+(Nov!E32*4)+(Dec!E32*3)+(Jan!E32*2)+(Feb!E32*1)</f>
        <v>0</v>
      </c>
      <c r="G32" s="8"/>
      <c r="H32" s="31">
        <f>Jan!H32+G32</f>
        <v>71371</v>
      </c>
      <c r="I32" s="31">
        <f t="shared" si="0"/>
        <v>0</v>
      </c>
      <c r="J32" s="31">
        <f t="shared" si="1"/>
        <v>94491.5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1680.48</v>
      </c>
      <c r="D33" s="31">
        <f>(Jul!C33*8)+(Aug!C33*7)+(Sep!C33*6)+(Oct!C33*5)+(Nov!C33*4)+(Dec!C33*3)+(Jan!C33*2)+(Feb!C33*1)</f>
        <v>98783.21</v>
      </c>
      <c r="E33" s="8"/>
      <c r="F33" s="31">
        <f>(Jul!E33*8)+(Aug!E33*7)+(Sep!E33*6)+(Oct!E33*5)+(Nov!E33*4)+(Dec!E33*3)+(Jan!E33*2)+(Feb!E33*1)</f>
        <v>0</v>
      </c>
      <c r="G33" s="8">
        <v>6812</v>
      </c>
      <c r="H33" s="31">
        <f>Jan!H33+G33</f>
        <v>36236</v>
      </c>
      <c r="I33" s="31">
        <f t="shared" si="0"/>
        <v>8492.48</v>
      </c>
      <c r="J33" s="31">
        <f t="shared" si="1"/>
        <v>135019.21000000002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(Jul!C34*8)+(Aug!C34*7)+(Sep!C34*6)+(Oct!C34*5)+(Nov!C34*4)+(Dec!C34*3)+(Jan!C34*2)+(Feb!C34*1)</f>
        <v>19102.71</v>
      </c>
      <c r="E34" s="8"/>
      <c r="F34" s="31">
        <f>(Jul!E34*8)+(Aug!E34*7)+(Sep!E34*6)+(Oct!E34*5)+(Nov!E34*4)+(Dec!E34*3)+(Jan!E34*2)+(Feb!E34*1)</f>
        <v>0</v>
      </c>
      <c r="G34" s="8"/>
      <c r="H34" s="31">
        <f>Jan!H34+G34</f>
        <v>54662</v>
      </c>
      <c r="I34" s="31">
        <f t="shared" si="0"/>
        <v>0</v>
      </c>
      <c r="J34" s="31">
        <f t="shared" si="1"/>
        <v>73764.709999999992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4274</v>
      </c>
      <c r="D35" s="31">
        <f>(Jul!C35*8)+(Aug!C35*7)+(Sep!C35*6)+(Oct!C35*5)+(Nov!C35*4)+(Dec!C35*3)+(Jan!C35*2)+(Feb!C35*1)</f>
        <v>130232.89</v>
      </c>
      <c r="E35" s="8"/>
      <c r="F35" s="31">
        <f>(Jul!E35*8)+(Aug!E35*7)+(Sep!E35*6)+(Oct!E35*5)+(Nov!E35*4)+(Dec!E35*3)+(Jan!E35*2)+(Feb!E35*1)</f>
        <v>0</v>
      </c>
      <c r="G35" s="8">
        <v>15655</v>
      </c>
      <c r="H35" s="31">
        <f>Jan!H35+G35</f>
        <v>257509</v>
      </c>
      <c r="I35" s="31">
        <f t="shared" si="0"/>
        <v>19929</v>
      </c>
      <c r="J35" s="31">
        <f t="shared" si="1"/>
        <v>387741.89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0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3927.08</v>
      </c>
      <c r="D37" s="31">
        <f>(Jul!C37*8)+(Aug!C37*7)+(Sep!C37*6)+(Oct!C37*5)+(Nov!C37*4)+(Dec!C37*3)+(Jan!C37*2)+(Feb!C37*1)</f>
        <v>250901.12999999998</v>
      </c>
      <c r="E37" s="8"/>
      <c r="F37" s="31">
        <f>(Jul!E37*8)+(Aug!E37*7)+(Sep!E37*6)+(Oct!E37*5)+(Nov!E37*4)+(Dec!E37*3)+(Jan!E37*2)+(Feb!E37*1)</f>
        <v>0</v>
      </c>
      <c r="G37" s="8">
        <v>5197</v>
      </c>
      <c r="H37" s="31">
        <f>Jan!H37+G37</f>
        <v>25959.18</v>
      </c>
      <c r="I37" s="31">
        <f t="shared" si="0"/>
        <v>9124.08</v>
      </c>
      <c r="J37" s="31">
        <f t="shared" si="1"/>
        <v>276860.31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651.36</v>
      </c>
      <c r="D38" s="31">
        <f>(Jul!C38*8)+(Aug!C38*7)+(Sep!C38*6)+(Oct!C38*5)+(Nov!C38*4)+(Dec!C38*3)+(Jan!C38*2)+(Feb!C38*1)</f>
        <v>651.36</v>
      </c>
      <c r="E38" s="8"/>
      <c r="F38" s="31">
        <f>(Jul!E38*8)+(Aug!E38*7)+(Sep!E38*6)+(Oct!E38*5)+(Nov!E38*4)+(Dec!E38*3)+(Jan!E38*2)+(Feb!E38*1)</f>
        <v>11820</v>
      </c>
      <c r="G38" s="8">
        <v>2719</v>
      </c>
      <c r="H38" s="31">
        <f>Jan!H38+G38</f>
        <v>5337</v>
      </c>
      <c r="I38" s="31">
        <f t="shared" si="0"/>
        <v>3370.36</v>
      </c>
      <c r="J38" s="31">
        <f t="shared" si="1"/>
        <v>17808.36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5288.66</v>
      </c>
      <c r="D39" s="31">
        <f>(Jul!C39*8)+(Aug!C39*7)+(Sep!C39*6)+(Oct!C39*5)+(Nov!C39*4)+(Dec!C39*3)+(Jan!C39*2)+(Feb!C39*1)</f>
        <v>91651.400000000009</v>
      </c>
      <c r="E39" s="8"/>
      <c r="F39" s="31">
        <f>(Jul!E39*8)+(Aug!E39*7)+(Sep!E39*6)+(Oct!E39*5)+(Nov!E39*4)+(Dec!E39*3)+(Jan!E39*2)+(Feb!E39*1)</f>
        <v>4716</v>
      </c>
      <c r="G39" s="8">
        <v>2246.2600000000002</v>
      </c>
      <c r="H39" s="31">
        <f>Jan!H39+G39</f>
        <v>258999.95</v>
      </c>
      <c r="I39" s="31">
        <f t="shared" si="0"/>
        <v>7534.92</v>
      </c>
      <c r="J39" s="31">
        <f t="shared" si="1"/>
        <v>355367.35000000003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(Jul!C40*8)+(Aug!C40*7)+(Sep!C40*6)+(Oct!C40*5)+(Nov!C40*4)+(Dec!C40*3)+(Jan!C40*2)+(Feb!C40*1)</f>
        <v>0</v>
      </c>
      <c r="E40" s="8"/>
      <c r="F40" s="31">
        <f>(Jul!E40*8)+(Aug!E40*7)+(Sep!E40*6)+(Oct!E40*5)+(Nov!E40*4)+(Dec!E40*3)+(Jan!E40*2)+(Feb!E40*1)</f>
        <v>0</v>
      </c>
      <c r="G40" s="8"/>
      <c r="H40" s="31">
        <f>Jan!H40+G40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(Jul!C41*8)+(Aug!C41*7)+(Sep!C41*6)+(Oct!C41*5)+(Nov!C41*4)+(Dec!C41*3)+(Jan!C41*2)+(Feb!C41*1)</f>
        <v>0</v>
      </c>
      <c r="E41" s="8"/>
      <c r="F41" s="31">
        <f>(Jul!E41*8)+(Aug!E41*7)+(Sep!E41*6)+(Oct!E41*5)+(Nov!E41*4)+(Dec!E41*3)+(Jan!E41*2)+(Feb!E41*1)</f>
        <v>6270.9500000000007</v>
      </c>
      <c r="G41" s="8"/>
      <c r="H41" s="31">
        <f>Jan!H41+G41</f>
        <v>2589</v>
      </c>
      <c r="I41" s="31">
        <f t="shared" si="0"/>
        <v>0</v>
      </c>
      <c r="J41" s="31">
        <f t="shared" si="1"/>
        <v>8859.9500000000007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1162</v>
      </c>
      <c r="D42" s="31">
        <f>(Jul!C42*8)+(Aug!C42*7)+(Sep!C42*6)+(Oct!C42*5)+(Nov!C42*4)+(Dec!C42*3)+(Jan!C42*2)+(Feb!C42*1)</f>
        <v>55012.590000000004</v>
      </c>
      <c r="E42" s="8"/>
      <c r="F42" s="31">
        <f>(Jul!E42*8)+(Aug!E42*7)+(Sep!E42*6)+(Oct!E42*5)+(Nov!E42*4)+(Dec!E42*3)+(Jan!E42*2)+(Feb!E42*1)</f>
        <v>0</v>
      </c>
      <c r="G42" s="8">
        <v>28601</v>
      </c>
      <c r="H42" s="31">
        <f>Jan!H42+G42</f>
        <v>171369.3</v>
      </c>
      <c r="I42" s="31">
        <f t="shared" si="0"/>
        <v>29763</v>
      </c>
      <c r="J42" s="31">
        <f t="shared" si="1"/>
        <v>226381.88999999998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7629.75</v>
      </c>
      <c r="D43" s="31">
        <f>(Jul!C43*8)+(Aug!C43*7)+(Sep!C43*6)+(Oct!C43*5)+(Nov!C43*4)+(Dec!C43*3)+(Jan!C43*2)+(Feb!C43*1)</f>
        <v>267198.95999999996</v>
      </c>
      <c r="E43" s="8"/>
      <c r="F43" s="31">
        <f>(Jul!E43*8)+(Aug!E43*7)+(Sep!E43*6)+(Oct!E43*5)+(Nov!E43*4)+(Dec!E43*3)+(Jan!E43*2)+(Feb!E43*1)</f>
        <v>0</v>
      </c>
      <c r="G43" s="8">
        <v>86459</v>
      </c>
      <c r="H43" s="31">
        <f>Jan!H43+G43</f>
        <v>630249.48</v>
      </c>
      <c r="I43" s="31">
        <f t="shared" si="0"/>
        <v>94088.75</v>
      </c>
      <c r="J43" s="31">
        <f t="shared" si="1"/>
        <v>897448.44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10865.74</v>
      </c>
      <c r="D44" s="31">
        <f>(Jul!C44*8)+(Aug!C44*7)+(Sep!C44*6)+(Oct!C44*5)+(Nov!C44*4)+(Dec!C44*3)+(Jan!C44*2)+(Feb!C44*1)</f>
        <v>334759.71000000002</v>
      </c>
      <c r="E44" s="8"/>
      <c r="F44" s="31">
        <f>(Jul!E44*8)+(Aug!E44*7)+(Sep!E44*6)+(Oct!E44*5)+(Nov!E44*4)+(Dec!E44*3)+(Jan!E44*2)+(Feb!E44*1)</f>
        <v>414415</v>
      </c>
      <c r="G44" s="8">
        <v>26882.41</v>
      </c>
      <c r="H44" s="31">
        <f>Jan!H44+G44</f>
        <v>271555.68</v>
      </c>
      <c r="I44" s="31">
        <f t="shared" si="0"/>
        <v>37748.15</v>
      </c>
      <c r="J44" s="31">
        <f t="shared" si="1"/>
        <v>1020730.3899999999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1047</v>
      </c>
      <c r="D45" s="31">
        <f>(Jul!C45*8)+(Aug!C45*7)+(Sep!C45*6)+(Oct!C45*5)+(Nov!C45*4)+(Dec!C45*3)+(Jan!C45*2)+(Feb!C45*1)</f>
        <v>35434.600000000006</v>
      </c>
      <c r="E45" s="8"/>
      <c r="F45" s="31">
        <f>(Jul!E45*8)+(Aug!E45*7)+(Sep!E45*6)+(Oct!E45*5)+(Nov!E45*4)+(Dec!E45*3)+(Jan!E45*2)+(Feb!E45*1)</f>
        <v>0</v>
      </c>
      <c r="G45" s="8">
        <v>756</v>
      </c>
      <c r="H45" s="31">
        <f>Jan!H45+G45</f>
        <v>125905</v>
      </c>
      <c r="I45" s="31">
        <f t="shared" si="0"/>
        <v>1803</v>
      </c>
      <c r="J45" s="31">
        <f t="shared" si="1"/>
        <v>161339.6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1334.71</v>
      </c>
      <c r="D46" s="31">
        <f>(Jul!C46*8)+(Aug!C46*7)+(Sep!C46*6)+(Oct!C46*5)+(Nov!C46*4)+(Dec!C46*3)+(Jan!C46*2)+(Feb!C46*1)</f>
        <v>18971.34</v>
      </c>
      <c r="E46" s="8"/>
      <c r="F46" s="31">
        <f>(Jul!E46*8)+(Aug!E46*7)+(Sep!E46*6)+(Oct!E46*5)+(Nov!E46*4)+(Dec!E46*3)+(Jan!E46*2)+(Feb!E46*1)</f>
        <v>0</v>
      </c>
      <c r="G46" s="8">
        <v>1335</v>
      </c>
      <c r="H46" s="31">
        <f>Jan!H46+G46</f>
        <v>8327.0400000000009</v>
      </c>
      <c r="I46" s="31">
        <f t="shared" si="0"/>
        <v>2669.71</v>
      </c>
      <c r="J46" s="31">
        <f t="shared" si="1"/>
        <v>27298.38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2267.84</v>
      </c>
      <c r="D47" s="31">
        <f>(Jul!C47*8)+(Aug!C47*7)+(Sep!C47*6)+(Oct!C47*5)+(Nov!C47*4)+(Dec!C47*3)+(Jan!C47*2)+(Feb!C47*1)</f>
        <v>118510.86</v>
      </c>
      <c r="E47" s="8">
        <v>1520.51</v>
      </c>
      <c r="F47" s="31">
        <f>(Jul!E47*8)+(Aug!E47*7)+(Sep!E47*6)+(Oct!E47*5)+(Nov!E47*4)+(Dec!E47*3)+(Jan!E47*2)+(Feb!E47*1)</f>
        <v>1520.51</v>
      </c>
      <c r="G47" s="8">
        <v>7473.11</v>
      </c>
      <c r="H47" s="31">
        <f>Jan!H47+G47</f>
        <v>110637.83</v>
      </c>
      <c r="I47" s="31">
        <f t="shared" si="0"/>
        <v>11261.46</v>
      </c>
      <c r="J47" s="31">
        <f t="shared" si="1"/>
        <v>230669.2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10387.92</v>
      </c>
      <c r="D48" s="31">
        <f>(Jul!C48*8)+(Aug!C48*7)+(Sep!C48*6)+(Oct!C48*5)+(Nov!C48*4)+(Dec!C48*3)+(Jan!C48*2)+(Feb!C48*1)</f>
        <v>96120.88</v>
      </c>
      <c r="E48" s="8"/>
      <c r="F48" s="31">
        <f>(Jul!E48*8)+(Aug!E48*7)+(Sep!E48*6)+(Oct!E48*5)+(Nov!E48*4)+(Dec!E48*3)+(Jan!E48*2)+(Feb!E48*1)</f>
        <v>0</v>
      </c>
      <c r="G48" s="8">
        <v>35927</v>
      </c>
      <c r="H48" s="31">
        <f>Jan!H48+G48</f>
        <v>132333.82</v>
      </c>
      <c r="I48" s="31">
        <f t="shared" si="0"/>
        <v>46314.92</v>
      </c>
      <c r="J48" s="31">
        <f t="shared" si="1"/>
        <v>228454.7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(Jul!C49*8)+(Aug!C49*7)+(Sep!C49*6)+(Oct!C49*5)+(Nov!C49*4)+(Dec!C49*3)+(Jan!C49*2)+(Feb!C49*1)</f>
        <v>10962.970000000001</v>
      </c>
      <c r="E49" s="8"/>
      <c r="F49" s="31">
        <f>(Jul!E49*8)+(Aug!E49*7)+(Sep!E49*6)+(Oct!E49*5)+(Nov!E49*4)+(Dec!E49*3)+(Jan!E49*2)+(Feb!E49*1)</f>
        <v>0</v>
      </c>
      <c r="G49" s="8"/>
      <c r="H49" s="31">
        <f>Jan!H49+G49</f>
        <v>22239</v>
      </c>
      <c r="I49" s="31">
        <f t="shared" si="0"/>
        <v>0</v>
      </c>
      <c r="J49" s="31">
        <f t="shared" si="1"/>
        <v>33201.97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3068.9</v>
      </c>
      <c r="D50" s="31">
        <f>(Jul!C50*8)+(Aug!C50*7)+(Sep!C50*6)+(Oct!C50*5)+(Nov!C50*4)+(Dec!C50*3)+(Jan!C50*2)+(Feb!C50*1)</f>
        <v>52346.96</v>
      </c>
      <c r="E50" s="8">
        <v>1788</v>
      </c>
      <c r="F50" s="31">
        <f>(Jul!E50*8)+(Aug!E50*7)+(Sep!E50*6)+(Oct!E50*5)+(Nov!E50*4)+(Dec!E50*3)+(Jan!E50*2)+(Feb!E50*1)</f>
        <v>1788</v>
      </c>
      <c r="G50" s="8">
        <v>14920</v>
      </c>
      <c r="H50" s="31">
        <f>Jan!H50+G50</f>
        <v>62178.559999999998</v>
      </c>
      <c r="I50" s="31">
        <f t="shared" si="0"/>
        <v>19776.900000000001</v>
      </c>
      <c r="J50" s="31">
        <f t="shared" si="1"/>
        <v>116313.51999999999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6597.16</v>
      </c>
      <c r="D51" s="31">
        <f>(Jul!C51*8)+(Aug!C51*7)+(Sep!C51*6)+(Oct!C51*5)+(Nov!C51*4)+(Dec!C51*3)+(Jan!C51*2)+(Feb!C51*1)</f>
        <v>255687.2</v>
      </c>
      <c r="E51" s="8"/>
      <c r="F51" s="31">
        <f>(Jul!E51*8)+(Aug!E51*7)+(Sep!E51*6)+(Oct!E51*5)+(Nov!E51*4)+(Dec!E51*3)+(Jan!E51*2)+(Feb!E51*1)</f>
        <v>9120</v>
      </c>
      <c r="G51" s="8">
        <v>76689.240000000005</v>
      </c>
      <c r="H51" s="31">
        <f>Jan!H51+G51</f>
        <v>246747.94</v>
      </c>
      <c r="I51" s="31">
        <f t="shared" si="0"/>
        <v>83286.400000000009</v>
      </c>
      <c r="J51" s="31">
        <f t="shared" si="1"/>
        <v>511555.14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(Jul!C52*8)+(Aug!C52*7)+(Sep!C52*6)+(Oct!C52*5)+(Nov!C52*4)+(Dec!C52*3)+(Jan!C52*2)+(Feb!C52*1)</f>
        <v>11389.91</v>
      </c>
      <c r="E52" s="8"/>
      <c r="F52" s="31">
        <f>(Jul!E52*8)+(Aug!E52*7)+(Sep!E52*6)+(Oct!E52*5)+(Nov!E52*4)+(Dec!E52*3)+(Jan!E52*2)+(Feb!E52*1)</f>
        <v>4452</v>
      </c>
      <c r="G52" s="8"/>
      <c r="H52" s="31">
        <f>Jan!H52+G52</f>
        <v>23349</v>
      </c>
      <c r="I52" s="31">
        <f t="shared" si="0"/>
        <v>0</v>
      </c>
      <c r="J52" s="31">
        <f t="shared" si="1"/>
        <v>39190.910000000003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720.53</v>
      </c>
      <c r="D53" s="31">
        <f>(Jul!C53*8)+(Aug!C53*7)+(Sep!C53*6)+(Oct!C53*5)+(Nov!C53*4)+(Dec!C53*3)+(Jan!C53*2)+(Feb!C53*1)</f>
        <v>14680.61</v>
      </c>
      <c r="E53" s="8"/>
      <c r="F53" s="31">
        <f>(Jul!E53*8)+(Aug!E53*7)+(Sep!E53*6)+(Oct!E53*5)+(Nov!E53*4)+(Dec!E53*3)+(Jan!E53*2)+(Feb!E53*1)</f>
        <v>0</v>
      </c>
      <c r="G53" s="8">
        <v>2027</v>
      </c>
      <c r="H53" s="31">
        <f>Jan!H53+G53</f>
        <v>6953</v>
      </c>
      <c r="I53" s="31">
        <f t="shared" si="0"/>
        <v>2747.5299999999997</v>
      </c>
      <c r="J53" s="31">
        <f t="shared" si="1"/>
        <v>21633.61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3253.67</v>
      </c>
      <c r="D54" s="31">
        <f>(Jul!C54*8)+(Aug!C54*7)+(Sep!C54*6)+(Oct!C54*5)+(Nov!C54*4)+(Dec!C54*3)+(Jan!C54*2)+(Feb!C54*1)</f>
        <v>50324.19</v>
      </c>
      <c r="E54" s="8"/>
      <c r="F54" s="31">
        <f>(Jul!E54*8)+(Aug!E54*7)+(Sep!E54*6)+(Oct!E54*5)+(Nov!E54*4)+(Dec!E54*3)+(Jan!E54*2)+(Feb!E54*1)</f>
        <v>0</v>
      </c>
      <c r="G54" s="8">
        <v>154856</v>
      </c>
      <c r="H54" s="31">
        <f>Jan!H54+G54</f>
        <v>287970</v>
      </c>
      <c r="I54" s="31">
        <f t="shared" si="0"/>
        <v>158109.67000000001</v>
      </c>
      <c r="J54" s="31">
        <f t="shared" si="1"/>
        <v>338294.19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8106.43</v>
      </c>
      <c r="D55" s="31">
        <f>(Jul!C55*8)+(Aug!C55*7)+(Sep!C55*6)+(Oct!C55*5)+(Nov!C55*4)+(Dec!C55*3)+(Jan!C55*2)+(Feb!C55*1)</f>
        <v>256406.90999999997</v>
      </c>
      <c r="E55" s="8"/>
      <c r="F55" s="31">
        <f>(Jul!E55*8)+(Aug!E55*7)+(Sep!E55*6)+(Oct!E55*5)+(Nov!E55*4)+(Dec!E55*3)+(Jan!E55*2)+(Feb!E55*1)</f>
        <v>0</v>
      </c>
      <c r="G55" s="8">
        <v>26101</v>
      </c>
      <c r="H55" s="31">
        <f>Jan!H55+G55</f>
        <v>325023.07</v>
      </c>
      <c r="I55" s="31">
        <f t="shared" si="0"/>
        <v>34207.43</v>
      </c>
      <c r="J55" s="31">
        <f t="shared" si="1"/>
        <v>581429.98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3518.97</v>
      </c>
      <c r="D56" s="31">
        <f>(Jul!C56*8)+(Aug!C56*7)+(Sep!C56*6)+(Oct!C56*5)+(Nov!C56*4)+(Dec!C56*3)+(Jan!C56*2)+(Feb!C56*1)</f>
        <v>44019.659999999996</v>
      </c>
      <c r="E56" s="8"/>
      <c r="F56" s="31">
        <f>(Jul!E56*8)+(Aug!E56*7)+(Sep!E56*6)+(Oct!E56*5)+(Nov!E56*4)+(Dec!E56*3)+(Jan!E56*2)+(Feb!E56*1)</f>
        <v>0</v>
      </c>
      <c r="G56" s="8">
        <v>346</v>
      </c>
      <c r="H56" s="31">
        <f>Jan!H56+G56</f>
        <v>12035</v>
      </c>
      <c r="I56" s="31">
        <f t="shared" si="0"/>
        <v>3864.97</v>
      </c>
      <c r="J56" s="31">
        <f t="shared" si="1"/>
        <v>56054.659999999996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7490.35</v>
      </c>
      <c r="D57" s="31">
        <f>(Jul!C57*8)+(Aug!C57*7)+(Sep!C57*6)+(Oct!C57*5)+(Nov!C57*4)+(Dec!C57*3)+(Jan!C57*2)+(Feb!C57*1)</f>
        <v>51139.840000000004</v>
      </c>
      <c r="E57" s="8"/>
      <c r="F57" s="31">
        <f>(Jul!E57*8)+(Aug!E57*7)+(Sep!E57*6)+(Oct!E57*5)+(Nov!E57*4)+(Dec!E57*3)+(Jan!E57*2)+(Feb!E57*1)</f>
        <v>0</v>
      </c>
      <c r="G57" s="8">
        <v>25981</v>
      </c>
      <c r="H57" s="31">
        <f>Jan!H57+G57</f>
        <v>585980</v>
      </c>
      <c r="I57" s="31">
        <f t="shared" si="0"/>
        <v>33471.35</v>
      </c>
      <c r="J57" s="31">
        <f t="shared" si="1"/>
        <v>637119.84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(Jul!C58*8)+(Aug!C58*7)+(Sep!C58*6)+(Oct!C58*5)+(Nov!C58*4)+(Dec!C58*3)+(Jan!C58*2)+(Feb!C58*1)</f>
        <v>152707.75</v>
      </c>
      <c r="E58" s="8"/>
      <c r="F58" s="31">
        <f>(Jul!E58*8)+(Aug!E58*7)+(Sep!E58*6)+(Oct!E58*5)+(Nov!E58*4)+(Dec!E58*3)+(Jan!E58*2)+(Feb!E58*1)</f>
        <v>8503.89</v>
      </c>
      <c r="G58" s="8"/>
      <c r="H58" s="31">
        <f>Jan!H58+G58</f>
        <v>397299.64</v>
      </c>
      <c r="I58" s="31">
        <f t="shared" si="0"/>
        <v>0</v>
      </c>
      <c r="J58" s="31">
        <f t="shared" si="1"/>
        <v>558511.28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(Jul!C59*8)+(Aug!C59*7)+(Sep!C59*6)+(Oct!C59*5)+(Nov!C59*4)+(Dec!C59*3)+(Jan!C59*2)+(Feb!C59*1)</f>
        <v>25500.41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113519</v>
      </c>
      <c r="I59" s="31">
        <f t="shared" si="0"/>
        <v>0</v>
      </c>
      <c r="J59" s="31">
        <f t="shared" si="1"/>
        <v>139019.41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42176.55</v>
      </c>
      <c r="D60" s="31">
        <f>(Jul!C60*8)+(Aug!C60*7)+(Sep!C60*6)+(Oct!C60*5)+(Nov!C60*4)+(Dec!C60*3)+(Jan!C60*2)+(Feb!C60*1)</f>
        <v>5138577.04</v>
      </c>
      <c r="E60" s="8">
        <v>719</v>
      </c>
      <c r="F60" s="31">
        <f>(Jul!E60*8)+(Aug!E60*7)+(Sep!E60*6)+(Oct!E60*5)+(Nov!E60*4)+(Dec!E60*3)+(Jan!E60*2)+(Feb!E60*1)</f>
        <v>37407</v>
      </c>
      <c r="G60" s="8">
        <v>291441.37</v>
      </c>
      <c r="H60" s="31">
        <f>Jan!H60+G60</f>
        <v>1694227.96</v>
      </c>
      <c r="I60" s="31">
        <f t="shared" si="0"/>
        <v>334336.92</v>
      </c>
      <c r="J60" s="31">
        <f t="shared" si="1"/>
        <v>6870212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(Jul!C61*8)+(Aug!C61*7)+(Sep!C61*6)+(Oct!C61*5)+(Nov!C61*4)+(Dec!C61*3)+(Jan!C61*2)+(Feb!C61*1)</f>
        <v>67515.790000000008</v>
      </c>
      <c r="E61" s="8"/>
      <c r="F61" s="31">
        <f>(Jul!E61*8)+(Aug!E61*7)+(Sep!E61*6)+(Oct!E61*5)+(Nov!E61*4)+(Dec!E61*3)+(Jan!E61*2)+(Feb!E61*1)</f>
        <v>0</v>
      </c>
      <c r="G61" s="8"/>
      <c r="H61" s="31">
        <f>Jan!H61+G61</f>
        <v>173756.82</v>
      </c>
      <c r="I61" s="31">
        <f t="shared" si="0"/>
        <v>0</v>
      </c>
      <c r="J61" s="31">
        <f t="shared" si="1"/>
        <v>241272.61000000002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(Jul!C62*8)+(Aug!C62*7)+(Sep!C62*6)+(Oct!C62*5)+(Nov!C62*4)+(Dec!C62*3)+(Jan!C62*2)+(Feb!C62*1)</f>
        <v>40926.18</v>
      </c>
      <c r="E62" s="8"/>
      <c r="F62" s="31">
        <f>(Jul!E62*8)+(Aug!E62*7)+(Sep!E62*6)+(Oct!E62*5)+(Nov!E62*4)+(Dec!E62*3)+(Jan!E62*2)+(Feb!E62*1)</f>
        <v>0</v>
      </c>
      <c r="G62" s="8"/>
      <c r="H62" s="31">
        <f>Jan!H62+G62</f>
        <v>102565</v>
      </c>
      <c r="I62" s="31">
        <f t="shared" si="0"/>
        <v>0</v>
      </c>
      <c r="J62" s="31">
        <f t="shared" si="1"/>
        <v>143491.18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(Jul!C63*8)+(Aug!C63*7)+(Sep!C63*6)+(Oct!C63*5)+(Nov!C63*4)+(Dec!C63*3)+(Jan!C63*2)+(Feb!C63*1)</f>
        <v>16873.32</v>
      </c>
      <c r="E63" s="8"/>
      <c r="F63" s="31">
        <f>(Jul!E63*8)+(Aug!E63*7)+(Sep!E63*6)+(Oct!E63*5)+(Nov!E63*4)+(Dec!E63*3)+(Jan!E63*2)+(Feb!E63*1)</f>
        <v>0</v>
      </c>
      <c r="G63" s="8"/>
      <c r="H63" s="31">
        <f>Jan!H63+G63</f>
        <v>2997</v>
      </c>
      <c r="I63" s="31">
        <f t="shared" si="0"/>
        <v>0</v>
      </c>
      <c r="J63" s="31">
        <f t="shared" si="1"/>
        <v>19870.32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27782.400000000001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6951</v>
      </c>
      <c r="I64" s="31">
        <f t="shared" ref="I64:I71" si="2">C64+E64+G64</f>
        <v>0</v>
      </c>
      <c r="J64" s="31">
        <f t="shared" ref="J64:J71" si="3">D64+F64+H64</f>
        <v>34733.4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0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(Jul!C66*8)+(Aug!C66*7)+(Sep!C66*6)+(Oct!C66*5)+(Nov!C66*4)+(Dec!C66*3)+(Jan!C66*2)+(Feb!C66*1)</f>
        <v>25885.15</v>
      </c>
      <c r="E66" s="8"/>
      <c r="F66" s="31">
        <f>(Jul!E66*8)+(Aug!E66*7)+(Sep!E66*6)+(Oct!E66*5)+(Nov!E66*4)+(Dec!E66*3)+(Jan!E66*2)+(Feb!E66*1)</f>
        <v>0</v>
      </c>
      <c r="G66" s="8"/>
      <c r="H66" s="31">
        <f>Jan!H66+G66</f>
        <v>47937</v>
      </c>
      <c r="I66" s="31">
        <f t="shared" si="2"/>
        <v>0</v>
      </c>
      <c r="J66" s="31">
        <f t="shared" si="3"/>
        <v>73822.149999999994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12275.6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46851</v>
      </c>
      <c r="I67" s="31">
        <f t="shared" si="2"/>
        <v>0</v>
      </c>
      <c r="J67" s="31">
        <f t="shared" si="3"/>
        <v>59126.6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(Jul!C68*8)+(Aug!C68*7)+(Sep!C68*6)+(Oct!C68*5)+(Nov!C68*4)+(Dec!C68*3)+(Jan!C68*2)+(Feb!C68*1)</f>
        <v>0</v>
      </c>
      <c r="E68" s="8"/>
      <c r="F68" s="31">
        <f>(Jul!E68*8)+(Aug!E68*7)+(Sep!E68*6)+(Oct!E68*5)+(Nov!E68*4)+(Dec!E68*3)+(Jan!E68*2)+(Feb!E68*1)</f>
        <v>0</v>
      </c>
      <c r="G68" s="8"/>
      <c r="H68" s="31">
        <f>Jan!H68+G68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(Jul!C69*8)+(Aug!C69*7)+(Sep!C69*6)+(Oct!C69*5)+(Nov!C69*4)+(Dec!C69*3)+(Jan!C69*2)+(Feb!C69*1)</f>
        <v>26085.79</v>
      </c>
      <c r="E69" s="8"/>
      <c r="F69" s="31">
        <f>(Jul!E69*8)+(Aug!E69*7)+(Sep!E69*6)+(Oct!E69*5)+(Nov!E69*4)+(Dec!E69*3)+(Jan!E69*2)+(Feb!E69*1)</f>
        <v>0</v>
      </c>
      <c r="G69" s="8"/>
      <c r="H69" s="31">
        <f>Jan!H69+G69</f>
        <v>21391</v>
      </c>
      <c r="I69" s="31">
        <f t="shared" si="2"/>
        <v>0</v>
      </c>
      <c r="J69" s="31">
        <f t="shared" si="3"/>
        <v>47476.79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3068.9</v>
      </c>
      <c r="D70" s="31">
        <f>(Jul!C70*8)+(Aug!C70*7)+(Sep!C70*6)+(Oct!C70*5)+(Nov!C70*4)+(Dec!C70*3)+(Jan!C70*2)+(Feb!C70*1)</f>
        <v>58292.86</v>
      </c>
      <c r="E70" s="8"/>
      <c r="F70" s="31">
        <f>(Jul!E70*8)+(Aug!E70*7)+(Sep!E70*6)+(Oct!E70*5)+(Nov!E70*4)+(Dec!E70*3)+(Jan!E70*2)+(Feb!E70*1)</f>
        <v>0</v>
      </c>
      <c r="G70" s="8">
        <v>972</v>
      </c>
      <c r="H70" s="31">
        <f>Jan!H70+G70</f>
        <v>17888</v>
      </c>
      <c r="I70" s="31">
        <f t="shared" si="2"/>
        <v>4040.9</v>
      </c>
      <c r="J70" s="31">
        <f t="shared" si="3"/>
        <v>76180.86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1059.0899999999999</v>
      </c>
      <c r="D71" s="31">
        <f>(Jul!C71*8)+(Aug!C71*7)+(Sep!C71*6)+(Oct!C71*5)+(Nov!C71*4)+(Dec!C71*3)+(Jan!C71*2)+(Feb!C71*1)</f>
        <v>126181.01999999999</v>
      </c>
      <c r="E71" s="8"/>
      <c r="F71" s="31">
        <f>(Jul!E71*8)+(Aug!E71*7)+(Sep!E71*6)+(Oct!E71*5)+(Nov!E71*4)+(Dec!E71*3)+(Jan!E71*2)+(Feb!E71*1)</f>
        <v>0</v>
      </c>
      <c r="G71" s="8">
        <v>13767</v>
      </c>
      <c r="H71" s="31">
        <f>Jan!H71+G71</f>
        <v>222325</v>
      </c>
      <c r="I71" s="31">
        <f t="shared" si="2"/>
        <v>14826.09</v>
      </c>
      <c r="J71" s="31">
        <f t="shared" si="3"/>
        <v>348506.02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41657.39</v>
      </c>
      <c r="D72" s="32">
        <f t="shared" si="4"/>
        <v>3587638.2499999995</v>
      </c>
      <c r="E72" s="32">
        <f t="shared" si="4"/>
        <v>19291</v>
      </c>
      <c r="F72" s="32">
        <f t="shared" si="4"/>
        <v>972607.65999999992</v>
      </c>
      <c r="G72" s="32">
        <f t="shared" si="4"/>
        <v>414877.06</v>
      </c>
      <c r="H72" s="32">
        <f t="shared" si="4"/>
        <v>4967707.8900000006</v>
      </c>
      <c r="I72" s="32">
        <f t="shared" si="4"/>
        <v>475825.4499999999</v>
      </c>
      <c r="J72" s="32">
        <f t="shared" si="4"/>
        <v>9527953.8000000007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129577.08999999998</v>
      </c>
      <c r="D73" s="32">
        <f t="shared" si="5"/>
        <v>8006013.7000000002</v>
      </c>
      <c r="E73" s="32">
        <f t="shared" si="5"/>
        <v>4027.51</v>
      </c>
      <c r="F73" s="32">
        <f t="shared" si="5"/>
        <v>500013.35000000003</v>
      </c>
      <c r="G73" s="32">
        <f t="shared" si="5"/>
        <v>827163.39</v>
      </c>
      <c r="H73" s="32">
        <f t="shared" si="5"/>
        <v>6583225.2700000005</v>
      </c>
      <c r="I73" s="32">
        <f t="shared" si="5"/>
        <v>960767.99</v>
      </c>
      <c r="J73" s="32">
        <f t="shared" si="5"/>
        <v>15089252.319999998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171234.47999999998</v>
      </c>
      <c r="D74" s="31">
        <f>SUM(D72:D73)</f>
        <v>11593651.949999999</v>
      </c>
      <c r="E74" s="32">
        <f t="shared" ref="E74:J74" si="6">SUM(E72:E73)</f>
        <v>23318.510000000002</v>
      </c>
      <c r="F74" s="32">
        <f t="shared" si="6"/>
        <v>1472621.01</v>
      </c>
      <c r="G74" s="32">
        <f t="shared" si="6"/>
        <v>1242040.45</v>
      </c>
      <c r="H74" s="32">
        <f t="shared" si="6"/>
        <v>11550933.16</v>
      </c>
      <c r="I74" s="32">
        <f t="shared" si="6"/>
        <v>1436593.44</v>
      </c>
      <c r="J74" s="32">
        <f t="shared" si="6"/>
        <v>24617206.119999997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32" activePane="bottomLeft" state="frozen"/>
      <selection pane="bottomLeft" activeCell="Q27" sqref="Q27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12014</v>
      </c>
      <c r="D5" s="31">
        <f>(Jul!C5*9)+(Aug!C5*8)+(Sep!C5*7)+(Oct!C5*6)+(Nov!C5*5)+(Dec!C5*4)+(Jan!C5*3)+(Feb!C5*2)+(Mar!C5*1)</f>
        <v>579148.5</v>
      </c>
      <c r="E5" s="8">
        <v>6618</v>
      </c>
      <c r="F5" s="31">
        <f>(Jul!E5*9)+(Aug!E5*8)+(Sep!E5*7)+(Oct!E5*6)+(Nov!E5*5)+(Dec!E5*4)+(Jan!E5*3)+(Feb!E5*2)+(Mar!E5*1)</f>
        <v>644873.04999999993</v>
      </c>
      <c r="G5" s="8">
        <v>175159.58</v>
      </c>
      <c r="H5" s="31">
        <f>Feb!H5+G5</f>
        <v>1366884.29</v>
      </c>
      <c r="I5" s="31">
        <f t="shared" ref="I5:I63" si="0">C5+E5+G5</f>
        <v>193791.58</v>
      </c>
      <c r="J5" s="31">
        <f t="shared" ref="J5:J63" si="1">D5+F5+H5</f>
        <v>2590905.84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(Jul!C6*9)+(Aug!C6*8)+(Sep!C6*7)+(Oct!C6*6)+(Nov!C6*5)+(Dec!C6*4)+(Jan!C6*3)+(Feb!C6*2)+(Mar!C6*1)</f>
        <v>16160.759999999998</v>
      </c>
      <c r="E6" s="8"/>
      <c r="F6" s="31">
        <f>(Jul!E6*9)+(Aug!E6*8)+(Sep!E6*7)+(Oct!E6*6)+(Nov!E6*5)+(Dec!E6*4)+(Jan!E6*3)+(Feb!E6*2)+(Mar!E6*1)</f>
        <v>0</v>
      </c>
      <c r="G6" s="8"/>
      <c r="H6" s="31">
        <f>Feb!H6+G6</f>
        <v>346.84</v>
      </c>
      <c r="I6" s="31">
        <f t="shared" si="0"/>
        <v>0</v>
      </c>
      <c r="J6" s="31">
        <f t="shared" si="1"/>
        <v>16507.599999999999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1710</v>
      </c>
      <c r="D7" s="31">
        <f>(Jul!C7*9)+(Aug!C7*8)+(Sep!C7*7)+(Oct!C7*6)+(Nov!C7*5)+(Dec!C7*4)+(Jan!C7*3)+(Feb!C7*2)+(Mar!C7*1)</f>
        <v>139019.09</v>
      </c>
      <c r="E7" s="8">
        <v>1149</v>
      </c>
      <c r="F7" s="31">
        <f>(Jul!E7*9)+(Aug!E7*8)+(Sep!E7*7)+(Oct!E7*6)+(Nov!E7*5)+(Dec!E7*4)+(Jan!E7*3)+(Feb!E7*2)+(Mar!E7*1)</f>
        <v>72262</v>
      </c>
      <c r="G7" s="8">
        <v>66799.5</v>
      </c>
      <c r="H7" s="31">
        <f>Feb!H7+G7</f>
        <v>248179.8</v>
      </c>
      <c r="I7" s="31">
        <f t="shared" si="0"/>
        <v>69658.5</v>
      </c>
      <c r="J7" s="31">
        <f t="shared" si="1"/>
        <v>459460.89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(Jul!C8*9)+(Aug!C8*8)+(Sep!C8*7)+(Oct!C8*6)+(Nov!C8*5)+(Dec!C8*4)+(Jan!C8*3)+(Feb!C8*2)+(Mar!C8*1)</f>
        <v>48235.11</v>
      </c>
      <c r="E8" s="8"/>
      <c r="F8" s="31">
        <f>(Jul!E8*9)+(Aug!E8*8)+(Sep!E8*7)+(Oct!E8*6)+(Nov!E8*5)+(Dec!E8*4)+(Jan!E8*3)+(Feb!E8*2)+(Mar!E8*1)</f>
        <v>1080</v>
      </c>
      <c r="G8" s="8"/>
      <c r="H8" s="31">
        <f>Feb!H8+G8</f>
        <v>66418.899999999994</v>
      </c>
      <c r="I8" s="31">
        <f t="shared" si="0"/>
        <v>0</v>
      </c>
      <c r="J8" s="31">
        <f t="shared" si="1"/>
        <v>115734.01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1448</v>
      </c>
      <c r="D9" s="31">
        <f>(Jul!C9*9)+(Aug!C9*8)+(Sep!C9*7)+(Oct!C9*6)+(Nov!C9*5)+(Dec!C9*4)+(Jan!C9*3)+(Feb!C9*2)+(Mar!C9*1)</f>
        <v>50429.760000000002</v>
      </c>
      <c r="E9" s="8"/>
      <c r="F9" s="31">
        <f>(Jul!E9*9)+(Aug!E9*8)+(Sep!E9*7)+(Oct!E9*6)+(Nov!E9*5)+(Dec!E9*4)+(Jan!E9*3)+(Feb!E9*2)+(Mar!E9*1)</f>
        <v>0</v>
      </c>
      <c r="G9" s="8">
        <v>10861</v>
      </c>
      <c r="H9" s="31">
        <f>Feb!H9+G9</f>
        <v>42147.07</v>
      </c>
      <c r="I9" s="31">
        <f t="shared" si="0"/>
        <v>12309</v>
      </c>
      <c r="J9" s="31">
        <f t="shared" si="1"/>
        <v>92576.83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(Jul!C10*9)+(Aug!C10*8)+(Sep!C10*7)+(Oct!C10*6)+(Nov!C10*5)+(Dec!C10*4)+(Jan!C10*3)+(Feb!C10*2)+(Mar!C10*1)</f>
        <v>45299.49</v>
      </c>
      <c r="E10" s="8"/>
      <c r="F10" s="31">
        <f>(Jul!E10*9)+(Aug!E10*8)+(Sep!E10*7)+(Oct!E10*6)+(Nov!E10*5)+(Dec!E10*4)+(Jan!E10*3)+(Feb!E10*2)+(Mar!E10*1)</f>
        <v>26802</v>
      </c>
      <c r="G10" s="8"/>
      <c r="H10" s="31">
        <f>Feb!H10+G10</f>
        <v>153547.34</v>
      </c>
      <c r="I10" s="31">
        <f t="shared" si="0"/>
        <v>0</v>
      </c>
      <c r="J10" s="31">
        <f t="shared" si="1"/>
        <v>225648.83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946</v>
      </c>
      <c r="D11" s="31">
        <f>(Jul!C11*9)+(Aug!C11*8)+(Sep!C11*7)+(Oct!C11*6)+(Nov!C11*5)+(Dec!C11*4)+(Jan!C11*3)+(Feb!C11*2)+(Mar!C11*1)</f>
        <v>30946.1</v>
      </c>
      <c r="E11" s="8"/>
      <c r="F11" s="31">
        <f>(Jul!E11*9)+(Aug!E11*8)+(Sep!E11*7)+(Oct!E11*6)+(Nov!E11*5)+(Dec!E11*4)+(Jan!E11*3)+(Feb!E11*2)+(Mar!E11*1)</f>
        <v>13073</v>
      </c>
      <c r="G11" s="8">
        <v>14401</v>
      </c>
      <c r="H11" s="31">
        <f>Feb!H11+G11</f>
        <v>284153</v>
      </c>
      <c r="I11" s="31">
        <f t="shared" si="0"/>
        <v>15347</v>
      </c>
      <c r="J11" s="31">
        <f t="shared" si="1"/>
        <v>328172.09999999998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(Jul!C12*9)+(Aug!C12*8)+(Sep!C12*7)+(Oct!C12*6)+(Nov!C12*5)+(Dec!C12*4)+(Jan!C12*3)+(Feb!C12*2)+(Mar!C12*1)</f>
        <v>61053.880000000005</v>
      </c>
      <c r="E12" s="8"/>
      <c r="F12" s="31">
        <f>(Jul!E12*9)+(Aug!E12*8)+(Sep!E12*7)+(Oct!E12*6)+(Nov!E12*5)+(Dec!E12*4)+(Jan!E12*3)+(Feb!E12*2)+(Mar!E12*1)</f>
        <v>0</v>
      </c>
      <c r="G12" s="8"/>
      <c r="H12" s="31">
        <f>Feb!H12+G12</f>
        <v>58256.28</v>
      </c>
      <c r="I12" s="31">
        <f t="shared" si="0"/>
        <v>0</v>
      </c>
      <c r="J12" s="31">
        <f t="shared" si="1"/>
        <v>119310.16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3936</v>
      </c>
      <c r="D13" s="31">
        <f>(Jul!C13*9)+(Aug!C13*8)+(Sep!C13*7)+(Oct!C13*6)+(Nov!C13*5)+(Dec!C13*4)+(Jan!C13*3)+(Feb!C13*2)+(Mar!C13*1)</f>
        <v>371125.87999999995</v>
      </c>
      <c r="E13" s="8">
        <v>911</v>
      </c>
      <c r="F13" s="31">
        <f>(Jul!E13*9)+(Aug!E13*8)+(Sep!E13*7)+(Oct!E13*6)+(Nov!E13*5)+(Dec!E13*4)+(Jan!E13*3)+(Feb!E13*2)+(Mar!E13*1)</f>
        <v>70024.760000000009</v>
      </c>
      <c r="G13" s="8">
        <v>10714</v>
      </c>
      <c r="H13" s="31">
        <f>Feb!H13+G13</f>
        <v>482793.01</v>
      </c>
      <c r="I13" s="31">
        <f t="shared" si="0"/>
        <v>15561</v>
      </c>
      <c r="J13" s="31">
        <f t="shared" si="1"/>
        <v>923943.64999999991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456</v>
      </c>
      <c r="D14" s="31">
        <f>(Jul!C14*9)+(Aug!C14*8)+(Sep!C14*7)+(Oct!C14*6)+(Nov!C14*5)+(Dec!C14*4)+(Jan!C14*3)+(Feb!C14*2)+(Mar!C14*1)</f>
        <v>88796.85</v>
      </c>
      <c r="E14" s="8"/>
      <c r="F14" s="31">
        <f>(Jul!E14*9)+(Aug!E14*8)+(Sep!E14*7)+(Oct!E14*6)+(Nov!E14*5)+(Dec!E14*4)+(Jan!E14*3)+(Feb!E14*2)+(Mar!E14*1)</f>
        <v>19329</v>
      </c>
      <c r="G14" s="8">
        <v>770</v>
      </c>
      <c r="H14" s="31">
        <f>Feb!H14+G14</f>
        <v>70225.37</v>
      </c>
      <c r="I14" s="31">
        <f t="shared" si="0"/>
        <v>1226</v>
      </c>
      <c r="J14" s="31">
        <f t="shared" si="1"/>
        <v>178351.22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(Jul!C15*9)+(Aug!C15*8)+(Sep!C15*7)+(Oct!C15*6)+(Nov!C15*5)+(Dec!C15*4)+(Jan!C15*3)+(Feb!C15*2)+(Mar!C15*1)</f>
        <v>0</v>
      </c>
      <c r="E15" s="8"/>
      <c r="F15" s="31">
        <f>(Jul!E15*9)+(Aug!E15*8)+(Sep!E15*7)+(Oct!E15*6)+(Nov!E15*5)+(Dec!E15*4)+(Jan!E15*3)+(Feb!E15*2)+(Mar!E15*1)</f>
        <v>0</v>
      </c>
      <c r="G15" s="8"/>
      <c r="H15" s="31">
        <f>Feb!H15+G15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5782</v>
      </c>
      <c r="D16" s="31">
        <f>(Jul!C16*9)+(Aug!C16*8)+(Sep!C16*7)+(Oct!C16*6)+(Nov!C16*5)+(Dec!C16*4)+(Jan!C16*3)+(Feb!C16*2)+(Mar!C16*1)</f>
        <v>963288.99</v>
      </c>
      <c r="E16" s="8">
        <v>1063</v>
      </c>
      <c r="F16" s="31">
        <f>(Jul!E16*9)+(Aug!E16*8)+(Sep!E16*7)+(Oct!E16*6)+(Nov!E16*5)+(Dec!E16*4)+(Jan!E16*3)+(Feb!E16*2)+(Mar!E16*1)</f>
        <v>44536</v>
      </c>
      <c r="G16" s="8">
        <v>61188</v>
      </c>
      <c r="H16" s="31">
        <f>Feb!H16+G16</f>
        <v>1485732.16</v>
      </c>
      <c r="I16" s="31">
        <f t="shared" si="0"/>
        <v>68033</v>
      </c>
      <c r="J16" s="31">
        <f t="shared" si="1"/>
        <v>2493557.15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1743</v>
      </c>
      <c r="D17" s="31">
        <f>(Jul!C17*9)+(Aug!C17*8)+(Sep!C17*7)+(Oct!C17*6)+(Nov!C17*5)+(Dec!C17*4)+(Jan!C17*3)+(Feb!C17*2)+(Mar!C17*1)</f>
        <v>998177.17</v>
      </c>
      <c r="E17" s="8"/>
      <c r="F17" s="31">
        <f>(Jul!E17*9)+(Aug!E17*8)+(Sep!E17*7)+(Oct!E17*6)+(Nov!E17*5)+(Dec!E17*4)+(Jan!E17*3)+(Feb!E17*2)+(Mar!E17*1)</f>
        <v>22228</v>
      </c>
      <c r="G17" s="8">
        <v>1226</v>
      </c>
      <c r="H17" s="31">
        <f>Feb!H17+G17</f>
        <v>107666.09000000001</v>
      </c>
      <c r="I17" s="31">
        <f t="shared" si="0"/>
        <v>2969</v>
      </c>
      <c r="J17" s="31">
        <f t="shared" si="1"/>
        <v>1128071.26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0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v>1551</v>
      </c>
      <c r="D19" s="31">
        <f>(Jul!C19*9)+(Aug!C19*8)+(Sep!C19*7)+(Oct!C19*6)+(Nov!C19*5)+(Dec!C19*4)+(Jan!C19*3)+(Feb!C19*2)+(Mar!C19*1)</f>
        <v>4479.3899999999994</v>
      </c>
      <c r="E19" s="8"/>
      <c r="F19" s="31">
        <f>(Jul!E19*9)+(Aug!E19*8)+(Sep!E19*7)+(Oct!E19*6)+(Nov!E19*5)+(Dec!E19*4)+(Jan!E19*3)+(Feb!E19*2)+(Mar!E19*1)</f>
        <v>0</v>
      </c>
      <c r="G19" s="8">
        <v>26220</v>
      </c>
      <c r="H19" s="31">
        <f>Feb!H19+G19</f>
        <v>29856.41</v>
      </c>
      <c r="I19" s="31">
        <f t="shared" si="0"/>
        <v>27771</v>
      </c>
      <c r="J19" s="31">
        <f t="shared" si="1"/>
        <v>34335.800000000003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133</v>
      </c>
      <c r="D20" s="31">
        <f>(Jul!C20*9)+(Aug!C20*8)+(Sep!C20*7)+(Oct!C20*6)+(Nov!C20*5)+(Dec!C20*4)+(Jan!C20*3)+(Feb!C20*2)+(Mar!C20*1)</f>
        <v>40564.42</v>
      </c>
      <c r="E20" s="8">
        <v>1254</v>
      </c>
      <c r="F20" s="31">
        <f>(Jul!E20*9)+(Aug!E20*8)+(Sep!E20*7)+(Oct!E20*6)+(Nov!E20*5)+(Dec!E20*4)+(Jan!E20*3)+(Feb!E20*2)+(Mar!E20*1)</f>
        <v>5156</v>
      </c>
      <c r="G20" s="8">
        <v>11637</v>
      </c>
      <c r="H20" s="31">
        <f>Feb!H20+G20</f>
        <v>26997</v>
      </c>
      <c r="I20" s="31">
        <f t="shared" si="0"/>
        <v>13024</v>
      </c>
      <c r="J20" s="31">
        <f t="shared" si="1"/>
        <v>72717.42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(Jul!C21*9)+(Aug!C21*8)+(Sep!C21*7)+(Oct!C21*6)+(Nov!C21*5)+(Dec!C21*4)+(Jan!C21*3)+(Feb!C21*2)+(Mar!C21*1)</f>
        <v>0</v>
      </c>
      <c r="E21" s="8"/>
      <c r="F21" s="31">
        <f>(Jul!E21*9)+(Aug!E21*8)+(Sep!E21*7)+(Oct!E21*6)+(Nov!E21*5)+(Dec!E21*4)+(Jan!E21*3)+(Feb!E21*2)+(Mar!E21*1)</f>
        <v>1617</v>
      </c>
      <c r="G21" s="8"/>
      <c r="H21" s="31">
        <f>Feb!H21+G21</f>
        <v>4806</v>
      </c>
      <c r="I21" s="31">
        <f t="shared" si="0"/>
        <v>0</v>
      </c>
      <c r="J21" s="31">
        <f t="shared" si="1"/>
        <v>6423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263</v>
      </c>
      <c r="D22" s="31">
        <f>(Jul!C22*9)+(Aug!C22*8)+(Sep!C22*7)+(Oct!C22*6)+(Nov!C22*5)+(Dec!C22*4)+(Jan!C22*3)+(Feb!C22*2)+(Mar!C22*1)</f>
        <v>2709.5</v>
      </c>
      <c r="E22" s="8"/>
      <c r="F22" s="31">
        <f>(Jul!E22*9)+(Aug!E22*8)+(Sep!E22*7)+(Oct!E22*6)+(Nov!E22*5)+(Dec!E22*4)+(Jan!E22*3)+(Feb!E22*2)+(Mar!E22*1)</f>
        <v>7152</v>
      </c>
      <c r="G22" s="8"/>
      <c r="H22" s="31">
        <f>Feb!H22+G22</f>
        <v>11591.4</v>
      </c>
      <c r="I22" s="31">
        <f t="shared" si="0"/>
        <v>263</v>
      </c>
      <c r="J22" s="31">
        <f t="shared" si="1"/>
        <v>21452.9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(Jul!C23*9)+(Aug!C23*8)+(Sep!C23*7)+(Oct!C23*6)+(Nov!C23*5)+(Dec!C23*4)+(Jan!C23*3)+(Feb!C23*2)+(Mar!C23*1)</f>
        <v>230681.61</v>
      </c>
      <c r="E23" s="8"/>
      <c r="F23" s="31">
        <f>(Jul!E23*9)+(Aug!E23*8)+(Sep!E23*7)+(Oct!E23*6)+(Nov!E23*5)+(Dec!E23*4)+(Jan!E23*3)+(Feb!E23*2)+(Mar!E23*1)</f>
        <v>32333</v>
      </c>
      <c r="G23" s="8"/>
      <c r="H23" s="31">
        <f>Feb!H23+G23</f>
        <v>209022.49000000002</v>
      </c>
      <c r="I23" s="31">
        <f t="shared" si="0"/>
        <v>0</v>
      </c>
      <c r="J23" s="31">
        <f t="shared" si="1"/>
        <v>472037.1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(Jul!C24*9)+(Aug!C24*8)+(Sep!C24*7)+(Oct!C24*6)+(Nov!C24*5)+(Dec!C24*4)+(Jan!C24*3)+(Feb!C24*2)+(Mar!C24*1)</f>
        <v>113960.64</v>
      </c>
      <c r="E24" s="8">
        <v>4240</v>
      </c>
      <c r="F24" s="31">
        <f>(Jul!E24*9)+(Aug!E24*8)+(Sep!E24*7)+(Oct!E24*6)+(Nov!E24*5)+(Dec!E24*4)+(Jan!E24*3)+(Feb!E24*2)+(Mar!E24*1)</f>
        <v>11900</v>
      </c>
      <c r="G24" s="8"/>
      <c r="H24" s="31">
        <f>Feb!H24+G24</f>
        <v>103773.31</v>
      </c>
      <c r="I24" s="31">
        <f t="shared" si="0"/>
        <v>4240</v>
      </c>
      <c r="J24" s="31">
        <f t="shared" si="1"/>
        <v>229633.95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(Jul!C25*9)+(Aug!C25*8)+(Sep!C25*7)+(Oct!C25*6)+(Nov!C25*5)+(Dec!C25*4)+(Jan!C25*3)+(Feb!C25*2)+(Mar!C25*1)</f>
        <v>148483.16</v>
      </c>
      <c r="E25" s="8"/>
      <c r="F25" s="31">
        <f>(Jul!E25*9)+(Aug!E25*8)+(Sep!E25*7)+(Oct!E25*6)+(Nov!E25*5)+(Dec!E25*4)+(Jan!E25*3)+(Feb!E25*2)+(Mar!E25*1)</f>
        <v>6720</v>
      </c>
      <c r="G25" s="8"/>
      <c r="H25" s="31">
        <f>Feb!H25+G25</f>
        <v>22869.46</v>
      </c>
      <c r="I25" s="31">
        <f t="shared" si="0"/>
        <v>0</v>
      </c>
      <c r="J25" s="31">
        <f t="shared" si="1"/>
        <v>178072.62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(Jul!C26*9)+(Aug!C26*8)+(Sep!C26*7)+(Oct!C26*6)+(Nov!C26*5)+(Dec!C26*4)+(Jan!C26*3)+(Feb!C26*2)+(Mar!C26*1)</f>
        <v>57038.609999999993</v>
      </c>
      <c r="E26" s="8">
        <v>1149</v>
      </c>
      <c r="F26" s="31">
        <f>(Jul!E26*9)+(Aug!E26*8)+(Sep!E26*7)+(Oct!E26*6)+(Nov!E26*5)+(Dec!E26*4)+(Jan!E26*3)+(Feb!E26*2)+(Mar!E26*1)</f>
        <v>7509</v>
      </c>
      <c r="G26" s="8"/>
      <c r="H26" s="31">
        <f>Feb!H26+G26</f>
        <v>36779.019999999997</v>
      </c>
      <c r="I26" s="31">
        <f t="shared" si="0"/>
        <v>1149</v>
      </c>
      <c r="J26" s="31">
        <f t="shared" si="1"/>
        <v>101326.62999999999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(Jul!C27*9)+(Aug!C27*8)+(Sep!C27*7)+(Oct!C27*6)+(Nov!C27*5)+(Dec!C27*4)+(Jan!C27*3)+(Feb!C27*2)+(Mar!C27*1)</f>
        <v>19463.23</v>
      </c>
      <c r="E27" s="8"/>
      <c r="F27" s="31">
        <f>(Jul!E27*9)+(Aug!E27*8)+(Sep!E27*7)+(Oct!E27*6)+(Nov!E27*5)+(Dec!E27*4)+(Jan!E27*3)+(Feb!E27*2)+(Mar!E27*1)</f>
        <v>0</v>
      </c>
      <c r="G27" s="8"/>
      <c r="H27" s="31">
        <f>Feb!H27+G27</f>
        <v>27666.400000000001</v>
      </c>
      <c r="I27" s="31">
        <f t="shared" si="0"/>
        <v>0</v>
      </c>
      <c r="J27" s="31">
        <f t="shared" si="1"/>
        <v>47129.630000000005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3069</v>
      </c>
      <c r="D28" s="31">
        <f>(Jul!C28*9)+(Aug!C28*8)+(Sep!C28*7)+(Oct!C28*6)+(Nov!C28*5)+(Dec!C28*4)+(Jan!C28*3)+(Feb!C28*2)+(Mar!C28*1)</f>
        <v>24196.27</v>
      </c>
      <c r="E28" s="8"/>
      <c r="F28" s="31">
        <f>(Jul!E28*9)+(Aug!E28*8)+(Sep!E28*7)+(Oct!E28*6)+(Nov!E28*5)+(Dec!E28*4)+(Jan!E28*3)+(Feb!E28*2)+(Mar!E28*1)</f>
        <v>0</v>
      </c>
      <c r="G28" s="8">
        <v>10105</v>
      </c>
      <c r="H28" s="31">
        <f>Feb!H28+G28</f>
        <v>45589.240000000005</v>
      </c>
      <c r="I28" s="31">
        <f t="shared" si="0"/>
        <v>13174</v>
      </c>
      <c r="J28" s="31">
        <f t="shared" si="1"/>
        <v>69785.510000000009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706</v>
      </c>
      <c r="D29" s="31">
        <f>(Jul!C29*9)+(Aug!C29*8)+(Sep!C29*7)+(Oct!C29*6)+(Nov!C29*5)+(Dec!C29*4)+(Jan!C29*3)+(Feb!C29*2)+(Mar!C29*1)</f>
        <v>706</v>
      </c>
      <c r="E29" s="8"/>
      <c r="F29" s="31">
        <f>(Jul!E29*9)+(Aug!E29*8)+(Sep!E29*7)+(Oct!E29*6)+(Nov!E29*5)+(Dec!E29*4)+(Jan!E29*3)+(Feb!E29*2)+(Mar!E29*1)</f>
        <v>0</v>
      </c>
      <c r="G29" s="8">
        <v>163</v>
      </c>
      <c r="H29" s="31">
        <f>Feb!H29+G29</f>
        <v>163</v>
      </c>
      <c r="I29" s="31">
        <f t="shared" si="0"/>
        <v>869</v>
      </c>
      <c r="J29" s="31">
        <f t="shared" si="1"/>
        <v>869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(Jul!C30*9)+(Aug!C30*8)+(Sep!C30*7)+(Oct!C30*6)+(Nov!C30*5)+(Dec!C30*4)+(Jan!C30*3)+(Feb!C30*2)+(Mar!C30*1)</f>
        <v>94555.749999999985</v>
      </c>
      <c r="E30" s="8">
        <v>1416</v>
      </c>
      <c r="F30" s="31">
        <f>(Jul!E30*9)+(Aug!E30*8)+(Sep!E30*7)+(Oct!E30*6)+(Nov!E30*5)+(Dec!E30*4)+(Jan!E30*3)+(Feb!E30*2)+(Mar!E30*1)</f>
        <v>61801.69</v>
      </c>
      <c r="G30" s="8"/>
      <c r="H30" s="31">
        <f>Feb!H30+G30</f>
        <v>254271.23</v>
      </c>
      <c r="I30" s="31">
        <f t="shared" si="0"/>
        <v>1416</v>
      </c>
      <c r="J30" s="31">
        <f t="shared" si="1"/>
        <v>410628.67000000004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(Jul!C31*9)+(Aug!C31*8)+(Sep!C31*7)+(Oct!C31*6)+(Nov!C31*5)+(Dec!C31*4)+(Jan!C31*3)+(Feb!C31*2)+(Mar!C31*1)</f>
        <v>238372.62</v>
      </c>
      <c r="E31" s="8">
        <v>1788</v>
      </c>
      <c r="F31" s="31">
        <f>(Jul!E31*9)+(Aug!E31*8)+(Sep!E31*7)+(Oct!E31*6)+(Nov!E31*5)+(Dec!E31*4)+(Jan!E31*3)+(Feb!E31*2)+(Mar!E31*1)</f>
        <v>142593.76</v>
      </c>
      <c r="G31" s="8">
        <v>3576</v>
      </c>
      <c r="H31" s="31">
        <f>Feb!H31+G31</f>
        <v>220792.86</v>
      </c>
      <c r="I31" s="31">
        <f t="shared" si="0"/>
        <v>5364</v>
      </c>
      <c r="J31" s="31">
        <f t="shared" si="1"/>
        <v>601759.24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(Jul!C32*9)+(Aug!C32*8)+(Sep!C32*7)+(Oct!C32*6)+(Nov!C32*5)+(Dec!C32*4)+(Jan!C32*3)+(Feb!C32*2)+(Mar!C32*1)</f>
        <v>27533.4</v>
      </c>
      <c r="E32" s="8"/>
      <c r="F32" s="31">
        <f>(Jul!E32*9)+(Aug!E32*8)+(Sep!E32*7)+(Oct!E32*6)+(Nov!E32*5)+(Dec!E32*4)+(Jan!E32*3)+(Feb!E32*2)+(Mar!E32*1)</f>
        <v>0</v>
      </c>
      <c r="G32" s="8"/>
      <c r="H32" s="31">
        <f>Feb!H32+G32</f>
        <v>71371</v>
      </c>
      <c r="I32" s="31">
        <f t="shared" si="0"/>
        <v>0</v>
      </c>
      <c r="J32" s="31">
        <f t="shared" si="1"/>
        <v>98904.4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(Jul!C33*9)+(Aug!C33*8)+(Sep!C33*7)+(Oct!C33*6)+(Nov!C33*5)+(Dec!C33*4)+(Jan!C33*3)+(Feb!C33*2)+(Mar!C33*1)</f>
        <v>113344.08</v>
      </c>
      <c r="E33" s="8"/>
      <c r="F33" s="31">
        <f>(Jul!E33*9)+(Aug!E33*8)+(Sep!E33*7)+(Oct!E33*6)+(Nov!E33*5)+(Dec!E33*4)+(Jan!E33*3)+(Feb!E33*2)+(Mar!E33*1)</f>
        <v>0</v>
      </c>
      <c r="G33" s="8"/>
      <c r="H33" s="31">
        <f>Feb!H33+G33</f>
        <v>36236</v>
      </c>
      <c r="I33" s="31">
        <f t="shared" si="0"/>
        <v>0</v>
      </c>
      <c r="J33" s="31">
        <f t="shared" si="1"/>
        <v>149580.08000000002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3517</v>
      </c>
      <c r="D34" s="31">
        <f>(Jul!C34*9)+(Aug!C34*8)+(Sep!C34*7)+(Oct!C34*6)+(Nov!C34*5)+(Dec!C34*4)+(Jan!C34*3)+(Feb!C34*2)+(Mar!C34*1)</f>
        <v>25519.16</v>
      </c>
      <c r="E34" s="8"/>
      <c r="F34" s="31">
        <f>(Jul!E34*9)+(Aug!E34*8)+(Sep!E34*7)+(Oct!E34*6)+(Nov!E34*5)+(Dec!E34*4)+(Jan!E34*3)+(Feb!E34*2)+(Mar!E34*1)</f>
        <v>0</v>
      </c>
      <c r="G34" s="8">
        <v>22227</v>
      </c>
      <c r="H34" s="31">
        <f>Feb!H34+G34</f>
        <v>76889</v>
      </c>
      <c r="I34" s="31">
        <f t="shared" si="0"/>
        <v>25744</v>
      </c>
      <c r="J34" s="31">
        <f t="shared" si="1"/>
        <v>102408.16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2847</v>
      </c>
      <c r="D35" s="31">
        <f>(Jul!C35*9)+(Aug!C35*8)+(Sep!C35*7)+(Oct!C35*6)+(Nov!C35*5)+(Dec!C35*4)+(Jan!C35*3)+(Feb!C35*2)+(Mar!C35*1)</f>
        <v>163533.46</v>
      </c>
      <c r="E35" s="8"/>
      <c r="F35" s="31">
        <f>(Jul!E35*9)+(Aug!E35*8)+(Sep!E35*7)+(Oct!E35*6)+(Nov!E35*5)+(Dec!E35*4)+(Jan!E35*3)+(Feb!E35*2)+(Mar!E35*1)</f>
        <v>0</v>
      </c>
      <c r="G35" s="8">
        <v>11655</v>
      </c>
      <c r="H35" s="31">
        <f>Feb!H35+G35</f>
        <v>269164</v>
      </c>
      <c r="I35" s="31">
        <f t="shared" si="0"/>
        <v>14502</v>
      </c>
      <c r="J35" s="31">
        <f t="shared" si="1"/>
        <v>432697.45999999996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0</v>
      </c>
      <c r="E36" s="8"/>
      <c r="F36" s="31">
        <f>(Jul!E36*9)+(Aug!E36*8)+(Sep!E36*7)+(Oct!E36*6)+(Nov!E36*5)+(Dec!E36*4)+(Jan!E36*3)+(Feb!E36*2)+(Mar!E36*1)</f>
        <v>0</v>
      </c>
      <c r="G36" s="8"/>
      <c r="H36" s="31">
        <f>Feb!H36+G36</f>
        <v>0</v>
      </c>
      <c r="I36" s="31">
        <f t="shared" si="0"/>
        <v>0</v>
      </c>
      <c r="J36" s="31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(Jul!C37*9)+(Aug!C37*8)+(Sep!C37*7)+(Oct!C37*6)+(Nov!C37*5)+(Dec!C37*4)+(Jan!C37*3)+(Feb!C37*2)+(Mar!C37*1)</f>
        <v>289967.67</v>
      </c>
      <c r="E37" s="8"/>
      <c r="F37" s="31">
        <f>(Jul!E37*9)+(Aug!E37*8)+(Sep!E37*7)+(Oct!E37*6)+(Nov!E37*5)+(Dec!E37*4)+(Jan!E37*3)+(Feb!E37*2)+(Mar!E37*1)</f>
        <v>0</v>
      </c>
      <c r="G37" s="8"/>
      <c r="H37" s="31">
        <f>Feb!H37+G37</f>
        <v>25959.18</v>
      </c>
      <c r="I37" s="31">
        <f t="shared" si="0"/>
        <v>0</v>
      </c>
      <c r="J37" s="31">
        <f t="shared" si="1"/>
        <v>315926.84999999998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(Jul!C38*9)+(Aug!C38*8)+(Sep!C38*7)+(Oct!C38*6)+(Nov!C38*5)+(Dec!C38*4)+(Jan!C38*3)+(Feb!C38*2)+(Mar!C38*1)</f>
        <v>1302.72</v>
      </c>
      <c r="E38" s="8"/>
      <c r="F38" s="31">
        <f>(Jul!E38*9)+(Aug!E38*8)+(Sep!E38*7)+(Oct!E38*6)+(Nov!E38*5)+(Dec!E38*4)+(Jan!E38*3)+(Feb!E38*2)+(Mar!E38*1)</f>
        <v>13396</v>
      </c>
      <c r="G38" s="8"/>
      <c r="H38" s="31">
        <f>Feb!H38+G38</f>
        <v>5337</v>
      </c>
      <c r="I38" s="31">
        <f t="shared" si="0"/>
        <v>0</v>
      </c>
      <c r="J38" s="31">
        <f t="shared" si="1"/>
        <v>20035.72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7208</v>
      </c>
      <c r="D39" s="31">
        <f>(Jul!C39*9)+(Aug!C39*8)+(Sep!C39*7)+(Oct!C39*6)+(Nov!C39*5)+(Dec!C39*4)+(Jan!C39*3)+(Feb!C39*2)+(Mar!C39*1)</f>
        <v>124854.15</v>
      </c>
      <c r="E39" s="8"/>
      <c r="F39" s="31">
        <f>(Jul!E39*9)+(Aug!E39*8)+(Sep!E39*7)+(Oct!E39*6)+(Nov!E39*5)+(Dec!E39*4)+(Jan!E39*3)+(Feb!E39*2)+(Mar!E39*1)</f>
        <v>6288</v>
      </c>
      <c r="G39" s="8">
        <v>20860</v>
      </c>
      <c r="H39" s="31">
        <f>Feb!H39+G39</f>
        <v>279859.95</v>
      </c>
      <c r="I39" s="31">
        <f t="shared" si="0"/>
        <v>28068</v>
      </c>
      <c r="J39" s="31">
        <f t="shared" si="1"/>
        <v>411002.1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(Jul!C40*9)+(Aug!C40*8)+(Sep!C40*7)+(Oct!C40*6)+(Nov!C40*5)+(Dec!C40*4)+(Jan!C40*3)+(Feb!C40*2)+(Mar!C40*1)</f>
        <v>0</v>
      </c>
      <c r="E40" s="8"/>
      <c r="F40" s="31">
        <f>(Jul!E40*9)+(Aug!E40*8)+(Sep!E40*7)+(Oct!E40*6)+(Nov!E40*5)+(Dec!E40*4)+(Jan!E40*3)+(Feb!E40*2)+(Mar!E40*1)</f>
        <v>0</v>
      </c>
      <c r="G40" s="8"/>
      <c r="H40" s="31">
        <f>Feb!H40+G40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4099</v>
      </c>
      <c r="D41" s="31">
        <f>(Jul!C41*9)+(Aug!C41*8)+(Sep!C41*7)+(Oct!C41*6)+(Nov!C41*5)+(Dec!C41*4)+(Jan!C41*3)+(Feb!C41*2)+(Mar!C41*1)</f>
        <v>4099</v>
      </c>
      <c r="E41" s="8"/>
      <c r="F41" s="31">
        <f>(Jul!E41*9)+(Aug!E41*8)+(Sep!E41*7)+(Oct!E41*6)+(Nov!E41*5)+(Dec!E41*4)+(Jan!E41*3)+(Feb!E41*2)+(Mar!E41*1)</f>
        <v>7525.14</v>
      </c>
      <c r="G41" s="8">
        <v>1076</v>
      </c>
      <c r="H41" s="31">
        <f>Feb!H41+G41</f>
        <v>3665</v>
      </c>
      <c r="I41" s="31">
        <f t="shared" si="0"/>
        <v>5175</v>
      </c>
      <c r="J41" s="31">
        <f t="shared" si="1"/>
        <v>15289.14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6224.74</v>
      </c>
      <c r="D42" s="31">
        <f>(Jul!C42*9)+(Aug!C42*8)+(Sep!C42*7)+(Oct!C42*6)+(Nov!C42*5)+(Dec!C42*4)+(Jan!C42*3)+(Feb!C42*2)+(Mar!C42*1)</f>
        <v>74162.250000000015</v>
      </c>
      <c r="E42" s="8"/>
      <c r="F42" s="31">
        <f>(Jul!E42*9)+(Aug!E42*8)+(Sep!E42*7)+(Oct!E42*6)+(Nov!E42*5)+(Dec!E42*4)+(Jan!E42*3)+(Feb!E42*2)+(Mar!E42*1)</f>
        <v>0</v>
      </c>
      <c r="G42" s="8">
        <v>24952</v>
      </c>
      <c r="H42" s="31">
        <f>Feb!H42+G42</f>
        <v>196321.3</v>
      </c>
      <c r="I42" s="31">
        <f t="shared" si="0"/>
        <v>31176.739999999998</v>
      </c>
      <c r="J42" s="31">
        <f t="shared" si="1"/>
        <v>270483.55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12030.53</v>
      </c>
      <c r="D43" s="31">
        <f>(Jul!C43*9)+(Aug!C43*8)+(Sep!C43*7)+(Oct!C43*6)+(Nov!C43*5)+(Dec!C43*4)+(Jan!C43*3)+(Feb!C43*2)+(Mar!C43*1)</f>
        <v>332807.32</v>
      </c>
      <c r="E43" s="8"/>
      <c r="F43" s="31">
        <f>(Jul!E43*9)+(Aug!E43*8)+(Sep!E43*7)+(Oct!E43*6)+(Nov!E43*5)+(Dec!E43*4)+(Jan!E43*3)+(Feb!E43*2)+(Mar!E43*1)</f>
        <v>0</v>
      </c>
      <c r="G43" s="8">
        <v>151941</v>
      </c>
      <c r="H43" s="31">
        <f>Feb!H43+G43</f>
        <v>782190.48</v>
      </c>
      <c r="I43" s="31">
        <f t="shared" si="0"/>
        <v>163971.53</v>
      </c>
      <c r="J43" s="31">
        <f t="shared" si="1"/>
        <v>1114997.8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15620.09</v>
      </c>
      <c r="D44" s="31">
        <f>(Jul!C44*9)+(Aug!C44*8)+(Sep!C44*7)+(Oct!C44*6)+(Nov!C44*5)+(Dec!C44*4)+(Jan!C44*3)+(Feb!C44*2)+(Mar!C44*1)</f>
        <v>427070.00000000006</v>
      </c>
      <c r="E44" s="8"/>
      <c r="F44" s="31">
        <f>(Jul!E44*9)+(Aug!E44*8)+(Sep!E44*7)+(Oct!E44*6)+(Nov!E44*5)+(Dec!E44*4)+(Jan!E44*3)+(Feb!E44*2)+(Mar!E44*1)</f>
        <v>495894</v>
      </c>
      <c r="G44" s="8">
        <v>80328</v>
      </c>
      <c r="H44" s="31">
        <f>Feb!H44+G44</f>
        <v>351883.68</v>
      </c>
      <c r="I44" s="31">
        <f t="shared" si="0"/>
        <v>95948.09</v>
      </c>
      <c r="J44" s="31">
        <f t="shared" si="1"/>
        <v>1274847.68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(Jul!C45*9)+(Aug!C45*8)+(Sep!C45*7)+(Oct!C45*6)+(Nov!C45*5)+(Dec!C45*4)+(Jan!C45*3)+(Feb!C45*2)+(Mar!C45*1)</f>
        <v>47552.56</v>
      </c>
      <c r="E45" s="8"/>
      <c r="F45" s="31">
        <f>(Jul!E45*9)+(Aug!E45*8)+(Sep!E45*7)+(Oct!E45*6)+(Nov!E45*5)+(Dec!E45*4)+(Jan!E45*3)+(Feb!E45*2)+(Mar!E45*1)</f>
        <v>0</v>
      </c>
      <c r="G45" s="8"/>
      <c r="H45" s="31">
        <f>Feb!H45+G45</f>
        <v>125905</v>
      </c>
      <c r="I45" s="31">
        <f t="shared" si="0"/>
        <v>0</v>
      </c>
      <c r="J45" s="31">
        <f t="shared" si="1"/>
        <v>173457.56</v>
      </c>
    </row>
    <row r="46" spans="1:10" s="11" customFormat="1" ht="15.75" customHeight="1" x14ac:dyDescent="0.2">
      <c r="A46" s="9" t="s">
        <v>53</v>
      </c>
      <c r="B46" s="10" t="s">
        <v>20</v>
      </c>
      <c r="C46" s="7">
        <v>2906.83</v>
      </c>
      <c r="D46" s="31">
        <f>(Jul!C46*9)+(Aug!C46*8)+(Sep!C46*7)+(Oct!C46*6)+(Nov!C46*5)+(Dec!C46*4)+(Jan!C46*3)+(Feb!C46*2)+(Mar!C46*1)</f>
        <v>27093.64</v>
      </c>
      <c r="E46" s="8"/>
      <c r="F46" s="31">
        <f>(Jul!E46*9)+(Aug!E46*8)+(Sep!E46*7)+(Oct!E46*6)+(Nov!E46*5)+(Dec!E46*4)+(Jan!E46*3)+(Feb!E46*2)+(Mar!E46*1)</f>
        <v>0</v>
      </c>
      <c r="G46" s="8">
        <v>15721</v>
      </c>
      <c r="H46" s="31">
        <f>Feb!H46+G46</f>
        <v>24048.04</v>
      </c>
      <c r="I46" s="31">
        <f t="shared" si="0"/>
        <v>18627.830000000002</v>
      </c>
      <c r="J46" s="31">
        <f t="shared" si="1"/>
        <v>51141.68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2790.2</v>
      </c>
      <c r="D47" s="31">
        <f>(Jul!C47*9)+(Aug!C47*8)+(Sep!C47*7)+(Oct!C47*6)+(Nov!C47*5)+(Dec!C47*4)+(Jan!C47*3)+(Feb!C47*2)+(Mar!C47*1)</f>
        <v>146560.44</v>
      </c>
      <c r="E47" s="8"/>
      <c r="F47" s="31">
        <f>(Jul!E47*9)+(Aug!E47*8)+(Sep!E47*7)+(Oct!E47*6)+(Nov!E47*5)+(Dec!E47*4)+(Jan!E47*3)+(Feb!E47*2)+(Mar!E47*1)</f>
        <v>3041.02</v>
      </c>
      <c r="G47" s="8">
        <v>46015</v>
      </c>
      <c r="H47" s="31">
        <f>Feb!H47+G47</f>
        <v>156652.83000000002</v>
      </c>
      <c r="I47" s="31">
        <f t="shared" si="0"/>
        <v>48805.2</v>
      </c>
      <c r="J47" s="31">
        <f t="shared" si="1"/>
        <v>306254.29000000004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6409</v>
      </c>
      <c r="D48" s="31">
        <f>(Jul!C48*9)+(Aug!C48*8)+(Sep!C48*7)+(Oct!C48*6)+(Nov!C48*5)+(Dec!C48*4)+(Jan!C48*3)+(Feb!C48*2)+(Mar!C48*1)</f>
        <v>131845.35999999999</v>
      </c>
      <c r="E48" s="8"/>
      <c r="F48" s="31">
        <f>(Jul!E48*9)+(Aug!E48*8)+(Sep!E48*7)+(Oct!E48*6)+(Nov!E48*5)+(Dec!E48*4)+(Jan!E48*3)+(Feb!E48*2)+(Mar!E48*1)</f>
        <v>0</v>
      </c>
      <c r="G48" s="8">
        <v>3661</v>
      </c>
      <c r="H48" s="31">
        <f>Feb!H48+G48</f>
        <v>135994.82</v>
      </c>
      <c r="I48" s="31">
        <f t="shared" si="0"/>
        <v>10070</v>
      </c>
      <c r="J48" s="31">
        <f t="shared" si="1"/>
        <v>267840.18</v>
      </c>
    </row>
    <row r="49" spans="1:10" s="1" customFormat="1" ht="15.75" customHeight="1" x14ac:dyDescent="0.2">
      <c r="A49" s="5" t="s">
        <v>57</v>
      </c>
      <c r="B49" s="6" t="s">
        <v>20</v>
      </c>
      <c r="C49" s="7">
        <v>4915.6099999999997</v>
      </c>
      <c r="D49" s="31">
        <f>(Jul!C49*9)+(Aug!C49*8)+(Sep!C49*7)+(Oct!C49*6)+(Nov!C49*5)+(Dec!C49*4)+(Jan!C49*3)+(Feb!C49*2)+(Mar!C49*1)</f>
        <v>19064</v>
      </c>
      <c r="E49" s="8"/>
      <c r="F49" s="31">
        <f>(Jul!E49*9)+(Aug!E49*8)+(Sep!E49*7)+(Oct!E49*6)+(Nov!E49*5)+(Dec!E49*4)+(Jan!E49*3)+(Feb!E49*2)+(Mar!E49*1)</f>
        <v>0</v>
      </c>
      <c r="G49" s="8">
        <v>25628</v>
      </c>
      <c r="H49" s="31">
        <f>Feb!H49+G49</f>
        <v>47867</v>
      </c>
      <c r="I49" s="31">
        <f t="shared" si="0"/>
        <v>30543.61</v>
      </c>
      <c r="J49" s="31">
        <f t="shared" si="1"/>
        <v>66931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(Jul!C50*9)+(Aug!C50*8)+(Sep!C50*7)+(Oct!C50*6)+(Nov!C50*5)+(Dec!C50*4)+(Jan!C50*3)+(Feb!C50*2)+(Mar!C50*1)</f>
        <v>64370.54</v>
      </c>
      <c r="E50" s="8"/>
      <c r="F50" s="31">
        <f>(Jul!E50*9)+(Aug!E50*8)+(Sep!E50*7)+(Oct!E50*6)+(Nov!E50*5)+(Dec!E50*4)+(Jan!E50*3)+(Feb!E50*2)+(Mar!E50*1)</f>
        <v>3576</v>
      </c>
      <c r="G50" s="8"/>
      <c r="H50" s="31">
        <f>Feb!H50+G50</f>
        <v>62178.559999999998</v>
      </c>
      <c r="I50" s="31">
        <f t="shared" si="0"/>
        <v>0</v>
      </c>
      <c r="J50" s="31">
        <f t="shared" si="1"/>
        <v>130125.1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5407.92</v>
      </c>
      <c r="D51" s="31">
        <f>(Jul!C51*9)+(Aug!C51*8)+(Sep!C51*7)+(Oct!C51*6)+(Nov!C51*5)+(Dec!C51*4)+(Jan!C51*3)+(Feb!C51*2)+(Mar!C51*1)</f>
        <v>323728.24999999994</v>
      </c>
      <c r="E51" s="8">
        <v>416</v>
      </c>
      <c r="F51" s="31">
        <f>(Jul!E51*9)+(Aug!E51*8)+(Sep!E51*7)+(Oct!E51*6)+(Nov!E51*5)+(Dec!E51*4)+(Jan!E51*3)+(Feb!E51*2)+(Mar!E51*1)</f>
        <v>11056</v>
      </c>
      <c r="G51" s="8">
        <v>26733.38</v>
      </c>
      <c r="H51" s="31">
        <f>Feb!H51+G51</f>
        <v>273481.32</v>
      </c>
      <c r="I51" s="31">
        <f t="shared" si="0"/>
        <v>32557.300000000003</v>
      </c>
      <c r="J51" s="31">
        <f t="shared" si="1"/>
        <v>608265.56999999995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1146.1300000000001</v>
      </c>
      <c r="D52" s="31">
        <f>(Jul!C52*9)+(Aug!C52*8)+(Sep!C52*7)+(Oct!C52*6)+(Nov!C52*5)+(Dec!C52*4)+(Jan!C52*3)+(Feb!C52*2)+(Mar!C52*1)</f>
        <v>16777.580000000002</v>
      </c>
      <c r="E52" s="8"/>
      <c r="F52" s="31">
        <f>(Jul!E52*9)+(Aug!E52*8)+(Sep!E52*7)+(Oct!E52*6)+(Nov!E52*5)+(Dec!E52*4)+(Jan!E52*3)+(Feb!E52*2)+(Mar!E52*1)</f>
        <v>5565</v>
      </c>
      <c r="G52" s="8">
        <v>780</v>
      </c>
      <c r="H52" s="31">
        <f>Feb!H52+G52</f>
        <v>24129</v>
      </c>
      <c r="I52" s="31">
        <f t="shared" si="0"/>
        <v>1926.13</v>
      </c>
      <c r="J52" s="31">
        <f t="shared" si="1"/>
        <v>46471.58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(Jul!C53*9)+(Aug!C53*8)+(Sep!C53*7)+(Oct!C53*6)+(Nov!C53*5)+(Dec!C53*4)+(Jan!C53*3)+(Feb!C53*2)+(Mar!C53*1)</f>
        <v>18503.560000000001</v>
      </c>
      <c r="E53" s="8"/>
      <c r="F53" s="31">
        <f>(Jul!E53*9)+(Aug!E53*8)+(Sep!E53*7)+(Oct!E53*6)+(Nov!E53*5)+(Dec!E53*4)+(Jan!E53*3)+(Feb!E53*2)+(Mar!E53*1)</f>
        <v>0</v>
      </c>
      <c r="G53" s="8"/>
      <c r="H53" s="31">
        <f>Feb!H53+G53</f>
        <v>6953</v>
      </c>
      <c r="I53" s="31">
        <f t="shared" si="0"/>
        <v>0</v>
      </c>
      <c r="J53" s="31">
        <f t="shared" si="1"/>
        <v>25456.560000000001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133</v>
      </c>
      <c r="D54" s="31">
        <f>(Jul!C54*9)+(Aug!C54*8)+(Sep!C54*7)+(Oct!C54*6)+(Nov!C54*5)+(Dec!C54*4)+(Jan!C54*3)+(Feb!C54*2)+(Mar!C54*1)</f>
        <v>70076.14</v>
      </c>
      <c r="E54" s="8"/>
      <c r="F54" s="31">
        <f>(Jul!E54*9)+(Aug!E54*8)+(Sep!E54*7)+(Oct!E54*6)+(Nov!E54*5)+(Dec!E54*4)+(Jan!E54*3)+(Feb!E54*2)+(Mar!E54*1)</f>
        <v>0</v>
      </c>
      <c r="G54" s="8">
        <v>1447.71</v>
      </c>
      <c r="H54" s="31">
        <f>Feb!H54+G54</f>
        <v>289417.71000000002</v>
      </c>
      <c r="I54" s="31">
        <f t="shared" si="0"/>
        <v>1580.71</v>
      </c>
      <c r="J54" s="31">
        <f t="shared" si="1"/>
        <v>359493.85000000003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13588.87</v>
      </c>
      <c r="D55" s="31">
        <f>(Jul!C55*9)+(Aug!C55*8)+(Sep!C55*7)+(Oct!C55*6)+(Nov!C55*5)+(Dec!C55*4)+(Jan!C55*3)+(Feb!C55*2)+(Mar!C55*1)</f>
        <v>324849.14999999997</v>
      </c>
      <c r="E55" s="8"/>
      <c r="F55" s="31">
        <f>(Jul!E55*9)+(Aug!E55*8)+(Sep!E55*7)+(Oct!E55*6)+(Nov!E55*5)+(Dec!E55*4)+(Jan!E55*3)+(Feb!E55*2)+(Mar!E55*1)</f>
        <v>0</v>
      </c>
      <c r="G55" s="8">
        <v>40827</v>
      </c>
      <c r="H55" s="31">
        <f>Feb!H55+G55</f>
        <v>365850.07</v>
      </c>
      <c r="I55" s="31">
        <f t="shared" si="0"/>
        <v>54415.87</v>
      </c>
      <c r="J55" s="31">
        <f t="shared" si="1"/>
        <v>690699.22</v>
      </c>
    </row>
    <row r="56" spans="1:10" s="11" customFormat="1" ht="15.75" customHeight="1" x14ac:dyDescent="0.2">
      <c r="A56" s="9" t="s">
        <v>67</v>
      </c>
      <c r="B56" s="10" t="s">
        <v>20</v>
      </c>
      <c r="C56" s="7">
        <v>1680.48</v>
      </c>
      <c r="D56" s="31">
        <f>(Jul!C56*9)+(Aug!C56*8)+(Sep!C56*7)+(Oct!C56*6)+(Nov!C56*5)+(Dec!C56*4)+(Jan!C56*3)+(Feb!C56*2)+(Mar!C56*1)</f>
        <v>57859.180000000015</v>
      </c>
      <c r="E56" s="8"/>
      <c r="F56" s="31">
        <f>(Jul!E56*9)+(Aug!E56*8)+(Sep!E56*7)+(Oct!E56*6)+(Nov!E56*5)+(Dec!E56*4)+(Jan!E56*3)+(Feb!E56*2)+(Mar!E56*1)</f>
        <v>0</v>
      </c>
      <c r="G56" s="8">
        <v>5146</v>
      </c>
      <c r="H56" s="31">
        <f>Feb!H56+G56</f>
        <v>17181</v>
      </c>
      <c r="I56" s="31">
        <f t="shared" si="0"/>
        <v>6826.48</v>
      </c>
      <c r="J56" s="31">
        <f t="shared" si="1"/>
        <v>75040.180000000022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3172</v>
      </c>
      <c r="D57" s="31">
        <f>(Jul!C57*9)+(Aug!C57*8)+(Sep!C57*7)+(Oct!C57*6)+(Nov!C57*5)+(Dec!C57*4)+(Jan!C57*3)+(Feb!C57*2)+(Mar!C57*1)</f>
        <v>70362.880000000005</v>
      </c>
      <c r="E57" s="8"/>
      <c r="F57" s="31">
        <f>(Jul!E57*9)+(Aug!E57*8)+(Sep!E57*7)+(Oct!E57*6)+(Nov!E57*5)+(Dec!E57*4)+(Jan!E57*3)+(Feb!E57*2)+(Mar!E57*1)</f>
        <v>0</v>
      </c>
      <c r="G57" s="8">
        <v>3141</v>
      </c>
      <c r="H57" s="31">
        <f>Feb!H57+G57</f>
        <v>589121</v>
      </c>
      <c r="I57" s="31">
        <f t="shared" si="0"/>
        <v>6313</v>
      </c>
      <c r="J57" s="31">
        <f t="shared" si="1"/>
        <v>659483.88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1467.88</v>
      </c>
      <c r="D58" s="31">
        <f>(Jul!C58*9)+(Aug!C58*8)+(Sep!C58*7)+(Oct!C58*6)+(Nov!C58*5)+(Dec!C58*4)+(Jan!C58*3)+(Feb!C58*2)+(Mar!C58*1)</f>
        <v>204806.38</v>
      </c>
      <c r="E58" s="8"/>
      <c r="F58" s="31">
        <f>(Jul!E58*9)+(Aug!E58*8)+(Sep!E58*7)+(Oct!E58*6)+(Nov!E58*5)+(Dec!E58*4)+(Jan!E58*3)+(Feb!E58*2)+(Mar!E58*1)</f>
        <v>11338.52</v>
      </c>
      <c r="G58" s="8">
        <v>4404.13</v>
      </c>
      <c r="H58" s="31">
        <f>Feb!H58+G58</f>
        <v>401703.77</v>
      </c>
      <c r="I58" s="31">
        <f t="shared" si="0"/>
        <v>5872.01</v>
      </c>
      <c r="J58" s="31">
        <f t="shared" si="1"/>
        <v>617848.67000000004</v>
      </c>
    </row>
    <row r="59" spans="1:10" s="1" customFormat="1" ht="15.75" customHeight="1" x14ac:dyDescent="0.2">
      <c r="A59" s="5" t="s">
        <v>70</v>
      </c>
      <c r="B59" s="6" t="s">
        <v>20</v>
      </c>
      <c r="C59" s="7">
        <v>263</v>
      </c>
      <c r="D59" s="31">
        <f>(Jul!C59*9)+(Aug!C59*8)+(Sep!C59*7)+(Oct!C59*6)+(Nov!C59*5)+(Dec!C59*4)+(Jan!C59*3)+(Feb!C59*2)+(Mar!C59*1)</f>
        <v>32660.54</v>
      </c>
      <c r="E59" s="8"/>
      <c r="F59" s="31">
        <f>(Jul!E59*9)+(Aug!E59*8)+(Sep!E59*7)+(Oct!E59*6)+(Nov!E59*5)+(Dec!E59*4)+(Jan!E59*3)+(Feb!E59*2)+(Mar!E59*1)</f>
        <v>0</v>
      </c>
      <c r="G59" s="8">
        <v>1316</v>
      </c>
      <c r="H59" s="31">
        <f>Feb!H59+G59</f>
        <v>114835</v>
      </c>
      <c r="I59" s="31">
        <f t="shared" si="0"/>
        <v>1579</v>
      </c>
      <c r="J59" s="31">
        <f t="shared" si="1"/>
        <v>147495.54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49460</v>
      </c>
      <c r="D60" s="31">
        <f>(Jul!C60*9)+(Aug!C60*8)+(Sep!C60*7)+(Oct!C60*6)+(Nov!C60*5)+(Dec!C60*4)+(Jan!C60*3)+(Feb!C60*2)+(Mar!C60*1)</f>
        <v>5952908.6099999994</v>
      </c>
      <c r="E60" s="8">
        <v>1409.59</v>
      </c>
      <c r="F60" s="31">
        <f>(Jul!E60*9)+(Aug!E60*8)+(Sep!E60*7)+(Oct!E60*6)+(Nov!E60*5)+(Dec!E60*4)+(Jan!E60*3)+(Feb!E60*2)+(Mar!E60*1)</f>
        <v>45578.59</v>
      </c>
      <c r="G60" s="8">
        <v>306074</v>
      </c>
      <c r="H60" s="31">
        <f>Feb!H60+G60</f>
        <v>2000301.96</v>
      </c>
      <c r="I60" s="31">
        <f t="shared" si="0"/>
        <v>356943.58999999997</v>
      </c>
      <c r="J60" s="31">
        <f t="shared" si="1"/>
        <v>7998789.1599999992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2931.57</v>
      </c>
      <c r="D61" s="31">
        <f>(Jul!C61*9)+(Aug!C61*8)+(Sep!C61*7)+(Oct!C61*6)+(Nov!C61*5)+(Dec!C61*4)+(Jan!C61*3)+(Feb!C61*2)+(Mar!C61*1)</f>
        <v>84991.360000000015</v>
      </c>
      <c r="E61" s="8"/>
      <c r="F61" s="31">
        <f>(Jul!E61*9)+(Aug!E61*8)+(Sep!E61*7)+(Oct!E61*6)+(Nov!E61*5)+(Dec!E61*4)+(Jan!E61*3)+(Feb!E61*2)+(Mar!E61*1)</f>
        <v>0</v>
      </c>
      <c r="G61" s="8">
        <v>1941</v>
      </c>
      <c r="H61" s="31">
        <f>Feb!H61+G61</f>
        <v>175697.82</v>
      </c>
      <c r="I61" s="31">
        <f t="shared" si="0"/>
        <v>4872.57</v>
      </c>
      <c r="J61" s="31">
        <f t="shared" si="1"/>
        <v>260689.18000000002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263</v>
      </c>
      <c r="D62" s="31">
        <f>(Jul!C62*9)+(Aug!C62*8)+(Sep!C62*7)+(Oct!C62*6)+(Nov!C62*5)+(Dec!C62*4)+(Jan!C62*3)+(Feb!C62*2)+(Mar!C62*1)</f>
        <v>53836.84</v>
      </c>
      <c r="E62" s="8"/>
      <c r="F62" s="31">
        <f>(Jul!E62*9)+(Aug!E62*8)+(Sep!E62*7)+(Oct!E62*6)+(Nov!E62*5)+(Dec!E62*4)+(Jan!E62*3)+(Feb!E62*2)+(Mar!E62*1)</f>
        <v>0</v>
      </c>
      <c r="G62" s="8">
        <v>972</v>
      </c>
      <c r="H62" s="31">
        <f>Feb!H62+G62</f>
        <v>103537</v>
      </c>
      <c r="I62" s="31">
        <f t="shared" si="0"/>
        <v>1235</v>
      </c>
      <c r="J62" s="31">
        <f t="shared" si="1"/>
        <v>157373.84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(Jul!C63*9)+(Aug!C63*8)+(Sep!C63*7)+(Oct!C63*6)+(Nov!C63*5)+(Dec!C63*4)+(Jan!C63*3)+(Feb!C63*2)+(Mar!C63*1)</f>
        <v>21091.65</v>
      </c>
      <c r="E63" s="8"/>
      <c r="F63" s="31">
        <f>(Jul!E63*9)+(Aug!E63*8)+(Sep!E63*7)+(Oct!E63*6)+(Nov!E63*5)+(Dec!E63*4)+(Jan!E63*3)+(Feb!E63*2)+(Mar!E63*1)</f>
        <v>0</v>
      </c>
      <c r="G63" s="8"/>
      <c r="H63" s="31">
        <f>Feb!H63+G63</f>
        <v>2997</v>
      </c>
      <c r="I63" s="31">
        <f t="shared" si="0"/>
        <v>0</v>
      </c>
      <c r="J63" s="31">
        <f t="shared" si="1"/>
        <v>24088.65</v>
      </c>
    </row>
    <row r="64" spans="1:10" s="1" customFormat="1" ht="15.75" customHeight="1" x14ac:dyDescent="0.2">
      <c r="A64" s="5" t="s">
        <v>74</v>
      </c>
      <c r="B64" s="6" t="s">
        <v>20</v>
      </c>
      <c r="C64" s="7">
        <v>3172</v>
      </c>
      <c r="D64" s="31">
        <f>(Jul!C64*9)+(Aug!C64*8)+(Sep!C64*7)+(Oct!C64*6)+(Nov!C64*5)+(Dec!C64*4)+(Jan!C64*3)+(Feb!C64*2)+(Mar!C64*1)</f>
        <v>35864.880000000005</v>
      </c>
      <c r="E64" s="8"/>
      <c r="F64" s="31">
        <f>(Jul!E64*9)+(Aug!E64*8)+(Sep!E64*7)+(Oct!E64*6)+(Nov!E64*5)+(Dec!E64*4)+(Jan!E64*3)+(Feb!E64*2)+(Mar!E64*1)</f>
        <v>0</v>
      </c>
      <c r="G64" s="8">
        <v>15273</v>
      </c>
      <c r="H64" s="31">
        <f>Feb!H64+G64</f>
        <v>22224</v>
      </c>
      <c r="I64" s="31">
        <f t="shared" ref="I64:I71" si="2">C64+E64+G64</f>
        <v>18445</v>
      </c>
      <c r="J64" s="31">
        <f t="shared" ref="J64:J71" si="3">D64+F64+H64</f>
        <v>58088.880000000005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1">
        <f>(Jul!C65*9)+(Aug!C65*8)+(Sep!C65*7)+(Oct!C65*6)+(Nov!C65*5)+(Dec!C65*4)+(Jan!C65*3)+(Feb!C65*2)+(Mar!C65*1)</f>
        <v>0</v>
      </c>
      <c r="E65" s="8"/>
      <c r="F65" s="31">
        <f>(Jul!E65*9)+(Aug!E65*8)+(Sep!E65*7)+(Oct!E65*6)+(Nov!E65*5)+(Dec!E65*4)+(Jan!E65*3)+(Feb!E65*2)+(Mar!E65*1)</f>
        <v>0</v>
      </c>
      <c r="G65" s="8"/>
      <c r="H65" s="31">
        <f>Feb!H65+G65</f>
        <v>0</v>
      </c>
      <c r="I65" s="31">
        <f t="shared" si="2"/>
        <v>0</v>
      </c>
      <c r="J65" s="31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1">
        <f>(Jul!C66*9)+(Aug!C66*8)+(Sep!C66*7)+(Oct!C66*6)+(Nov!C66*5)+(Dec!C66*4)+(Jan!C66*3)+(Feb!C66*2)+(Mar!C66*1)</f>
        <v>31444.760000000002</v>
      </c>
      <c r="E66" s="8"/>
      <c r="F66" s="31">
        <f>(Jul!E66*9)+(Aug!E66*8)+(Sep!E66*7)+(Oct!E66*6)+(Nov!E66*5)+(Dec!E66*4)+(Jan!E66*3)+(Feb!E66*2)+(Mar!E66*1)</f>
        <v>0</v>
      </c>
      <c r="G66" s="8"/>
      <c r="H66" s="31">
        <f>Feb!H66+G66</f>
        <v>47937</v>
      </c>
      <c r="I66" s="31">
        <f t="shared" si="2"/>
        <v>0</v>
      </c>
      <c r="J66" s="31">
        <f t="shared" si="3"/>
        <v>79381.760000000009</v>
      </c>
    </row>
    <row r="67" spans="1:13" s="11" customFormat="1" ht="15.75" customHeight="1" x14ac:dyDescent="0.2">
      <c r="A67" s="9" t="s">
        <v>78</v>
      </c>
      <c r="B67" s="10" t="s">
        <v>20</v>
      </c>
      <c r="C67" s="7">
        <v>3723</v>
      </c>
      <c r="D67" s="31">
        <f>(Jul!C67*9)+(Aug!C67*8)+(Sep!C67*7)+(Oct!C67*6)+(Nov!C67*5)+(Dec!C67*4)+(Jan!C67*3)+(Feb!C67*2)+(Mar!C67*1)</f>
        <v>19067.5</v>
      </c>
      <c r="E67" s="8"/>
      <c r="F67" s="31">
        <f>(Jul!E67*9)+(Aug!E67*8)+(Sep!E67*7)+(Oct!E67*6)+(Nov!E67*5)+(Dec!E67*4)+(Jan!E67*3)+(Feb!E67*2)+(Mar!E67*1)</f>
        <v>0</v>
      </c>
      <c r="G67" s="8">
        <v>3729</v>
      </c>
      <c r="H67" s="31">
        <f>Feb!H67+G67</f>
        <v>50580</v>
      </c>
      <c r="I67" s="31">
        <f t="shared" si="2"/>
        <v>7452</v>
      </c>
      <c r="J67" s="31">
        <f t="shared" si="3"/>
        <v>69647.5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0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0</v>
      </c>
      <c r="I68" s="31">
        <f t="shared" si="2"/>
        <v>0</v>
      </c>
      <c r="J68" s="31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>
        <v>2906.83</v>
      </c>
      <c r="D69" s="31">
        <f>(Jul!C69*9)+(Aug!C69*8)+(Sep!C69*7)+(Oct!C69*6)+(Nov!C69*5)+(Dec!C69*4)+(Jan!C69*3)+(Feb!C69*2)+(Mar!C69*1)</f>
        <v>33757.629999999997</v>
      </c>
      <c r="E69" s="8">
        <v>1812</v>
      </c>
      <c r="F69" s="31">
        <f>(Jul!E69*9)+(Aug!E69*8)+(Sep!E69*7)+(Oct!E69*6)+(Nov!E69*5)+(Dec!E69*4)+(Jan!E69*3)+(Feb!E69*2)+(Mar!E69*1)</f>
        <v>1812</v>
      </c>
      <c r="G69" s="8">
        <v>55535</v>
      </c>
      <c r="H69" s="31">
        <f>Feb!H69+G69</f>
        <v>76926</v>
      </c>
      <c r="I69" s="31">
        <f t="shared" si="2"/>
        <v>60253.83</v>
      </c>
      <c r="J69" s="31">
        <f t="shared" si="3"/>
        <v>112495.63</v>
      </c>
    </row>
    <row r="70" spans="1:13" s="11" customFormat="1" ht="15.75" customHeight="1" x14ac:dyDescent="0.2">
      <c r="A70" s="9" t="s">
        <v>85</v>
      </c>
      <c r="B70" s="10" t="s">
        <v>20</v>
      </c>
      <c r="C70" s="7">
        <v>1551</v>
      </c>
      <c r="D70" s="31">
        <f>(Jul!C70*9)+(Aug!C70*8)+(Sep!C70*7)+(Oct!C70*6)+(Nov!C70*5)+(Dec!C70*4)+(Jan!C70*3)+(Feb!C70*2)+(Mar!C70*1)</f>
        <v>71632.42</v>
      </c>
      <c r="E70" s="8"/>
      <c r="F70" s="31">
        <f>(Jul!E70*9)+(Aug!E70*8)+(Sep!E70*7)+(Oct!E70*6)+(Nov!E70*5)+(Dec!E70*4)+(Jan!E70*3)+(Feb!E70*2)+(Mar!E70*1)</f>
        <v>0</v>
      </c>
      <c r="G70" s="8">
        <v>2954</v>
      </c>
      <c r="H70" s="31">
        <f>Feb!H70+G70</f>
        <v>20842</v>
      </c>
      <c r="I70" s="31">
        <f t="shared" si="2"/>
        <v>4505</v>
      </c>
      <c r="J70" s="31">
        <f t="shared" si="3"/>
        <v>92474.42</v>
      </c>
    </row>
    <row r="71" spans="1:13" s="1" customFormat="1" ht="15.75" customHeight="1" x14ac:dyDescent="0.2">
      <c r="A71" s="5" t="s">
        <v>86</v>
      </c>
      <c r="B71" s="6" t="s">
        <v>20</v>
      </c>
      <c r="C71" s="7">
        <v>16045</v>
      </c>
      <c r="D71" s="31">
        <f>(Jul!C71*9)+(Aug!C71*8)+(Sep!C71*7)+(Oct!C71*6)+(Nov!C71*5)+(Dec!C71*4)+(Jan!C71*3)+(Feb!C71*2)+(Mar!C71*1)</f>
        <v>174825.2</v>
      </c>
      <c r="E71" s="8"/>
      <c r="F71" s="31">
        <f>(Jul!E71*9)+(Aug!E71*8)+(Sep!E71*7)+(Oct!E71*6)+(Nov!E71*5)+(Dec!E71*4)+(Jan!E71*3)+(Feb!E71*2)+(Mar!E71*1)</f>
        <v>0</v>
      </c>
      <c r="G71" s="8">
        <v>62053</v>
      </c>
      <c r="H71" s="31">
        <f>Feb!H71+G71</f>
        <v>284378</v>
      </c>
      <c r="I71" s="31">
        <f t="shared" si="2"/>
        <v>78098</v>
      </c>
      <c r="J71" s="31">
        <f t="shared" si="3"/>
        <v>459203.2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33757</v>
      </c>
      <c r="D72" s="32">
        <f t="shared" si="4"/>
        <v>4366892.78</v>
      </c>
      <c r="E72" s="32">
        <f t="shared" si="4"/>
        <v>19588</v>
      </c>
      <c r="F72" s="32">
        <f t="shared" si="4"/>
        <v>1190990.26</v>
      </c>
      <c r="G72" s="32">
        <f t="shared" si="4"/>
        <v>392820.07999999996</v>
      </c>
      <c r="H72" s="32">
        <f t="shared" si="4"/>
        <v>5360527.9700000016</v>
      </c>
      <c r="I72" s="32">
        <f t="shared" si="4"/>
        <v>446165.07999999996</v>
      </c>
      <c r="J72" s="32">
        <f t="shared" si="4"/>
        <v>10918411.01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175479.67999999999</v>
      </c>
      <c r="D73" s="32">
        <f t="shared" si="5"/>
        <v>9619724.2599999998</v>
      </c>
      <c r="E73" s="32">
        <f t="shared" si="5"/>
        <v>3637.59</v>
      </c>
      <c r="F73" s="32">
        <f t="shared" si="5"/>
        <v>605070.27</v>
      </c>
      <c r="G73" s="32">
        <f t="shared" si="5"/>
        <v>936390.22</v>
      </c>
      <c r="H73" s="32">
        <f t="shared" si="5"/>
        <v>7519615.4899999993</v>
      </c>
      <c r="I73" s="32">
        <f t="shared" si="5"/>
        <v>1115507.4899999998</v>
      </c>
      <c r="J73" s="32">
        <f t="shared" si="5"/>
        <v>17744410.019999996</v>
      </c>
    </row>
    <row r="74" spans="1:13" s="3" customFormat="1" ht="15.75" customHeight="1" x14ac:dyDescent="0.2">
      <c r="A74" s="17" t="s">
        <v>87</v>
      </c>
      <c r="B74" s="2"/>
      <c r="C74" s="32">
        <f>SUM(C72:C73)</f>
        <v>209236.68</v>
      </c>
      <c r="D74" s="32">
        <f t="shared" ref="D74:J74" si="6">SUM(D72:D73)</f>
        <v>13986617.039999999</v>
      </c>
      <c r="E74" s="32">
        <f t="shared" si="6"/>
        <v>23225.59</v>
      </c>
      <c r="F74" s="32">
        <f t="shared" si="6"/>
        <v>1796060.53</v>
      </c>
      <c r="G74" s="32">
        <f t="shared" si="6"/>
        <v>1329210.2999999998</v>
      </c>
      <c r="H74" s="32">
        <f t="shared" si="6"/>
        <v>12880143.460000001</v>
      </c>
      <c r="I74" s="32">
        <f t="shared" si="6"/>
        <v>1561672.5699999998</v>
      </c>
      <c r="J74" s="32">
        <f t="shared" si="6"/>
        <v>28662821.029999994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153700-A04F-44B6-BF02-81E76BED13E9}"/>
</file>

<file path=customXml/itemProps2.xml><?xml version="1.0" encoding="utf-8"?>
<ds:datastoreItem xmlns:ds="http://schemas.openxmlformats.org/officeDocument/2006/customXml" ds:itemID="{ACF68C6A-ED44-41AB-BCC7-12EEC484FECC}"/>
</file>

<file path=customXml/itemProps3.xml><?xml version="1.0" encoding="utf-8"?>
<ds:datastoreItem xmlns:ds="http://schemas.openxmlformats.org/officeDocument/2006/customXml" ds:itemID="{4B787395-1866-4F82-979A-DB7BC7E44A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Stephanie Imboden</cp:lastModifiedBy>
  <cp:lastPrinted>2016-04-25T16:55:44Z</cp:lastPrinted>
  <dcterms:created xsi:type="dcterms:W3CDTF">2005-09-22T19:10:16Z</dcterms:created>
  <dcterms:modified xsi:type="dcterms:W3CDTF">2016-07-19T13:22:29Z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21200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