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330" yWindow="0" windowWidth="14925" windowHeight="11445" activeTab="11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45621"/>
</workbook>
</file>

<file path=xl/calcChain.xml><?xml version="1.0" encoding="utf-8"?>
<calcChain xmlns="http://schemas.openxmlformats.org/spreadsheetml/2006/main">
  <c r="C72" i="2" l="1"/>
  <c r="C72" i="6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C74" i="2" s="1"/>
  <c r="E72" i="2"/>
  <c r="G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<sst xmlns="http://schemas.openxmlformats.org/spreadsheetml/2006/main" count="1789" uniqueCount="142">
  <si>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</si>
  <si>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</si>
  <si>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</si>
  <si>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</si>
  <si>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</si>
  <si>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</si>
  <si>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</si>
  <si>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</si>
  <si>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</si>
  <si>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</si>
  <si>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</si>
  <si>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</si>
  <si>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</si>
  <si>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</si>
  <si>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</si>
  <si>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</si>
  <si>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</si>
  <si>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</si>
  <si>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</si>
  <si>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</si>
  <si>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</si>
  <si>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</si>
  <si>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</si>
  <si>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</si>
  <si>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</si>
  <si>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</si>
  <si>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</si>
  <si>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</si>
  <si>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</si>
  <si>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</si>
  <si>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</si>
  <si>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</si>
  <si>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</si>
  <si>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</si>
  <si>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</si>
  <si>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</si>
  <si>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</si>
  <si>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</si>
  <si>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</si>
  <si>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</si>
  <si>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</si>
  <si>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</si>
  <si>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</si>
  <si>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</si>
  <si>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</si>
  <si>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</si>
  <si>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</si>
  <si>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</si>
  <si>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</si>
  <si>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</si>
  <si>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</si>
  <si>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</si>
  <si>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</si>
  <si>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</si>
  <si>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</si>
  <si>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</si>
  <si>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</si>
  <si>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</si>
  <si>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</si>
  <si>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</si>
  <si>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</si>
  <si>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</si>
  <si>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</si>
  <si>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</si>
  <si>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</si>
  <si>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</si>
  <si>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</si>
  <si>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</si>
  <si>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</si>
  <si>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</si>
  <si>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</si>
  <si>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</si>
  <si>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</si>
  <si>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</si>
  <si>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</si>
  <si>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</si>
  <si>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</si>
  <si>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</si>
  <si>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</si>
  <si>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</si>
  <si>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</si>
  <si>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</si>
  <si>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</si>
  <si>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</si>
  <si>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</si>
  <si>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</si>
  <si>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</si>
  <si>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</si>
  <si>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</si>
  <si>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</si>
  <si>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</si>
  <si>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</si>
  <si>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</si>
  <si>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</si>
  <si>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</si>
  <si>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</si>
  <si>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</si>
  <si>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</si>
  <si>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</si>
  <si>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</si>
  <si>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</si>
  <si>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</si>
  <si>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</si>
  <si>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</si>
  <si>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</si>
  <si>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</si>
  <si>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</si>
  <si>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</si>
  <si>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</si>
  <si>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</si>
  <si>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</si>
  <si>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</si>
  <si>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</si>
  <si>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</si>
  <si>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</si>
  <si>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</si>
  <si>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</si>
  <si>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</si>
  <si>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</si>
  <si>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</si>
  <si>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</si>
  <si>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</si>
  <si>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</si>
  <si>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</si>
  <si>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</si>
  <si>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</si>
  <si>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</si>
  <si>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</si>
  <si>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</si>
  <si>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</si>
  <si>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</si>
  <si>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</si>
  <si>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</si>
  <si>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</si>
  <si>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</si>
  <si>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</si>
  <si>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</si>
  <si>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</si>
  <si>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</si>
  <si>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</si>
  <si>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American Legion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</si>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</sst>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  <family val="2"/>
    </font>
    <font>
      <b/>
      <sz val="8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5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1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0" activePane="bottomLeft" state="frozen"/>
      <selection pane="bottomLeft" activeCell="G72" sqref="G72"/>
    </sheetView>
  </sheetViews>
  <sheetFormatPr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7" customWidth="1"/>
    <col min="5" max="5" width="15.7109375" style="1" customWidth="1"/>
    <col min="6" max="6" width="15.7109375" style="27" customWidth="1"/>
    <col min="7" max="7" width="15.7109375" style="1" customWidth="1"/>
    <col min="8" max="10" width="15.7109375" style="27" customWidth="1"/>
    <col min="11" max="16384" width="9.140625" style="1"/>
  </cols>
  <sheetData>
    <row r="1" spans="1:10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x14ac:dyDescent="0.2">
      <c r="A2" s="1" t="s">
        <v>127</v>
      </c>
    </row>
    <row r="3" spans="1:10" s="3" customFormat="1" x14ac:dyDescent="0.2">
      <c r="A3" s="13"/>
      <c r="B3" s="13"/>
      <c r="C3" s="13"/>
      <c r="D3" s="28"/>
      <c r="E3" s="13"/>
      <c r="F3" s="28"/>
      <c r="G3" s="13"/>
      <c r="H3" s="28"/>
      <c r="I3" s="28"/>
      <c r="J3" s="28"/>
    </row>
    <row r="4" spans="1:10" s="4" customFormat="1" ht="20.25" customHeight="1" x14ac:dyDescent="0.2">
      <c r="A4" s="4" t="s">
        <v>0</v>
      </c>
      <c r="B4" s="14" t="s">
        <v>1</v>
      </c>
      <c r="C4" s="4" t="s">
        <v>2</v>
      </c>
      <c r="D4" s="29" t="s">
        <v>11</v>
      </c>
      <c r="E4" s="14" t="s">
        <v>12</v>
      </c>
      <c r="F4" s="29" t="s">
        <v>14</v>
      </c>
      <c r="G4" s="14" t="s">
        <v>125</v>
      </c>
      <c r="H4" s="29" t="s">
        <v>88</v>
      </c>
      <c r="I4" s="29" t="s">
        <v>16</v>
      </c>
      <c r="J4" s="29" t="s">
        <v>109</v>
      </c>
    </row>
    <row r="5" spans="1:10" s="11" customFormat="1" ht="15.75" customHeight="1" x14ac:dyDescent="0.2">
      <c r="A5" s="9" t="s">
        <v>21</v>
      </c>
      <c r="B5" s="16" t="s">
        <v>22</v>
      </c>
      <c r="C5" s="58">
        <v>915</v>
      </c>
      <c r="D5" s="30">
        <f t="shared" ref="D5:D63" si="0">C5*1</f>
        <v>915</v>
      </c>
      <c r="E5" s="59">
        <v>8442</v>
      </c>
      <c r="F5" s="30">
        <f t="shared" ref="F5:F63" si="1">E5*1</f>
        <v>8442</v>
      </c>
      <c r="G5" s="60">
        <v>17052</v>
      </c>
      <c r="H5" s="30">
        <f t="shared" ref="H5:H63" si="2">G5</f>
        <v>17052</v>
      </c>
      <c r="I5" s="30">
        <f t="shared" ref="I5:I63" si="3">C5+E5+G5</f>
        <v>26409</v>
      </c>
      <c r="J5" s="30">
        <f t="shared" ref="J5:J63" si="4">H5+F5+D5</f>
        <v>26409</v>
      </c>
    </row>
    <row r="6" spans="1:10" s="11" customFormat="1" ht="15.75" customHeight="1" x14ac:dyDescent="0.2">
      <c r="A6" s="9" t="s">
        <v>23</v>
      </c>
      <c r="B6" s="16" t="s">
        <v>22</v>
      </c>
      <c r="C6" s="58"/>
      <c r="D6" s="30">
        <f t="shared" si="0"/>
        <v>0</v>
      </c>
      <c r="E6" s="59"/>
      <c r="F6" s="30">
        <f t="shared" si="1"/>
        <v>0</v>
      </c>
      <c r="G6" s="60"/>
      <c r="H6" s="30">
        <f t="shared" si="2"/>
        <v>0</v>
      </c>
      <c r="I6" s="30">
        <f t="shared" si="3"/>
        <v>0</v>
      </c>
      <c r="J6" s="30">
        <f t="shared" si="4"/>
        <v>0</v>
      </c>
    </row>
    <row r="7" spans="1:10" ht="15.75" customHeight="1" x14ac:dyDescent="0.2">
      <c r="A7" s="5" t="s">
        <v>24</v>
      </c>
      <c r="B7" s="18" t="s">
        <v>22</v>
      </c>
      <c r="C7" s="58"/>
      <c r="D7" s="30">
        <f t="shared" si="0"/>
        <v>0</v>
      </c>
      <c r="E7" s="59"/>
      <c r="F7" s="30">
        <f t="shared" si="1"/>
        <v>0</v>
      </c>
      <c r="G7" s="60"/>
      <c r="H7" s="30">
        <f t="shared" si="2"/>
        <v>0</v>
      </c>
      <c r="I7" s="30">
        <f t="shared" si="3"/>
        <v>0</v>
      </c>
      <c r="J7" s="30">
        <f t="shared" si="4"/>
        <v>0</v>
      </c>
    </row>
    <row r="8" spans="1:10" s="11" customFormat="1" ht="15.75" customHeight="1" x14ac:dyDescent="0.2">
      <c r="A8" s="9" t="s">
        <v>25</v>
      </c>
      <c r="B8" s="16" t="s">
        <v>22</v>
      </c>
      <c r="C8" s="58"/>
      <c r="D8" s="30">
        <f t="shared" si="0"/>
        <v>0</v>
      </c>
      <c r="E8" s="59"/>
      <c r="F8" s="30">
        <f t="shared" si="1"/>
        <v>0</v>
      </c>
      <c r="G8" s="60"/>
      <c r="H8" s="30">
        <f t="shared" si="2"/>
        <v>0</v>
      </c>
      <c r="I8" s="30">
        <f t="shared" si="3"/>
        <v>0</v>
      </c>
      <c r="J8" s="30">
        <f t="shared" si="4"/>
        <v>0</v>
      </c>
    </row>
    <row r="9" spans="1:10" ht="15.75" customHeight="1" x14ac:dyDescent="0.2">
      <c r="A9" s="5" t="s">
        <v>27</v>
      </c>
      <c r="B9" s="18" t="s">
        <v>22</v>
      </c>
      <c r="C9" s="58"/>
      <c r="D9" s="30">
        <f t="shared" si="0"/>
        <v>0</v>
      </c>
      <c r="E9" s="59"/>
      <c r="F9" s="30">
        <f t="shared" si="1"/>
        <v>0</v>
      </c>
      <c r="G9" s="60"/>
      <c r="H9" s="30">
        <f t="shared" si="2"/>
        <v>0</v>
      </c>
      <c r="I9" s="30">
        <f t="shared" si="3"/>
        <v>0</v>
      </c>
      <c r="J9" s="30">
        <f t="shared" si="4"/>
        <v>0</v>
      </c>
    </row>
    <row r="10" spans="1:10" ht="15.75" customHeight="1" x14ac:dyDescent="0.2">
      <c r="A10" s="5" t="s">
        <v>30</v>
      </c>
      <c r="B10" s="18" t="s">
        <v>22</v>
      </c>
      <c r="C10" s="58"/>
      <c r="D10" s="30">
        <f t="shared" si="0"/>
        <v>0</v>
      </c>
      <c r="E10" s="59"/>
      <c r="F10" s="30">
        <f t="shared" si="1"/>
        <v>0</v>
      </c>
      <c r="G10" s="60"/>
      <c r="H10" s="30">
        <f t="shared" si="2"/>
        <v>0</v>
      </c>
      <c r="I10" s="30">
        <f t="shared" si="3"/>
        <v>0</v>
      </c>
      <c r="J10" s="30">
        <f t="shared" si="4"/>
        <v>0</v>
      </c>
    </row>
    <row r="11" spans="1:10" ht="15.75" customHeight="1" x14ac:dyDescent="0.2">
      <c r="A11" s="5" t="s">
        <v>31</v>
      </c>
      <c r="B11" s="18" t="s">
        <v>22</v>
      </c>
      <c r="C11" s="58"/>
      <c r="D11" s="30">
        <f t="shared" si="0"/>
        <v>0</v>
      </c>
      <c r="E11" s="59"/>
      <c r="F11" s="30">
        <f t="shared" si="1"/>
        <v>0</v>
      </c>
      <c r="G11" s="60"/>
      <c r="H11" s="30">
        <f t="shared" si="2"/>
        <v>0</v>
      </c>
      <c r="I11" s="30">
        <f t="shared" si="3"/>
        <v>0</v>
      </c>
      <c r="J11" s="30">
        <f t="shared" si="4"/>
        <v>0</v>
      </c>
    </row>
    <row r="12" spans="1:10" s="11" customFormat="1" ht="15.75" customHeight="1" x14ac:dyDescent="0.2">
      <c r="A12" s="9" t="s">
        <v>36</v>
      </c>
      <c r="B12" s="16" t="s">
        <v>22</v>
      </c>
      <c r="C12" s="58"/>
      <c r="D12" s="30">
        <f t="shared" si="0"/>
        <v>0</v>
      </c>
      <c r="E12" s="59">
        <v>1072</v>
      </c>
      <c r="F12" s="30">
        <f t="shared" si="1"/>
        <v>1072</v>
      </c>
      <c r="G12" s="60">
        <v>8576</v>
      </c>
      <c r="H12" s="30">
        <f t="shared" si="2"/>
        <v>8576</v>
      </c>
      <c r="I12" s="30">
        <f t="shared" si="3"/>
        <v>9648</v>
      </c>
      <c r="J12" s="30">
        <f t="shared" si="4"/>
        <v>9648</v>
      </c>
    </row>
    <row r="13" spans="1:10" ht="15.75" customHeight="1" x14ac:dyDescent="0.2">
      <c r="A13" s="5" t="s">
        <v>37</v>
      </c>
      <c r="B13" s="18" t="s">
        <v>22</v>
      </c>
      <c r="C13" s="58"/>
      <c r="D13" s="30">
        <f t="shared" si="0"/>
        <v>0</v>
      </c>
      <c r="E13" s="59"/>
      <c r="F13" s="30">
        <f t="shared" si="1"/>
        <v>0</v>
      </c>
      <c r="G13" s="60"/>
      <c r="H13" s="30">
        <f t="shared" si="2"/>
        <v>0</v>
      </c>
      <c r="I13" s="30">
        <f t="shared" si="3"/>
        <v>0</v>
      </c>
      <c r="J13" s="30">
        <f t="shared" si="4"/>
        <v>0</v>
      </c>
    </row>
    <row r="14" spans="1:10" ht="15.75" customHeight="1" x14ac:dyDescent="0.2">
      <c r="A14" s="5" t="s">
        <v>40</v>
      </c>
      <c r="B14" s="18" t="s">
        <v>22</v>
      </c>
      <c r="C14" s="58"/>
      <c r="D14" s="30">
        <f t="shared" si="0"/>
        <v>0</v>
      </c>
      <c r="E14" s="59"/>
      <c r="F14" s="30">
        <f t="shared" si="1"/>
        <v>0</v>
      </c>
      <c r="G14" s="60"/>
      <c r="H14" s="30">
        <f t="shared" si="2"/>
        <v>0</v>
      </c>
      <c r="I14" s="30">
        <f t="shared" si="3"/>
        <v>0</v>
      </c>
      <c r="J14" s="30">
        <f t="shared" si="4"/>
        <v>0</v>
      </c>
    </row>
    <row r="15" spans="1:10" ht="15.75" customHeight="1" x14ac:dyDescent="0.2">
      <c r="A15" s="5" t="s">
        <v>44</v>
      </c>
      <c r="B15" s="18" t="s">
        <v>22</v>
      </c>
      <c r="C15" s="58"/>
      <c r="D15" s="30">
        <f t="shared" si="0"/>
        <v>0</v>
      </c>
      <c r="E15" s="59"/>
      <c r="F15" s="30">
        <f t="shared" si="1"/>
        <v>0</v>
      </c>
      <c r="G15" s="60"/>
      <c r="H15" s="30">
        <f t="shared" si="2"/>
        <v>0</v>
      </c>
      <c r="I15" s="30">
        <f t="shared" si="3"/>
        <v>0</v>
      </c>
      <c r="J15" s="30">
        <f t="shared" si="4"/>
        <v>0</v>
      </c>
    </row>
    <row r="16" spans="1:10" ht="15.75" customHeight="1" x14ac:dyDescent="0.2">
      <c r="A16" s="5" t="s">
        <v>45</v>
      </c>
      <c r="B16" s="18" t="s">
        <v>22</v>
      </c>
      <c r="C16" s="58">
        <v>4718</v>
      </c>
      <c r="D16" s="30">
        <f t="shared" si="0"/>
        <v>4718</v>
      </c>
      <c r="E16" s="59">
        <v>1671</v>
      </c>
      <c r="F16" s="30">
        <f t="shared" si="1"/>
        <v>1671</v>
      </c>
      <c r="G16" s="60">
        <v>1143583</v>
      </c>
      <c r="H16" s="30">
        <f t="shared" si="2"/>
        <v>1143583</v>
      </c>
      <c r="I16" s="30">
        <f t="shared" si="3"/>
        <v>1149972</v>
      </c>
      <c r="J16" s="30">
        <f t="shared" si="4"/>
        <v>1149972</v>
      </c>
    </row>
    <row r="17" spans="1:10" ht="15.75" customHeight="1" x14ac:dyDescent="0.2">
      <c r="A17" s="5" t="s">
        <v>46</v>
      </c>
      <c r="B17" s="18" t="s">
        <v>22</v>
      </c>
      <c r="C17" s="58"/>
      <c r="D17" s="30">
        <f t="shared" si="0"/>
        <v>0</v>
      </c>
      <c r="E17" s="59"/>
      <c r="F17" s="30">
        <f t="shared" si="1"/>
        <v>0</v>
      </c>
      <c r="G17" s="60"/>
      <c r="H17" s="30">
        <f t="shared" si="2"/>
        <v>0</v>
      </c>
      <c r="I17" s="30">
        <f t="shared" si="3"/>
        <v>0</v>
      </c>
      <c r="J17" s="30">
        <f t="shared" si="4"/>
        <v>0</v>
      </c>
    </row>
    <row r="18" spans="1:10" s="11" customFormat="1" ht="15.75" customHeight="1" x14ac:dyDescent="0.2">
      <c r="A18" s="9" t="s">
        <v>47</v>
      </c>
      <c r="B18" s="16" t="s">
        <v>22</v>
      </c>
      <c r="C18" s="58"/>
      <c r="D18" s="30">
        <f t="shared" si="0"/>
        <v>0</v>
      </c>
      <c r="E18" s="59"/>
      <c r="F18" s="30">
        <f t="shared" si="1"/>
        <v>0</v>
      </c>
      <c r="G18" s="60"/>
      <c r="H18" s="30">
        <f t="shared" si="2"/>
        <v>0</v>
      </c>
      <c r="I18" s="30">
        <f t="shared" si="3"/>
        <v>0</v>
      </c>
      <c r="J18" s="30">
        <f t="shared" si="4"/>
        <v>0</v>
      </c>
    </row>
    <row r="19" spans="1:10" s="11" customFormat="1" ht="15.75" customHeight="1" x14ac:dyDescent="0.2">
      <c r="A19" s="9" t="s">
        <v>49</v>
      </c>
      <c r="B19" s="16" t="s">
        <v>22</v>
      </c>
      <c r="C19" s="58"/>
      <c r="D19" s="30">
        <f t="shared" si="0"/>
        <v>0</v>
      </c>
      <c r="E19" s="59"/>
      <c r="F19" s="30">
        <f t="shared" si="1"/>
        <v>0</v>
      </c>
      <c r="G19" s="60"/>
      <c r="H19" s="30">
        <f t="shared" si="2"/>
        <v>0</v>
      </c>
      <c r="I19" s="30">
        <f t="shared" si="3"/>
        <v>0</v>
      </c>
      <c r="J19" s="30">
        <f t="shared" si="4"/>
        <v>0</v>
      </c>
    </row>
    <row r="20" spans="1:10" ht="15.75" customHeight="1" x14ac:dyDescent="0.2">
      <c r="A20" s="5" t="s">
        <v>50</v>
      </c>
      <c r="B20" s="18" t="s">
        <v>22</v>
      </c>
      <c r="C20" s="58"/>
      <c r="D20" s="30">
        <f t="shared" si="0"/>
        <v>0</v>
      </c>
      <c r="E20" s="59"/>
      <c r="F20" s="30">
        <f t="shared" si="1"/>
        <v>0</v>
      </c>
      <c r="G20" s="60"/>
      <c r="H20" s="30">
        <f t="shared" si="2"/>
        <v>0</v>
      </c>
      <c r="I20" s="30">
        <f t="shared" si="3"/>
        <v>0</v>
      </c>
      <c r="J20" s="30">
        <f t="shared" si="4"/>
        <v>0</v>
      </c>
    </row>
    <row r="21" spans="1:10" ht="15.75" customHeight="1" x14ac:dyDescent="0.2">
      <c r="A21" s="5" t="s">
        <v>141</v>
      </c>
      <c r="B21" s="18" t="s">
        <v>22</v>
      </c>
      <c r="C21" s="58"/>
      <c r="D21" s="30">
        <f t="shared" si="0"/>
        <v>0</v>
      </c>
      <c r="E21" s="59">
        <v>1949</v>
      </c>
      <c r="F21" s="30">
        <f t="shared" si="1"/>
        <v>1949</v>
      </c>
      <c r="G21" s="60"/>
      <c r="H21" s="30">
        <f t="shared" si="2"/>
        <v>0</v>
      </c>
      <c r="I21" s="30">
        <f t="shared" si="3"/>
        <v>1949</v>
      </c>
      <c r="J21" s="30">
        <f t="shared" si="4"/>
        <v>1949</v>
      </c>
    </row>
    <row r="22" spans="1:10" ht="15.75" customHeight="1" x14ac:dyDescent="0.2">
      <c r="A22" s="5" t="s">
        <v>51</v>
      </c>
      <c r="B22" s="18" t="s">
        <v>22</v>
      </c>
      <c r="C22" s="58">
        <v>1335</v>
      </c>
      <c r="D22" s="30">
        <f t="shared" si="0"/>
        <v>1335</v>
      </c>
      <c r="E22" s="59"/>
      <c r="F22" s="30">
        <f t="shared" si="1"/>
        <v>0</v>
      </c>
      <c r="G22" s="60">
        <v>1839</v>
      </c>
      <c r="H22" s="30">
        <f t="shared" si="2"/>
        <v>1839</v>
      </c>
      <c r="I22" s="30">
        <f t="shared" si="3"/>
        <v>3174</v>
      </c>
      <c r="J22" s="30">
        <f t="shared" si="4"/>
        <v>3174</v>
      </c>
    </row>
    <row r="23" spans="1:10" ht="15.75" customHeight="1" x14ac:dyDescent="0.2">
      <c r="A23" s="5" t="s">
        <v>52</v>
      </c>
      <c r="B23" s="18" t="s">
        <v>22</v>
      </c>
      <c r="C23" s="58"/>
      <c r="D23" s="30">
        <f t="shared" si="0"/>
        <v>0</v>
      </c>
      <c r="E23" s="59">
        <v>456</v>
      </c>
      <c r="F23" s="30">
        <f t="shared" si="1"/>
        <v>456</v>
      </c>
      <c r="G23" s="60">
        <v>912</v>
      </c>
      <c r="H23" s="30">
        <f t="shared" si="2"/>
        <v>912</v>
      </c>
      <c r="I23" s="30">
        <f t="shared" si="3"/>
        <v>1368</v>
      </c>
      <c r="J23" s="30">
        <f t="shared" si="4"/>
        <v>1368</v>
      </c>
    </row>
    <row r="24" spans="1:10" s="11" customFormat="1" ht="15.75" customHeight="1" x14ac:dyDescent="0.2">
      <c r="A24" s="9" t="s">
        <v>56</v>
      </c>
      <c r="B24" s="16" t="s">
        <v>22</v>
      </c>
      <c r="C24" s="58"/>
      <c r="D24" s="30">
        <f t="shared" si="0"/>
        <v>0</v>
      </c>
      <c r="E24" s="59"/>
      <c r="F24" s="30">
        <f t="shared" si="1"/>
        <v>0</v>
      </c>
      <c r="G24" s="60"/>
      <c r="H24" s="30">
        <f t="shared" si="2"/>
        <v>0</v>
      </c>
      <c r="I24" s="30">
        <f t="shared" si="3"/>
        <v>0</v>
      </c>
      <c r="J24" s="30">
        <f t="shared" si="4"/>
        <v>0</v>
      </c>
    </row>
    <row r="25" spans="1:10" ht="15.75" customHeight="1" x14ac:dyDescent="0.2">
      <c r="A25" s="5" t="s">
        <v>62</v>
      </c>
      <c r="B25" s="18" t="s">
        <v>22</v>
      </c>
      <c r="C25" s="58"/>
      <c r="D25" s="30">
        <f t="shared" si="0"/>
        <v>0</v>
      </c>
      <c r="E25" s="59"/>
      <c r="F25" s="30">
        <f t="shared" si="1"/>
        <v>0</v>
      </c>
      <c r="G25" s="60"/>
      <c r="H25" s="30">
        <f t="shared" si="2"/>
        <v>0</v>
      </c>
      <c r="I25" s="30">
        <f t="shared" si="3"/>
        <v>0</v>
      </c>
      <c r="J25" s="30">
        <f t="shared" si="4"/>
        <v>0</v>
      </c>
    </row>
    <row r="26" spans="1:10" ht="15.75" customHeight="1" x14ac:dyDescent="0.2">
      <c r="A26" s="5" t="s">
        <v>63</v>
      </c>
      <c r="B26" s="18" t="s">
        <v>22</v>
      </c>
      <c r="C26" s="58"/>
      <c r="D26" s="30">
        <f t="shared" si="0"/>
        <v>0</v>
      </c>
      <c r="E26" s="59"/>
      <c r="F26" s="30">
        <f t="shared" si="1"/>
        <v>0</v>
      </c>
      <c r="G26" s="60"/>
      <c r="H26" s="30">
        <f t="shared" si="2"/>
        <v>0</v>
      </c>
      <c r="I26" s="30">
        <f t="shared" si="3"/>
        <v>0</v>
      </c>
      <c r="J26" s="30">
        <f t="shared" si="4"/>
        <v>0</v>
      </c>
    </row>
    <row r="27" spans="1:10" ht="15.75" customHeight="1" x14ac:dyDescent="0.2">
      <c r="A27" s="5" t="s">
        <v>75</v>
      </c>
      <c r="B27" s="18" t="s">
        <v>22</v>
      </c>
      <c r="C27" s="58"/>
      <c r="D27" s="30">
        <f t="shared" si="0"/>
        <v>0</v>
      </c>
      <c r="E27" s="59"/>
      <c r="F27" s="30">
        <f t="shared" si="1"/>
        <v>0</v>
      </c>
      <c r="G27" s="60"/>
      <c r="H27" s="30">
        <f t="shared" si="2"/>
        <v>0</v>
      </c>
      <c r="I27" s="30">
        <f t="shared" si="3"/>
        <v>0</v>
      </c>
      <c r="J27" s="30">
        <f t="shared" si="4"/>
        <v>0</v>
      </c>
    </row>
    <row r="28" spans="1:10" ht="15.75" customHeight="1" x14ac:dyDescent="0.2">
      <c r="A28" s="5" t="s">
        <v>80</v>
      </c>
      <c r="B28" s="18" t="s">
        <v>22</v>
      </c>
      <c r="C28" s="58"/>
      <c r="D28" s="30">
        <f t="shared" si="0"/>
        <v>0</v>
      </c>
      <c r="E28" s="59"/>
      <c r="F28" s="30">
        <f t="shared" si="1"/>
        <v>0</v>
      </c>
      <c r="G28" s="60"/>
      <c r="H28" s="30">
        <f t="shared" si="2"/>
        <v>0</v>
      </c>
      <c r="I28" s="30">
        <f t="shared" si="3"/>
        <v>0</v>
      </c>
      <c r="J28" s="30">
        <f t="shared" si="4"/>
        <v>0</v>
      </c>
    </row>
    <row r="29" spans="1:10" ht="15.75" customHeight="1" x14ac:dyDescent="0.2">
      <c r="A29" s="5" t="s">
        <v>81</v>
      </c>
      <c r="B29" s="18" t="s">
        <v>22</v>
      </c>
      <c r="C29" s="58"/>
      <c r="D29" s="30">
        <f t="shared" si="0"/>
        <v>0</v>
      </c>
      <c r="E29" s="59"/>
      <c r="F29" s="30">
        <f t="shared" si="1"/>
        <v>0</v>
      </c>
      <c r="G29" s="60"/>
      <c r="H29" s="30">
        <f t="shared" si="2"/>
        <v>0</v>
      </c>
      <c r="I29" s="30">
        <f t="shared" si="3"/>
        <v>0</v>
      </c>
      <c r="J29" s="30">
        <f t="shared" si="4"/>
        <v>0</v>
      </c>
    </row>
    <row r="30" spans="1:10" ht="15.75" customHeight="1" x14ac:dyDescent="0.2">
      <c r="A30" s="5" t="s">
        <v>82</v>
      </c>
      <c r="B30" s="18" t="s">
        <v>22</v>
      </c>
      <c r="C30" s="58"/>
      <c r="D30" s="30">
        <f t="shared" si="0"/>
        <v>0</v>
      </c>
      <c r="E30" s="59"/>
      <c r="F30" s="30">
        <f t="shared" si="1"/>
        <v>0</v>
      </c>
      <c r="G30" s="60"/>
      <c r="H30" s="30">
        <f t="shared" si="2"/>
        <v>0</v>
      </c>
      <c r="I30" s="30">
        <f t="shared" si="3"/>
        <v>0</v>
      </c>
      <c r="J30" s="30">
        <f t="shared" si="4"/>
        <v>0</v>
      </c>
    </row>
    <row r="31" spans="1:10" s="11" customFormat="1" ht="15.75" customHeight="1" x14ac:dyDescent="0.2">
      <c r="A31" s="9" t="s">
        <v>84</v>
      </c>
      <c r="B31" s="16" t="s">
        <v>22</v>
      </c>
      <c r="C31" s="58">
        <v>1551</v>
      </c>
      <c r="D31" s="30">
        <f t="shared" si="0"/>
        <v>1551</v>
      </c>
      <c r="E31" s="59"/>
      <c r="F31" s="30">
        <f t="shared" si="1"/>
        <v>0</v>
      </c>
      <c r="G31" s="60">
        <v>1355</v>
      </c>
      <c r="H31" s="30">
        <f t="shared" si="2"/>
        <v>1355</v>
      </c>
      <c r="I31" s="30">
        <f t="shared" si="3"/>
        <v>2906</v>
      </c>
      <c r="J31" s="30">
        <f t="shared" si="4"/>
        <v>2906</v>
      </c>
    </row>
    <row r="32" spans="1:10" ht="15.75" customHeight="1" x14ac:dyDescent="0.2">
      <c r="A32" s="5" t="s">
        <v>19</v>
      </c>
      <c r="B32" s="18" t="s">
        <v>20</v>
      </c>
      <c r="C32" s="58"/>
      <c r="D32" s="30">
        <f t="shared" si="0"/>
        <v>0</v>
      </c>
      <c r="E32" s="59"/>
      <c r="F32" s="30">
        <f t="shared" si="1"/>
        <v>0</v>
      </c>
      <c r="G32" s="60"/>
      <c r="H32" s="30">
        <f t="shared" si="2"/>
        <v>0</v>
      </c>
      <c r="I32" s="30">
        <f t="shared" si="3"/>
        <v>0</v>
      </c>
      <c r="J32" s="30">
        <f t="shared" si="4"/>
        <v>0</v>
      </c>
    </row>
    <row r="33" spans="1:10" ht="15.75" customHeight="1" x14ac:dyDescent="0.2">
      <c r="A33" s="5" t="s">
        <v>26</v>
      </c>
      <c r="B33" s="18" t="s">
        <v>20</v>
      </c>
      <c r="C33" s="58"/>
      <c r="D33" s="30">
        <f t="shared" si="0"/>
        <v>0</v>
      </c>
      <c r="E33" s="59"/>
      <c r="F33" s="30">
        <f t="shared" si="1"/>
        <v>0</v>
      </c>
      <c r="G33" s="60"/>
      <c r="H33" s="30">
        <f t="shared" si="2"/>
        <v>0</v>
      </c>
      <c r="I33" s="30">
        <f t="shared" si="3"/>
        <v>0</v>
      </c>
      <c r="J33" s="30">
        <f t="shared" si="4"/>
        <v>0</v>
      </c>
    </row>
    <row r="34" spans="1:10" ht="15.75" customHeight="1" x14ac:dyDescent="0.2">
      <c r="A34" s="5" t="s">
        <v>28</v>
      </c>
      <c r="B34" s="18" t="s">
        <v>20</v>
      </c>
      <c r="C34" s="58">
        <v>263.23</v>
      </c>
      <c r="D34" s="30">
        <f t="shared" si="0"/>
        <v>263.23</v>
      </c>
      <c r="E34" s="59"/>
      <c r="F34" s="30">
        <f t="shared" si="1"/>
        <v>0</v>
      </c>
      <c r="G34" s="60">
        <v>650</v>
      </c>
      <c r="H34" s="30">
        <f t="shared" si="2"/>
        <v>650</v>
      </c>
      <c r="I34" s="30">
        <f t="shared" si="3"/>
        <v>913.23</v>
      </c>
      <c r="J34" s="30">
        <f t="shared" si="4"/>
        <v>913.23</v>
      </c>
    </row>
    <row r="35" spans="1:10" ht="15.75" customHeight="1" x14ac:dyDescent="0.2">
      <c r="A35" s="5" t="s">
        <v>29</v>
      </c>
      <c r="B35" s="18" t="s">
        <v>20</v>
      </c>
      <c r="C35" s="58">
        <v>6839</v>
      </c>
      <c r="D35" s="30">
        <f t="shared" si="0"/>
        <v>6839</v>
      </c>
      <c r="E35" s="59"/>
      <c r="F35" s="30">
        <f t="shared" si="1"/>
        <v>0</v>
      </c>
      <c r="G35" s="60">
        <v>23538</v>
      </c>
      <c r="H35" s="30">
        <f t="shared" si="2"/>
        <v>23538</v>
      </c>
      <c r="I35" s="30">
        <f t="shared" si="3"/>
        <v>30377</v>
      </c>
      <c r="J35" s="30">
        <f t="shared" si="4"/>
        <v>30377</v>
      </c>
    </row>
    <row r="36" spans="1:10" s="11" customFormat="1" ht="15.75" customHeight="1" x14ac:dyDescent="0.2">
      <c r="A36" s="9" t="s">
        <v>32</v>
      </c>
      <c r="B36" s="16" t="s">
        <v>20</v>
      </c>
      <c r="C36" s="58">
        <v>3069</v>
      </c>
      <c r="D36" s="30">
        <f t="shared" si="0"/>
        <v>3069</v>
      </c>
      <c r="E36" s="59"/>
      <c r="F36" s="30">
        <f t="shared" si="1"/>
        <v>0</v>
      </c>
      <c r="G36" s="60"/>
      <c r="H36" s="30">
        <f t="shared" si="2"/>
        <v>0</v>
      </c>
      <c r="I36" s="30">
        <f t="shared" si="3"/>
        <v>3069</v>
      </c>
      <c r="J36" s="30">
        <f t="shared" si="4"/>
        <v>3069</v>
      </c>
    </row>
    <row r="37" spans="1:10" ht="15.75" customHeight="1" x14ac:dyDescent="0.2">
      <c r="A37" s="5" t="s">
        <v>33</v>
      </c>
      <c r="B37" s="18" t="s">
        <v>20</v>
      </c>
      <c r="C37" s="58"/>
      <c r="D37" s="30">
        <f t="shared" si="0"/>
        <v>0</v>
      </c>
      <c r="E37" s="59"/>
      <c r="F37" s="30">
        <f t="shared" si="1"/>
        <v>0</v>
      </c>
      <c r="G37" s="60"/>
      <c r="H37" s="30">
        <f t="shared" si="2"/>
        <v>0</v>
      </c>
      <c r="I37" s="30">
        <f t="shared" si="3"/>
        <v>0</v>
      </c>
      <c r="J37" s="30">
        <f t="shared" si="4"/>
        <v>0</v>
      </c>
    </row>
    <row r="38" spans="1:10" ht="15.75" customHeight="1" x14ac:dyDescent="0.2">
      <c r="A38" s="5" t="s">
        <v>34</v>
      </c>
      <c r="B38" s="18" t="s">
        <v>20</v>
      </c>
      <c r="C38" s="58"/>
      <c r="D38" s="30">
        <f t="shared" si="0"/>
        <v>0</v>
      </c>
      <c r="E38" s="59"/>
      <c r="F38" s="30">
        <f t="shared" si="1"/>
        <v>0</v>
      </c>
      <c r="G38" s="60"/>
      <c r="H38" s="30">
        <f t="shared" si="2"/>
        <v>0</v>
      </c>
      <c r="I38" s="30">
        <f t="shared" si="3"/>
        <v>0</v>
      </c>
      <c r="J38" s="30">
        <f t="shared" si="4"/>
        <v>0</v>
      </c>
    </row>
    <row r="39" spans="1:10" s="11" customFormat="1" ht="15.75" customHeight="1" x14ac:dyDescent="0.2">
      <c r="A39" s="9" t="s">
        <v>35</v>
      </c>
      <c r="B39" s="16" t="s">
        <v>20</v>
      </c>
      <c r="C39" s="58"/>
      <c r="D39" s="30">
        <f t="shared" si="0"/>
        <v>0</v>
      </c>
      <c r="E39" s="59"/>
      <c r="F39" s="30">
        <f t="shared" si="1"/>
        <v>0</v>
      </c>
      <c r="G39" s="60"/>
      <c r="H39" s="30">
        <f t="shared" si="2"/>
        <v>0</v>
      </c>
      <c r="I39" s="30">
        <f t="shared" si="3"/>
        <v>0</v>
      </c>
      <c r="J39" s="30">
        <f t="shared" si="4"/>
        <v>0</v>
      </c>
    </row>
    <row r="40" spans="1:10" ht="15.75" customHeight="1" x14ac:dyDescent="0.2">
      <c r="A40" s="5" t="s">
        <v>38</v>
      </c>
      <c r="B40" s="18" t="s">
        <v>20</v>
      </c>
      <c r="C40" s="58"/>
      <c r="D40" s="30">
        <f t="shared" si="0"/>
        <v>0</v>
      </c>
      <c r="E40" s="59"/>
      <c r="F40" s="30">
        <f t="shared" si="1"/>
        <v>0</v>
      </c>
      <c r="G40" s="60"/>
      <c r="H40" s="30">
        <f t="shared" si="2"/>
        <v>0</v>
      </c>
      <c r="I40" s="30">
        <f t="shared" si="3"/>
        <v>0</v>
      </c>
      <c r="J40" s="30">
        <f t="shared" si="4"/>
        <v>0</v>
      </c>
    </row>
    <row r="41" spans="1:10" s="11" customFormat="1" ht="15.75" customHeight="1" x14ac:dyDescent="0.2">
      <c r="A41" s="9" t="s">
        <v>39</v>
      </c>
      <c r="B41" s="16" t="s">
        <v>20</v>
      </c>
      <c r="C41" s="58"/>
      <c r="D41" s="30">
        <f t="shared" si="0"/>
        <v>0</v>
      </c>
      <c r="E41" s="59"/>
      <c r="F41" s="30">
        <f t="shared" si="1"/>
        <v>0</v>
      </c>
      <c r="G41" s="60"/>
      <c r="H41" s="30">
        <f t="shared" si="2"/>
        <v>0</v>
      </c>
      <c r="I41" s="30">
        <f t="shared" si="3"/>
        <v>0</v>
      </c>
      <c r="J41" s="30">
        <f t="shared" si="4"/>
        <v>0</v>
      </c>
    </row>
    <row r="42" spans="1:10" ht="15.75" customHeight="1" x14ac:dyDescent="0.2">
      <c r="A42" s="5" t="s">
        <v>41</v>
      </c>
      <c r="B42" s="18" t="s">
        <v>20</v>
      </c>
      <c r="C42" s="58"/>
      <c r="D42" s="30">
        <f t="shared" si="0"/>
        <v>0</v>
      </c>
      <c r="E42" s="59"/>
      <c r="F42" s="30">
        <f t="shared" si="1"/>
        <v>0</v>
      </c>
      <c r="G42" s="60"/>
      <c r="H42" s="30">
        <f t="shared" si="2"/>
        <v>0</v>
      </c>
      <c r="I42" s="30">
        <f t="shared" si="3"/>
        <v>0</v>
      </c>
      <c r="J42" s="30">
        <f t="shared" si="4"/>
        <v>0</v>
      </c>
    </row>
    <row r="43" spans="1:10" ht="15.75" customHeight="1" x14ac:dyDescent="0.2">
      <c r="A43" s="5" t="s">
        <v>42</v>
      </c>
      <c r="B43" s="18" t="s">
        <v>20</v>
      </c>
      <c r="C43" s="58">
        <v>2768</v>
      </c>
      <c r="D43" s="30">
        <f t="shared" si="0"/>
        <v>2768</v>
      </c>
      <c r="E43" s="59"/>
      <c r="F43" s="30">
        <f t="shared" si="1"/>
        <v>0</v>
      </c>
      <c r="G43" s="60">
        <v>13456</v>
      </c>
      <c r="H43" s="30">
        <f t="shared" si="2"/>
        <v>13456</v>
      </c>
      <c r="I43" s="30">
        <f t="shared" si="3"/>
        <v>16224</v>
      </c>
      <c r="J43" s="30">
        <f t="shared" si="4"/>
        <v>16224</v>
      </c>
    </row>
    <row r="44" spans="1:10" s="11" customFormat="1" ht="15.75" customHeight="1" x14ac:dyDescent="0.2">
      <c r="A44" s="9" t="s">
        <v>43</v>
      </c>
      <c r="B44" s="16" t="s">
        <v>20</v>
      </c>
      <c r="C44" s="58">
        <v>14201</v>
      </c>
      <c r="D44" s="30">
        <f t="shared" si="0"/>
        <v>14201</v>
      </c>
      <c r="E44" s="59">
        <v>1254</v>
      </c>
      <c r="F44" s="30">
        <f t="shared" si="1"/>
        <v>1254</v>
      </c>
      <c r="G44" s="60">
        <v>113942</v>
      </c>
      <c r="H44" s="30">
        <f t="shared" si="2"/>
        <v>113942</v>
      </c>
      <c r="I44" s="30">
        <f t="shared" si="3"/>
        <v>129397</v>
      </c>
      <c r="J44" s="30">
        <f t="shared" si="4"/>
        <v>129397</v>
      </c>
    </row>
    <row r="45" spans="1:10" ht="15.75" customHeight="1" x14ac:dyDescent="0.2">
      <c r="A45" s="5" t="s">
        <v>48</v>
      </c>
      <c r="B45" s="18" t="s">
        <v>20</v>
      </c>
      <c r="C45" s="58">
        <v>2907</v>
      </c>
      <c r="D45" s="30">
        <f t="shared" si="0"/>
        <v>2907</v>
      </c>
      <c r="E45" s="59"/>
      <c r="F45" s="30">
        <f t="shared" si="1"/>
        <v>0</v>
      </c>
      <c r="G45" s="60">
        <v>14534</v>
      </c>
      <c r="H45" s="30">
        <f t="shared" si="2"/>
        <v>14534</v>
      </c>
      <c r="I45" s="30">
        <f t="shared" si="3"/>
        <v>17441</v>
      </c>
      <c r="J45" s="30">
        <f t="shared" si="4"/>
        <v>17441</v>
      </c>
    </row>
    <row r="46" spans="1:10" s="11" customFormat="1" ht="15.75" customHeight="1" x14ac:dyDescent="0.2">
      <c r="A46" s="9" t="s">
        <v>53</v>
      </c>
      <c r="B46" s="16" t="s">
        <v>20</v>
      </c>
      <c r="C46" s="58">
        <v>3172</v>
      </c>
      <c r="D46" s="30">
        <f t="shared" si="0"/>
        <v>3172</v>
      </c>
      <c r="E46" s="59"/>
      <c r="F46" s="30">
        <f t="shared" si="1"/>
        <v>0</v>
      </c>
      <c r="G46" s="60">
        <v>11348</v>
      </c>
      <c r="H46" s="30">
        <f t="shared" si="2"/>
        <v>11348</v>
      </c>
      <c r="I46" s="30">
        <f t="shared" si="3"/>
        <v>14520</v>
      </c>
      <c r="J46" s="30">
        <f t="shared" si="4"/>
        <v>14520</v>
      </c>
    </row>
    <row r="47" spans="1:10" s="11" customFormat="1" ht="15.75" customHeight="1" x14ac:dyDescent="0.2">
      <c r="A47" s="9" t="s">
        <v>54</v>
      </c>
      <c r="B47" s="16" t="s">
        <v>20</v>
      </c>
      <c r="C47" s="58">
        <v>1840</v>
      </c>
      <c r="D47" s="30">
        <f t="shared" si="0"/>
        <v>1840</v>
      </c>
      <c r="E47" s="59"/>
      <c r="F47" s="30">
        <f t="shared" si="1"/>
        <v>0</v>
      </c>
      <c r="G47" s="60">
        <v>7362</v>
      </c>
      <c r="H47" s="30">
        <f t="shared" si="2"/>
        <v>7362</v>
      </c>
      <c r="I47" s="30">
        <f t="shared" si="3"/>
        <v>9202</v>
      </c>
      <c r="J47" s="30">
        <f t="shared" si="4"/>
        <v>9202</v>
      </c>
    </row>
    <row r="48" spans="1:10" s="11" customFormat="1" ht="15.75" customHeight="1" x14ac:dyDescent="0.2">
      <c r="A48" s="9" t="s">
        <v>55</v>
      </c>
      <c r="B48" s="16" t="s">
        <v>20</v>
      </c>
      <c r="C48" s="58"/>
      <c r="D48" s="30">
        <f t="shared" si="0"/>
        <v>0</v>
      </c>
      <c r="E48" s="59"/>
      <c r="F48" s="30">
        <f t="shared" si="1"/>
        <v>0</v>
      </c>
      <c r="G48" s="60"/>
      <c r="H48" s="30">
        <f t="shared" si="2"/>
        <v>0</v>
      </c>
      <c r="I48" s="30">
        <f t="shared" si="3"/>
        <v>0</v>
      </c>
      <c r="J48" s="30">
        <f t="shared" si="4"/>
        <v>0</v>
      </c>
    </row>
    <row r="49" spans="1:10" ht="15.75" customHeight="1" x14ac:dyDescent="0.2">
      <c r="A49" s="5" t="s">
        <v>57</v>
      </c>
      <c r="B49" s="18" t="s">
        <v>20</v>
      </c>
      <c r="C49" s="58"/>
      <c r="D49" s="30">
        <f t="shared" si="0"/>
        <v>0</v>
      </c>
      <c r="E49" s="59"/>
      <c r="F49" s="30">
        <f t="shared" si="1"/>
        <v>0</v>
      </c>
      <c r="G49" s="60"/>
      <c r="H49" s="30">
        <f t="shared" si="2"/>
        <v>0</v>
      </c>
      <c r="I49" s="30">
        <f t="shared" si="3"/>
        <v>0</v>
      </c>
      <c r="J49" s="30">
        <f t="shared" si="4"/>
        <v>0</v>
      </c>
    </row>
    <row r="50" spans="1:10" ht="15.75" customHeight="1" x14ac:dyDescent="0.2">
      <c r="A50" s="5" t="s">
        <v>58</v>
      </c>
      <c r="B50" s="18" t="s">
        <v>20</v>
      </c>
      <c r="C50" s="58">
        <v>836</v>
      </c>
      <c r="D50" s="30">
        <f t="shared" si="0"/>
        <v>836</v>
      </c>
      <c r="E50" s="59"/>
      <c r="F50" s="30">
        <f t="shared" si="1"/>
        <v>0</v>
      </c>
      <c r="G50" s="60">
        <v>18327</v>
      </c>
      <c r="H50" s="30">
        <f t="shared" si="2"/>
        <v>18327</v>
      </c>
      <c r="I50" s="30">
        <f t="shared" si="3"/>
        <v>19163</v>
      </c>
      <c r="J50" s="30">
        <f t="shared" si="4"/>
        <v>19163</v>
      </c>
    </row>
    <row r="51" spans="1:10" ht="15.75" customHeight="1" x14ac:dyDescent="0.2">
      <c r="A51" s="5" t="s">
        <v>59</v>
      </c>
      <c r="B51" s="18" t="s">
        <v>20</v>
      </c>
      <c r="C51" s="58">
        <v>3010</v>
      </c>
      <c r="D51" s="30">
        <f t="shared" si="0"/>
        <v>3010</v>
      </c>
      <c r="E51" s="59"/>
      <c r="F51" s="30">
        <f t="shared" si="1"/>
        <v>0</v>
      </c>
      <c r="G51" s="60">
        <v>11005</v>
      </c>
      <c r="H51" s="30">
        <f t="shared" si="2"/>
        <v>11005</v>
      </c>
      <c r="I51" s="30">
        <f t="shared" si="3"/>
        <v>14015</v>
      </c>
      <c r="J51" s="30">
        <f t="shared" si="4"/>
        <v>14015</v>
      </c>
    </row>
    <row r="52" spans="1:10" ht="15.75" customHeight="1" x14ac:dyDescent="0.2">
      <c r="A52" s="5" t="s">
        <v>60</v>
      </c>
      <c r="B52" s="18" t="s">
        <v>20</v>
      </c>
      <c r="C52" s="58">
        <v>1335</v>
      </c>
      <c r="D52" s="30">
        <f t="shared" si="0"/>
        <v>1335</v>
      </c>
      <c r="E52" s="59"/>
      <c r="F52" s="30">
        <f t="shared" si="1"/>
        <v>0</v>
      </c>
      <c r="G52" s="60">
        <v>4004</v>
      </c>
      <c r="H52" s="30">
        <f t="shared" si="2"/>
        <v>4004</v>
      </c>
      <c r="I52" s="30">
        <f t="shared" si="3"/>
        <v>5339</v>
      </c>
      <c r="J52" s="30">
        <f t="shared" si="4"/>
        <v>5339</v>
      </c>
    </row>
    <row r="53" spans="1:10" ht="15.75" customHeight="1" x14ac:dyDescent="0.2">
      <c r="A53" s="5" t="s">
        <v>64</v>
      </c>
      <c r="B53" s="18" t="s">
        <v>20</v>
      </c>
      <c r="C53" s="58"/>
      <c r="D53" s="30">
        <f t="shared" si="0"/>
        <v>0</v>
      </c>
      <c r="E53" s="59"/>
      <c r="F53" s="30">
        <f t="shared" si="1"/>
        <v>0</v>
      </c>
      <c r="G53" s="60"/>
      <c r="H53" s="30">
        <f t="shared" si="2"/>
        <v>0</v>
      </c>
      <c r="I53" s="30">
        <f t="shared" si="3"/>
        <v>0</v>
      </c>
      <c r="J53" s="30">
        <f t="shared" si="4"/>
        <v>0</v>
      </c>
    </row>
    <row r="54" spans="1:10" ht="15.75" customHeight="1" x14ac:dyDescent="0.2">
      <c r="A54" s="5" t="s">
        <v>65</v>
      </c>
      <c r="B54" s="18" t="s">
        <v>20</v>
      </c>
      <c r="C54" s="58">
        <v>1743</v>
      </c>
      <c r="D54" s="30">
        <f t="shared" si="0"/>
        <v>1743</v>
      </c>
      <c r="E54" s="59"/>
      <c r="F54" s="30">
        <f t="shared" si="1"/>
        <v>0</v>
      </c>
      <c r="G54" s="60">
        <v>8717</v>
      </c>
      <c r="H54" s="30">
        <f t="shared" si="2"/>
        <v>8717</v>
      </c>
      <c r="I54" s="30">
        <f t="shared" si="3"/>
        <v>10460</v>
      </c>
      <c r="J54" s="30">
        <f t="shared" si="4"/>
        <v>10460</v>
      </c>
    </row>
    <row r="55" spans="1:10" ht="15.75" customHeight="1" x14ac:dyDescent="0.2">
      <c r="A55" s="5" t="s">
        <v>66</v>
      </c>
      <c r="B55" s="18" t="s">
        <v>20</v>
      </c>
      <c r="C55" s="58">
        <v>5662</v>
      </c>
      <c r="D55" s="30">
        <f t="shared" si="0"/>
        <v>5662</v>
      </c>
      <c r="E55" s="59"/>
      <c r="F55" s="30">
        <f t="shared" si="1"/>
        <v>0</v>
      </c>
      <c r="G55" s="60">
        <v>24930</v>
      </c>
      <c r="H55" s="30">
        <f t="shared" si="2"/>
        <v>24930</v>
      </c>
      <c r="I55" s="30">
        <f t="shared" si="3"/>
        <v>30592</v>
      </c>
      <c r="J55" s="30">
        <f t="shared" si="4"/>
        <v>30592</v>
      </c>
    </row>
    <row r="56" spans="1:10" s="11" customFormat="1" ht="15.75" customHeight="1" x14ac:dyDescent="0.2">
      <c r="A56" s="9" t="s">
        <v>67</v>
      </c>
      <c r="B56" s="16" t="s">
        <v>20</v>
      </c>
      <c r="C56" s="58"/>
      <c r="D56" s="30">
        <f t="shared" si="0"/>
        <v>0</v>
      </c>
      <c r="E56" s="59"/>
      <c r="F56" s="30">
        <f t="shared" si="1"/>
        <v>0</v>
      </c>
      <c r="G56" s="60"/>
      <c r="H56" s="30">
        <f t="shared" si="2"/>
        <v>0</v>
      </c>
      <c r="I56" s="30">
        <f t="shared" si="3"/>
        <v>0</v>
      </c>
      <c r="J56" s="30">
        <f t="shared" si="4"/>
        <v>0</v>
      </c>
    </row>
    <row r="57" spans="1:10" ht="15.75" customHeight="1" x14ac:dyDescent="0.2">
      <c r="A57" s="5" t="s">
        <v>68</v>
      </c>
      <c r="B57" s="18" t="s">
        <v>20</v>
      </c>
      <c r="C57" s="58">
        <v>1079</v>
      </c>
      <c r="D57" s="30">
        <f t="shared" si="0"/>
        <v>1079</v>
      </c>
      <c r="E57" s="59"/>
      <c r="F57" s="30">
        <f t="shared" si="1"/>
        <v>0</v>
      </c>
      <c r="G57" s="60">
        <v>1787</v>
      </c>
      <c r="H57" s="30">
        <f t="shared" si="2"/>
        <v>1787</v>
      </c>
      <c r="I57" s="30">
        <f t="shared" si="3"/>
        <v>2866</v>
      </c>
      <c r="J57" s="30">
        <f t="shared" si="4"/>
        <v>2866</v>
      </c>
    </row>
    <row r="58" spans="1:10" s="11" customFormat="1" ht="15.75" customHeight="1" x14ac:dyDescent="0.2">
      <c r="A58" s="9" t="s">
        <v>69</v>
      </c>
      <c r="B58" s="16" t="s">
        <v>20</v>
      </c>
      <c r="C58" s="58">
        <v>917</v>
      </c>
      <c r="D58" s="30">
        <f t="shared" si="0"/>
        <v>917</v>
      </c>
      <c r="E58" s="59"/>
      <c r="F58" s="30">
        <f t="shared" si="1"/>
        <v>0</v>
      </c>
      <c r="G58" s="60">
        <v>9130</v>
      </c>
      <c r="H58" s="30">
        <f t="shared" si="2"/>
        <v>9130</v>
      </c>
      <c r="I58" s="30">
        <f t="shared" si="3"/>
        <v>10047</v>
      </c>
      <c r="J58" s="30">
        <f t="shared" si="4"/>
        <v>10047</v>
      </c>
    </row>
    <row r="59" spans="1:10" ht="15.75" customHeight="1" x14ac:dyDescent="0.2">
      <c r="A59" s="5" t="s">
        <v>70</v>
      </c>
      <c r="B59" s="18" t="s">
        <v>20</v>
      </c>
      <c r="C59" s="58">
        <v>1531</v>
      </c>
      <c r="D59" s="30">
        <f t="shared" si="0"/>
        <v>1531</v>
      </c>
      <c r="E59" s="59"/>
      <c r="F59" s="30">
        <f t="shared" si="1"/>
        <v>0</v>
      </c>
      <c r="G59" s="60">
        <v>7886</v>
      </c>
      <c r="H59" s="30">
        <f t="shared" si="2"/>
        <v>7886</v>
      </c>
      <c r="I59" s="30">
        <f t="shared" si="3"/>
        <v>9417</v>
      </c>
      <c r="J59" s="30">
        <f t="shared" si="4"/>
        <v>9417</v>
      </c>
    </row>
    <row r="60" spans="1:10" s="11" customFormat="1" ht="15.75" customHeight="1" x14ac:dyDescent="0.2">
      <c r="A60" s="9" t="s">
        <v>71</v>
      </c>
      <c r="B60" s="16" t="s">
        <v>20</v>
      </c>
      <c r="C60" s="58">
        <v>44484</v>
      </c>
      <c r="D60" s="30">
        <f t="shared" si="0"/>
        <v>44484</v>
      </c>
      <c r="E60" s="59">
        <v>2426</v>
      </c>
      <c r="F60" s="30">
        <f t="shared" si="1"/>
        <v>2426</v>
      </c>
      <c r="G60" s="60">
        <v>806948</v>
      </c>
      <c r="H60" s="30">
        <f t="shared" si="2"/>
        <v>806948</v>
      </c>
      <c r="I60" s="30">
        <f t="shared" si="3"/>
        <v>853858</v>
      </c>
      <c r="J60" s="30">
        <f t="shared" si="4"/>
        <v>853858</v>
      </c>
    </row>
    <row r="61" spans="1:10" ht="15.75" customHeight="1" x14ac:dyDescent="0.2">
      <c r="A61" s="5" t="s">
        <v>72</v>
      </c>
      <c r="B61" s="18" t="s">
        <v>20</v>
      </c>
      <c r="C61" s="58"/>
      <c r="D61" s="30">
        <f t="shared" si="0"/>
        <v>0</v>
      </c>
      <c r="E61" s="59"/>
      <c r="F61" s="30">
        <f t="shared" si="1"/>
        <v>0</v>
      </c>
      <c r="G61" s="60"/>
      <c r="H61" s="30">
        <f t="shared" si="2"/>
        <v>0</v>
      </c>
      <c r="I61" s="30">
        <f t="shared" si="3"/>
        <v>0</v>
      </c>
      <c r="J61" s="30">
        <f t="shared" si="4"/>
        <v>0</v>
      </c>
    </row>
    <row r="62" spans="1:10" s="11" customFormat="1" ht="15.75" customHeight="1" x14ac:dyDescent="0.2">
      <c r="A62" s="9" t="s">
        <v>73</v>
      </c>
      <c r="B62" s="16" t="s">
        <v>20</v>
      </c>
      <c r="C62" s="58"/>
      <c r="D62" s="30">
        <f t="shared" si="0"/>
        <v>0</v>
      </c>
      <c r="E62" s="59"/>
      <c r="F62" s="30">
        <f t="shared" si="1"/>
        <v>0</v>
      </c>
      <c r="G62" s="60"/>
      <c r="H62" s="30">
        <f t="shared" si="2"/>
        <v>0</v>
      </c>
      <c r="I62" s="30">
        <f t="shared" si="3"/>
        <v>0</v>
      </c>
      <c r="J62" s="30">
        <f t="shared" si="4"/>
        <v>0</v>
      </c>
    </row>
    <row r="63" spans="1:10" ht="15.75" customHeight="1" x14ac:dyDescent="0.2">
      <c r="A63" s="5" t="s">
        <v>126</v>
      </c>
      <c r="B63" s="18" t="s">
        <v>20</v>
      </c>
      <c r="C63" s="58">
        <v>408</v>
      </c>
      <c r="D63" s="30">
        <f t="shared" si="0"/>
        <v>408</v>
      </c>
      <c r="E63" s="59"/>
      <c r="F63" s="30">
        <f t="shared" si="1"/>
        <v>0</v>
      </c>
      <c r="G63" s="60">
        <v>4097</v>
      </c>
      <c r="H63" s="30">
        <f t="shared" si="2"/>
        <v>4097</v>
      </c>
      <c r="I63" s="30">
        <f t="shared" si="3"/>
        <v>4505</v>
      </c>
      <c r="J63" s="30">
        <f t="shared" si="4"/>
        <v>4505</v>
      </c>
    </row>
    <row r="64" spans="1:10" ht="15.75" customHeight="1" x14ac:dyDescent="0.2">
      <c r="A64" s="5" t="s">
        <v>74</v>
      </c>
      <c r="B64" s="18" t="s">
        <v>20</v>
      </c>
      <c r="C64" s="58"/>
      <c r="D64" s="30">
        <f t="shared" ref="D64:D71" si="5">C64*1</f>
        <v>0</v>
      </c>
      <c r="E64" s="59"/>
      <c r="F64" s="30">
        <f t="shared" ref="F64:F71" si="6">E64*1</f>
        <v>0</v>
      </c>
      <c r="G64" s="60"/>
      <c r="H64" s="30">
        <f t="shared" ref="H64:H71" si="7">G64</f>
        <v>0</v>
      </c>
      <c r="I64" s="30">
        <f t="shared" ref="I64:I71" si="8">C64+E64+G64</f>
        <v>0</v>
      </c>
      <c r="J64" s="30">
        <f t="shared" ref="J64:J71" si="9">H64+F64+D64</f>
        <v>0</v>
      </c>
    </row>
    <row r="65" spans="1:10" s="11" customFormat="1" ht="15.75" customHeight="1" x14ac:dyDescent="0.2">
      <c r="A65" s="9" t="s">
        <v>76</v>
      </c>
      <c r="B65" s="16" t="s">
        <v>20</v>
      </c>
      <c r="C65" s="58"/>
      <c r="D65" s="30">
        <f t="shared" si="5"/>
        <v>0</v>
      </c>
      <c r="E65" s="59"/>
      <c r="F65" s="30">
        <f t="shared" si="6"/>
        <v>0</v>
      </c>
      <c r="G65" s="60"/>
      <c r="H65" s="30">
        <f t="shared" si="7"/>
        <v>0</v>
      </c>
      <c r="I65" s="30">
        <f t="shared" si="8"/>
        <v>0</v>
      </c>
      <c r="J65" s="30">
        <f t="shared" si="9"/>
        <v>0</v>
      </c>
    </row>
    <row r="66" spans="1:10" s="11" customFormat="1" ht="15.75" customHeight="1" x14ac:dyDescent="0.2">
      <c r="A66" s="9" t="s">
        <v>77</v>
      </c>
      <c r="B66" s="16" t="s">
        <v>20</v>
      </c>
      <c r="C66" s="58"/>
      <c r="D66" s="30">
        <f t="shared" si="5"/>
        <v>0</v>
      </c>
      <c r="E66" s="59"/>
      <c r="F66" s="30">
        <f t="shared" si="6"/>
        <v>0</v>
      </c>
      <c r="G66" s="60"/>
      <c r="H66" s="30">
        <f t="shared" si="7"/>
        <v>0</v>
      </c>
      <c r="I66" s="30">
        <f t="shared" si="8"/>
        <v>0</v>
      </c>
      <c r="J66" s="30">
        <f t="shared" si="9"/>
        <v>0</v>
      </c>
    </row>
    <row r="67" spans="1:10" s="11" customFormat="1" ht="15.75" customHeight="1" x14ac:dyDescent="0.2">
      <c r="A67" s="9" t="s">
        <v>78</v>
      </c>
      <c r="B67" s="16" t="s">
        <v>20</v>
      </c>
      <c r="C67" s="58">
        <v>2373</v>
      </c>
      <c r="D67" s="30">
        <f t="shared" si="5"/>
        <v>2373</v>
      </c>
      <c r="E67" s="59"/>
      <c r="F67" s="30">
        <f t="shared" si="6"/>
        <v>0</v>
      </c>
      <c r="G67" s="60">
        <v>7622</v>
      </c>
      <c r="H67" s="30">
        <f t="shared" si="7"/>
        <v>7622</v>
      </c>
      <c r="I67" s="30">
        <f t="shared" si="8"/>
        <v>9995</v>
      </c>
      <c r="J67" s="30">
        <f t="shared" si="9"/>
        <v>9995</v>
      </c>
    </row>
    <row r="68" spans="1:10" ht="15.75" customHeight="1" x14ac:dyDescent="0.2">
      <c r="A68" s="5" t="s">
        <v>79</v>
      </c>
      <c r="B68" s="18" t="s">
        <v>20</v>
      </c>
      <c r="C68" s="58"/>
      <c r="D68" s="30">
        <f t="shared" si="5"/>
        <v>0</v>
      </c>
      <c r="E68" s="59"/>
      <c r="F68" s="30">
        <f t="shared" si="6"/>
        <v>0</v>
      </c>
      <c r="G68" s="60"/>
      <c r="H68" s="30">
        <f t="shared" si="7"/>
        <v>0</v>
      </c>
      <c r="I68" s="30">
        <f t="shared" si="8"/>
        <v>0</v>
      </c>
      <c r="J68" s="30">
        <f t="shared" si="9"/>
        <v>0</v>
      </c>
    </row>
    <row r="69" spans="1:10" s="11" customFormat="1" ht="15.75" customHeight="1" x14ac:dyDescent="0.2">
      <c r="A69" s="9" t="s">
        <v>83</v>
      </c>
      <c r="B69" s="16" t="s">
        <v>20</v>
      </c>
      <c r="C69" s="58"/>
      <c r="D69" s="30">
        <f t="shared" si="5"/>
        <v>0</v>
      </c>
      <c r="E69" s="59"/>
      <c r="F69" s="30">
        <f t="shared" si="6"/>
        <v>0</v>
      </c>
      <c r="G69" s="60"/>
      <c r="H69" s="30">
        <f t="shared" si="7"/>
        <v>0</v>
      </c>
      <c r="I69" s="30">
        <f t="shared" si="8"/>
        <v>0</v>
      </c>
      <c r="J69" s="30">
        <f t="shared" si="9"/>
        <v>0</v>
      </c>
    </row>
    <row r="70" spans="1:10" s="11" customFormat="1" ht="15.75" customHeight="1" x14ac:dyDescent="0.2">
      <c r="A70" s="9" t="s">
        <v>85</v>
      </c>
      <c r="B70" s="16" t="s">
        <v>20</v>
      </c>
      <c r="C70" s="58"/>
      <c r="D70" s="30">
        <f t="shared" si="5"/>
        <v>0</v>
      </c>
      <c r="E70" s="59"/>
      <c r="F70" s="30">
        <f t="shared" si="6"/>
        <v>0</v>
      </c>
      <c r="G70" s="60"/>
      <c r="H70" s="30">
        <f t="shared" si="7"/>
        <v>0</v>
      </c>
      <c r="I70" s="30">
        <f t="shared" si="8"/>
        <v>0</v>
      </c>
      <c r="J70" s="30">
        <f t="shared" si="9"/>
        <v>0</v>
      </c>
    </row>
    <row r="71" spans="1:10" ht="15.75" customHeight="1" x14ac:dyDescent="0.2">
      <c r="A71" s="5" t="s">
        <v>86</v>
      </c>
      <c r="B71" s="18" t="s">
        <v>20</v>
      </c>
      <c r="C71" s="58">
        <v>4586</v>
      </c>
      <c r="D71" s="30">
        <f t="shared" si="5"/>
        <v>4586</v>
      </c>
      <c r="E71" s="59"/>
      <c r="F71" s="30">
        <f t="shared" si="6"/>
        <v>0</v>
      </c>
      <c r="G71" s="60">
        <v>73023</v>
      </c>
      <c r="H71" s="30">
        <f t="shared" si="7"/>
        <v>73023</v>
      </c>
      <c r="I71" s="30">
        <f t="shared" si="8"/>
        <v>77609</v>
      </c>
      <c r="J71" s="30">
        <f t="shared" si="9"/>
        <v>77609</v>
      </c>
    </row>
    <row r="72" spans="1:10" s="3" customFormat="1" ht="21.75" x14ac:dyDescent="0.2">
      <c r="A72" s="21" t="s">
        <v>123</v>
      </c>
      <c r="B72" s="13"/>
      <c r="C72" s="32">
        <f t="shared" ref="C72:J72" si="10">SUM(C5:C31)</f>
        <v>8519</v>
      </c>
      <c r="D72" s="32">
        <f t="shared" si="10"/>
        <v>8519</v>
      </c>
      <c r="E72" s="32">
        <f t="shared" si="10"/>
        <v>13590</v>
      </c>
      <c r="F72" s="32">
        <f t="shared" si="10"/>
        <v>13590</v>
      </c>
      <c r="G72" s="32">
        <f t="shared" si="10"/>
        <v>1173317</v>
      </c>
      <c r="H72" s="32">
        <f t="shared" si="10"/>
        <v>1173317</v>
      </c>
      <c r="I72" s="32">
        <f t="shared" si="10"/>
        <v>1195426</v>
      </c>
      <c r="J72" s="32">
        <f t="shared" si="10"/>
        <v>1195426</v>
      </c>
    </row>
    <row r="73" spans="1:10" s="3" customFormat="1" ht="21.75" x14ac:dyDescent="0.2">
      <c r="A73" s="21" t="s">
        <v>124</v>
      </c>
      <c r="B73" s="13"/>
      <c r="C73" s="32">
        <f t="shared" ref="C73:J73" si="11">SUM(C32:C71)</f>
        <v>103023.23</v>
      </c>
      <c r="D73" s="32">
        <f t="shared" si="11"/>
        <v>103023.23</v>
      </c>
      <c r="E73" s="32">
        <f t="shared" si="11"/>
        <v>3680</v>
      </c>
      <c r="F73" s="32">
        <f t="shared" si="11"/>
        <v>3680</v>
      </c>
      <c r="G73" s="32">
        <f t="shared" si="11"/>
        <v>1162306</v>
      </c>
      <c r="H73" s="32">
        <f t="shared" si="11"/>
        <v>1162306</v>
      </c>
      <c r="I73" s="32">
        <f t="shared" si="11"/>
        <v>1269009.23</v>
      </c>
      <c r="J73" s="32">
        <f t="shared" si="11"/>
        <v>1269009.23</v>
      </c>
    </row>
    <row r="74" spans="1:10" s="3" customFormat="1" ht="15.75" customHeight="1" x14ac:dyDescent="0.2">
      <c r="A74" s="5" t="s">
        <v>87</v>
      </c>
      <c r="B74" s="13"/>
      <c r="C74" s="32">
        <f>SUM(C72:C73)</f>
        <v>111542.23</v>
      </c>
      <c r="D74" s="32">
        <f t="shared" ref="D74:J74" si="12">SUM(D72:D73)</f>
        <v>111542.23</v>
      </c>
      <c r="E74" s="36">
        <f t="shared" si="12"/>
        <v>17270</v>
      </c>
      <c r="F74" s="32">
        <f t="shared" si="12"/>
        <v>17270</v>
      </c>
      <c r="G74" s="36">
        <f t="shared" si="12"/>
        <v>2335623</v>
      </c>
      <c r="H74" s="32">
        <f t="shared" si="12"/>
        <v>2335623</v>
      </c>
      <c r="I74" s="32">
        <f t="shared" si="12"/>
        <v>2464435.23</v>
      </c>
      <c r="J74" s="32">
        <f t="shared" si="12"/>
        <v>2464435.23</v>
      </c>
    </row>
    <row r="75" spans="1:10" x14ac:dyDescent="0.2">
      <c r="B75" s="13"/>
      <c r="C75" s="2"/>
      <c r="D75" s="28"/>
      <c r="E75" s="13"/>
      <c r="F75" s="28"/>
      <c r="G75" s="13"/>
      <c r="H75" s="28"/>
      <c r="J75" s="32"/>
    </row>
    <row r="76" spans="1:10" x14ac:dyDescent="0.2">
      <c r="B76" s="13"/>
      <c r="C76" s="2"/>
      <c r="D76" s="28"/>
      <c r="E76" s="13"/>
      <c r="F76" s="28"/>
      <c r="G76" s="13"/>
      <c r="H76" s="28"/>
      <c r="J76" s="32"/>
    </row>
    <row r="77" spans="1:10" x14ac:dyDescent="0.2">
      <c r="B77" s="13"/>
      <c r="C77" s="2"/>
      <c r="D77" s="28"/>
      <c r="E77" s="13"/>
      <c r="F77" s="28"/>
      <c r="G77" s="13"/>
      <c r="H77" s="28"/>
    </row>
    <row r="78" spans="1:10" x14ac:dyDescent="0.2">
      <c r="C78" s="57"/>
      <c r="D78" s="57"/>
      <c r="E78" s="57"/>
      <c r="F78" s="57"/>
      <c r="G78" s="57"/>
      <c r="H78" s="57"/>
      <c r="I78" s="57"/>
      <c r="J78" s="57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65527">
    <cfRule type="expression" dxfId="16" priority="76" stopIfTrue="1">
      <formula>CellHasFormula</formula>
    </cfRule>
  </conditionalFormatting>
  <conditionalFormatting sqref="J76">
    <cfRule type="expression" dxfId="15" priority="69" stopIfTrue="1">
      <formula>CellHasFormula</formula>
    </cfRule>
  </conditionalFormatting>
  <conditionalFormatting sqref="J75:J76">
    <cfRule type="expression" dxfId="14" priority="68" stopIfTrue="1">
      <formula>CellHasFormula</formula>
    </cfRule>
  </conditionalFormatting>
  <conditionalFormatting sqref="J75:J76">
    <cfRule type="expression" dxfId="13" priority="67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0" activePane="bottomLeft" state="frozen"/>
      <selection pane="bottomLeft" activeCell="C14" sqref="C14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2.28515625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136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9</v>
      </c>
      <c r="D4" s="35" t="s">
        <v>11</v>
      </c>
      <c r="E4" s="4" t="s">
        <v>104</v>
      </c>
      <c r="F4" s="35" t="s">
        <v>14</v>
      </c>
      <c r="G4" s="4" t="s">
        <v>105</v>
      </c>
      <c r="H4" s="35" t="s">
        <v>88</v>
      </c>
      <c r="I4" s="35" t="s">
        <v>106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22553.21</v>
      </c>
      <c r="D5" s="31">
        <f>(Jul!C5*10)+(Aug!C5*9)+(Sep!C5*8)+(Oct!C5*7)+(Nov!C5*6)+(Dec!C5*5)+(Jan!C5*4)+(Feb!C5*3)+(Mar!C5*2)+(Apr!C5*1)</f>
        <v>364380.76</v>
      </c>
      <c r="E5" s="8">
        <v>9353.17</v>
      </c>
      <c r="F5" s="31">
        <f>(Jul!E5*10)+(Aug!E5*9)+(Sep!E5*8)+(Oct!E5*7)+(Nov!E5*6)+(Dec!E5*5)+(Jan!E5*4)+(Feb!E5*3)+(Mar!E5*2)+(Apr!E5*1)</f>
        <v>536756.74</v>
      </c>
      <c r="G5" s="8">
        <v>116574.18</v>
      </c>
      <c r="H5" s="31">
        <f>Mar!H5+G5</f>
        <v>873010.67999999993</v>
      </c>
      <c r="I5" s="31">
        <f t="shared" ref="I5:I63" si="0">C5+E5+G5</f>
        <v>148480.56</v>
      </c>
      <c r="J5" s="31">
        <f t="shared" ref="J5:J63" si="1">D5+F5+H5</f>
        <v>1774148.18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(Jul!C6*10)+(Aug!C6*9)+(Sep!C6*8)+(Oct!C6*7)+(Nov!C6*6)+(Dec!C6*5)+(Jan!C6*4)+(Feb!C6*3)+(Mar!C6*2)+(Apr!C6*1)</f>
        <v>39654</v>
      </c>
      <c r="E6" s="8">
        <v>1153</v>
      </c>
      <c r="F6" s="31">
        <f>(Jul!E6*10)+(Aug!E6*9)+(Sep!E6*8)+(Oct!E6*7)+(Nov!E6*6)+(Dec!E6*5)+(Jan!E6*4)+(Feb!E6*3)+(Mar!E6*2)+(Apr!E6*1)</f>
        <v>16720</v>
      </c>
      <c r="G6" s="8"/>
      <c r="H6" s="31">
        <f>Mar!H6+G6</f>
        <v>6203</v>
      </c>
      <c r="I6" s="31">
        <f t="shared" si="0"/>
        <v>1153</v>
      </c>
      <c r="J6" s="31">
        <f t="shared" si="1"/>
        <v>62577</v>
      </c>
    </row>
    <row r="7" spans="1:10" s="1" customFormat="1" ht="15.75" customHeight="1" x14ac:dyDescent="0.2">
      <c r="A7" s="5" t="s">
        <v>24</v>
      </c>
      <c r="B7" s="6" t="s">
        <v>22</v>
      </c>
      <c r="C7" s="7">
        <v>7471.83</v>
      </c>
      <c r="D7" s="31">
        <f>(Jul!C7*10)+(Aug!C7*9)+(Sep!C7*8)+(Oct!C7*7)+(Nov!C7*6)+(Dec!C7*5)+(Jan!C7*4)+(Feb!C7*3)+(Mar!C7*2)+(Apr!C7*1)</f>
        <v>91665.46</v>
      </c>
      <c r="E7" s="8">
        <v>1794</v>
      </c>
      <c r="F7" s="31">
        <f>(Jul!E7*10)+(Aug!E7*9)+(Sep!E7*8)+(Oct!E7*7)+(Nov!E7*6)+(Dec!E7*5)+(Jan!E7*4)+(Feb!E7*3)+(Mar!E7*2)+(Apr!E7*1)</f>
        <v>46641.57</v>
      </c>
      <c r="G7" s="8">
        <v>18683.439999999999</v>
      </c>
      <c r="H7" s="31">
        <f>Mar!H7+G7</f>
        <v>99735.02</v>
      </c>
      <c r="I7" s="31">
        <f t="shared" si="0"/>
        <v>27949.269999999997</v>
      </c>
      <c r="J7" s="31">
        <f t="shared" si="1"/>
        <v>238042.05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590.54</v>
      </c>
      <c r="D8" s="31">
        <f>(Jul!C8*10)+(Aug!C8*9)+(Sep!C8*8)+(Oct!C8*7)+(Nov!C8*6)+(Dec!C8*5)+(Jan!C8*4)+(Feb!C8*3)+(Mar!C8*2)+(Apr!C8*1)</f>
        <v>17613.560000000001</v>
      </c>
      <c r="E8" s="8"/>
      <c r="F8" s="31">
        <f>(Jul!E8*10)+(Aug!E8*9)+(Sep!E8*8)+(Oct!E8*7)+(Nov!E8*6)+(Dec!E8*5)+(Jan!E8*4)+(Feb!E8*3)+(Mar!E8*2)+(Apr!E8*1)</f>
        <v>10188</v>
      </c>
      <c r="G8" s="8">
        <v>2038.76</v>
      </c>
      <c r="H8" s="31">
        <f>Mar!H8+G8</f>
        <v>15416.449999999999</v>
      </c>
      <c r="I8" s="31">
        <f t="shared" si="0"/>
        <v>2629.3</v>
      </c>
      <c r="J8" s="31">
        <f t="shared" si="1"/>
        <v>43218.01</v>
      </c>
    </row>
    <row r="9" spans="1:10" s="1" customFormat="1" ht="15.75" customHeight="1" x14ac:dyDescent="0.2">
      <c r="A9" s="5" t="s">
        <v>27</v>
      </c>
      <c r="B9" s="6" t="s">
        <v>22</v>
      </c>
      <c r="C9" s="7">
        <v>3078.11</v>
      </c>
      <c r="D9" s="31">
        <f>(Jul!C9*10)+(Aug!C9*9)+(Sep!C9*8)+(Oct!C9*7)+(Nov!C9*6)+(Dec!C9*5)+(Jan!C9*4)+(Feb!C9*3)+(Mar!C9*2)+(Apr!C9*1)</f>
        <v>3636.11</v>
      </c>
      <c r="E9" s="8"/>
      <c r="F9" s="31">
        <f>(Jul!E9*10)+(Aug!E9*9)+(Sep!E9*8)+(Oct!E9*7)+(Nov!E9*6)+(Dec!E9*5)+(Jan!E9*4)+(Feb!E9*3)+(Mar!E9*2)+(Apr!E9*1)</f>
        <v>1344</v>
      </c>
      <c r="G9" s="8">
        <v>94655.27</v>
      </c>
      <c r="H9" s="31">
        <f>Mar!H9+G9</f>
        <v>94655.27</v>
      </c>
      <c r="I9" s="31">
        <f t="shared" si="0"/>
        <v>97733.38</v>
      </c>
      <c r="J9" s="31">
        <f t="shared" si="1"/>
        <v>99635.38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(Jul!C10*10)+(Aug!C10*9)+(Sep!C10*8)+(Oct!C10*7)+(Nov!C10*6)+(Dec!C10*5)+(Jan!C10*4)+(Feb!C10*3)+(Mar!C10*2)+(Apr!C10*1)</f>
        <v>87097.12</v>
      </c>
      <c r="E10" s="8">
        <v>4433</v>
      </c>
      <c r="F10" s="31">
        <f>(Jul!E10*10)+(Aug!E10*9)+(Sep!E10*8)+(Oct!E10*7)+(Nov!E10*6)+(Dec!E10*5)+(Jan!E10*4)+(Feb!E10*3)+(Mar!E10*2)+(Apr!E10*1)</f>
        <v>20899</v>
      </c>
      <c r="G10" s="8">
        <v>12105</v>
      </c>
      <c r="H10" s="31">
        <f>Mar!H10+G10</f>
        <v>189659.14</v>
      </c>
      <c r="I10" s="31">
        <f t="shared" si="0"/>
        <v>16538</v>
      </c>
      <c r="J10" s="31">
        <f t="shared" si="1"/>
        <v>297655.26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3475.3</v>
      </c>
      <c r="D11" s="31">
        <f>(Jul!C11*10)+(Aug!C11*9)+(Sep!C11*8)+(Oct!C11*7)+(Nov!C11*6)+(Dec!C11*5)+(Jan!C11*4)+(Feb!C11*3)+(Mar!C11*2)+(Apr!C11*1)</f>
        <v>41275.820000000007</v>
      </c>
      <c r="E11" s="8"/>
      <c r="F11" s="31">
        <f>(Jul!E11*10)+(Aug!E11*9)+(Sep!E11*8)+(Oct!E11*7)+(Nov!E11*6)+(Dec!E11*5)+(Jan!E11*4)+(Feb!E11*3)+(Mar!E11*2)+(Apr!E11*1)</f>
        <v>44764</v>
      </c>
      <c r="G11" s="8">
        <v>14684.41</v>
      </c>
      <c r="H11" s="31">
        <f>Mar!H11+G11</f>
        <v>91258.33</v>
      </c>
      <c r="I11" s="31">
        <f t="shared" si="0"/>
        <v>18159.71</v>
      </c>
      <c r="J11" s="31">
        <f t="shared" si="1"/>
        <v>177298.15000000002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(Jul!C12*10)+(Aug!C12*9)+(Sep!C12*8)+(Oct!C12*7)+(Nov!C12*6)+(Dec!C12*5)+(Jan!C12*4)+(Feb!C12*3)+(Mar!C12*2)+(Apr!C12*1)</f>
        <v>0</v>
      </c>
      <c r="E12" s="8"/>
      <c r="F12" s="31">
        <f>(Jul!E12*10)+(Aug!E12*9)+(Sep!E12*8)+(Oct!E12*7)+(Nov!E12*6)+(Dec!E12*5)+(Jan!E12*4)+(Feb!E12*3)+(Mar!E12*2)+(Apr!E12*1)</f>
        <v>16252</v>
      </c>
      <c r="G12" s="8"/>
      <c r="H12" s="31">
        <f>Mar!H12+G12</f>
        <v>8576</v>
      </c>
      <c r="I12" s="31">
        <f t="shared" si="0"/>
        <v>0</v>
      </c>
      <c r="J12" s="31">
        <f t="shared" si="1"/>
        <v>24828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5686.17</v>
      </c>
      <c r="D13" s="31">
        <f>(Jul!C13*10)+(Aug!C13*9)+(Sep!C13*8)+(Oct!C13*7)+(Nov!C13*6)+(Dec!C13*5)+(Jan!C13*4)+(Feb!C13*3)+(Mar!C13*2)+(Apr!C13*1)</f>
        <v>237450.13999999998</v>
      </c>
      <c r="E13" s="8">
        <v>518</v>
      </c>
      <c r="F13" s="31">
        <f>(Jul!E13*10)+(Aug!E13*9)+(Sep!E13*8)+(Oct!E13*7)+(Nov!E13*6)+(Dec!E13*5)+(Jan!E13*4)+(Feb!E13*3)+(Mar!E13*2)+(Apr!E13*1)</f>
        <v>71181.239999999991</v>
      </c>
      <c r="G13" s="8">
        <v>16093.91</v>
      </c>
      <c r="H13" s="31">
        <f>Mar!H13+G13</f>
        <v>232257.47</v>
      </c>
      <c r="I13" s="31">
        <f t="shared" si="0"/>
        <v>22298.080000000002</v>
      </c>
      <c r="J13" s="31">
        <f t="shared" si="1"/>
        <v>540888.85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1326.27</v>
      </c>
      <c r="D14" s="31">
        <f>(Jul!C14*10)+(Aug!C14*9)+(Sep!C14*8)+(Oct!C14*7)+(Nov!C14*6)+(Dec!C14*5)+(Jan!C14*4)+(Feb!C14*3)+(Mar!C14*2)+(Apr!C14*1)</f>
        <v>52752.74</v>
      </c>
      <c r="E14" s="8"/>
      <c r="F14" s="31">
        <f>(Jul!E14*10)+(Aug!E14*9)+(Sep!E14*8)+(Oct!E14*7)+(Nov!E14*6)+(Dec!E14*5)+(Jan!E14*4)+(Feb!E14*3)+(Mar!E14*2)+(Apr!E14*1)</f>
        <v>0</v>
      </c>
      <c r="G14" s="8"/>
      <c r="H14" s="31">
        <f>Mar!H14+G14</f>
        <v>26484.7</v>
      </c>
      <c r="I14" s="31">
        <f t="shared" si="0"/>
        <v>1326.27</v>
      </c>
      <c r="J14" s="31">
        <f t="shared" si="1"/>
        <v>79237.440000000002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(Jul!C15*10)+(Aug!C15*9)+(Sep!C15*8)+(Oct!C15*7)+(Nov!C15*6)+(Dec!C15*5)+(Jan!C15*4)+(Feb!C15*3)+(Mar!C15*2)+(Apr!C15*1)</f>
        <v>0</v>
      </c>
      <c r="E15" s="8"/>
      <c r="F15" s="31">
        <f>(Jul!E15*10)+(Aug!E15*9)+(Sep!E15*8)+(Oct!E15*7)+(Nov!E15*6)+(Dec!E15*5)+(Jan!E15*4)+(Feb!E15*3)+(Mar!E15*2)+(Apr!E15*1)</f>
        <v>6687</v>
      </c>
      <c r="G15" s="8"/>
      <c r="H15" s="31">
        <f>Mar!H15+G15</f>
        <v>9351</v>
      </c>
      <c r="I15" s="31">
        <f t="shared" si="0"/>
        <v>0</v>
      </c>
      <c r="J15" s="31">
        <f t="shared" si="1"/>
        <v>16038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13386.11</v>
      </c>
      <c r="D16" s="31">
        <f>(Jul!C16*10)+(Aug!C16*9)+(Sep!C16*8)+(Oct!C16*7)+(Nov!C16*6)+(Dec!C16*5)+(Jan!C16*4)+(Feb!C16*3)+(Mar!C16*2)+(Apr!C16*1)</f>
        <v>487812.3</v>
      </c>
      <c r="E16" s="8">
        <v>6490</v>
      </c>
      <c r="F16" s="31">
        <f>(Jul!E16*10)+(Aug!E16*9)+(Sep!E16*8)+(Oct!E16*7)+(Nov!E16*6)+(Dec!E16*5)+(Jan!E16*4)+(Feb!E16*3)+(Mar!E16*2)+(Apr!E16*1)</f>
        <v>110402.7</v>
      </c>
      <c r="G16" s="8">
        <v>72479.42</v>
      </c>
      <c r="H16" s="31">
        <f>Mar!H16+G16</f>
        <v>1584235.86</v>
      </c>
      <c r="I16" s="31">
        <f t="shared" si="0"/>
        <v>92355.53</v>
      </c>
      <c r="J16" s="31">
        <f t="shared" si="1"/>
        <v>2182450.8600000003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133.57</v>
      </c>
      <c r="D17" s="31">
        <f>(Jul!C17*10)+(Aug!C17*9)+(Sep!C17*8)+(Oct!C17*7)+(Nov!C17*6)+(Dec!C17*5)+(Jan!C17*4)+(Feb!C17*3)+(Mar!C17*2)+(Apr!C17*1)</f>
        <v>81119.680000000008</v>
      </c>
      <c r="E17" s="8"/>
      <c r="F17" s="31">
        <f>(Jul!E17*10)+(Aug!E17*9)+(Sep!E17*8)+(Oct!E17*7)+(Nov!E17*6)+(Dec!E17*5)+(Jan!E17*4)+(Feb!E17*3)+(Mar!E17*2)+(Apr!E17*1)</f>
        <v>27901</v>
      </c>
      <c r="G17" s="8">
        <v>666.65</v>
      </c>
      <c r="H17" s="31">
        <f>Mar!H17+G17</f>
        <v>50657.69</v>
      </c>
      <c r="I17" s="31">
        <f t="shared" si="0"/>
        <v>800.22</v>
      </c>
      <c r="J17" s="31">
        <f t="shared" si="1"/>
        <v>159678.37</v>
      </c>
    </row>
    <row r="18" spans="1:10" s="11" customFormat="1" ht="15.75" customHeight="1" x14ac:dyDescent="0.2">
      <c r="A18" s="9" t="s">
        <v>47</v>
      </c>
      <c r="B18" s="10" t="s">
        <v>22</v>
      </c>
      <c r="C18" s="7">
        <v>2001.71</v>
      </c>
      <c r="D18" s="31">
        <f>(Jul!C18*10)+(Aug!C18*9)+(Sep!C18*8)+(Oct!C18*7)+(Nov!C18*6)+(Dec!C18*5)+(Jan!C18*4)+(Feb!C18*3)+(Mar!C18*2)+(Apr!C18*1)</f>
        <v>2001.71</v>
      </c>
      <c r="E18" s="8"/>
      <c r="F18" s="31">
        <f>(Jul!E18*10)+(Aug!E18*9)+(Sep!E18*8)+(Oct!E18*7)+(Nov!E18*6)+(Dec!E18*5)+(Jan!E18*4)+(Feb!E18*3)+(Mar!E18*2)+(Apr!E18*1)</f>
        <v>0</v>
      </c>
      <c r="G18" s="8">
        <v>6345.28</v>
      </c>
      <c r="H18" s="31">
        <f>Mar!H18+G18</f>
        <v>6345.28</v>
      </c>
      <c r="I18" s="31">
        <f t="shared" si="0"/>
        <v>8346.99</v>
      </c>
      <c r="J18" s="31">
        <f t="shared" si="1"/>
        <v>8346.99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(Jul!C19*10)+(Aug!C19*9)+(Sep!C19*8)+(Oct!C19*7)+(Nov!C19*6)+(Dec!C19*5)+(Jan!C19*4)+(Feb!C19*3)+(Mar!C19*2)+(Apr!C19*1)</f>
        <v>6039.98</v>
      </c>
      <c r="E19" s="8"/>
      <c r="F19" s="31">
        <f>(Jul!E19*10)+(Aug!E19*9)+(Sep!E19*8)+(Oct!E19*7)+(Nov!E19*6)+(Dec!E19*5)+(Jan!E19*4)+(Feb!E19*3)+(Mar!E19*2)+(Apr!E19*1)</f>
        <v>0</v>
      </c>
      <c r="G19" s="8"/>
      <c r="H19" s="31">
        <f>Mar!H19+G19</f>
        <v>16059</v>
      </c>
      <c r="I19" s="31">
        <f t="shared" si="0"/>
        <v>0</v>
      </c>
      <c r="J19" s="31">
        <f t="shared" si="1"/>
        <v>22098.98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66</v>
      </c>
      <c r="D20" s="31">
        <f>(Jul!C20*10)+(Aug!C20*9)+(Sep!C20*8)+(Oct!C20*7)+(Nov!C20*6)+(Dec!C20*5)+(Jan!C20*4)+(Feb!C20*3)+(Mar!C20*2)+(Apr!C20*1)</f>
        <v>17703.989999999998</v>
      </c>
      <c r="E20" s="8">
        <v>2410.9499999999998</v>
      </c>
      <c r="F20" s="31">
        <f>(Jul!E20*10)+(Aug!E20*9)+(Sep!E20*8)+(Oct!E20*7)+(Nov!E20*6)+(Dec!E20*5)+(Jan!E20*4)+(Feb!E20*3)+(Mar!E20*2)+(Apr!E20*1)</f>
        <v>7941.95</v>
      </c>
      <c r="G20" s="8">
        <v>21131.08</v>
      </c>
      <c r="H20" s="31">
        <f>Mar!H20+G20</f>
        <v>64377.72</v>
      </c>
      <c r="I20" s="31">
        <f t="shared" si="0"/>
        <v>23608.030000000002</v>
      </c>
      <c r="J20" s="31">
        <f t="shared" si="1"/>
        <v>90023.66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(Jul!C21*10)+(Aug!C21*9)+(Sep!C21*8)+(Oct!C21*7)+(Nov!C21*6)+(Dec!C21*5)+(Jan!C21*4)+(Feb!C21*3)+(Mar!C21*2)+(Apr!C21*1)</f>
        <v>9114.58</v>
      </c>
      <c r="E21" s="8"/>
      <c r="F21" s="31">
        <f>(Jul!E21*10)+(Aug!E21*9)+(Sep!E21*8)+(Oct!E21*7)+(Nov!E21*6)+(Dec!E21*5)+(Jan!E21*4)+(Feb!E21*3)+(Mar!E21*2)+(Apr!E21*1)</f>
        <v>19490</v>
      </c>
      <c r="G21" s="8"/>
      <c r="H21" s="31">
        <f>Mar!H21+G21</f>
        <v>5700</v>
      </c>
      <c r="I21" s="31">
        <f t="shared" si="0"/>
        <v>0</v>
      </c>
      <c r="J21" s="31">
        <f t="shared" si="1"/>
        <v>34304.58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(Jul!C22*10)+(Aug!C22*9)+(Sep!C22*8)+(Oct!C22*7)+(Nov!C22*6)+(Dec!C22*5)+(Jan!C22*4)+(Feb!C22*3)+(Mar!C22*2)+(Apr!C22*1)</f>
        <v>29406.25</v>
      </c>
      <c r="E22" s="8"/>
      <c r="F22" s="31">
        <f>(Jul!E22*10)+(Aug!E22*9)+(Sep!E22*8)+(Oct!E22*7)+(Nov!E22*6)+(Dec!E22*5)+(Jan!E22*4)+(Feb!E22*3)+(Mar!E22*2)+(Apr!E22*1)</f>
        <v>4570</v>
      </c>
      <c r="G22" s="8"/>
      <c r="H22" s="31">
        <f>Mar!H22+G22</f>
        <v>228668.34</v>
      </c>
      <c r="I22" s="31">
        <f t="shared" si="0"/>
        <v>0</v>
      </c>
      <c r="J22" s="31">
        <f t="shared" si="1"/>
        <v>262644.58999999997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5998.8</v>
      </c>
      <c r="D23" s="31">
        <f>(Jul!C23*10)+(Aug!C23*9)+(Sep!C23*8)+(Oct!C23*7)+(Nov!C23*6)+(Dec!C23*5)+(Jan!C23*4)+(Feb!C23*3)+(Mar!C23*2)+(Apr!C23*1)</f>
        <v>53742.650000000009</v>
      </c>
      <c r="E23" s="8">
        <v>1153</v>
      </c>
      <c r="F23" s="31">
        <f>(Jul!E23*10)+(Aug!E23*9)+(Sep!E23*8)+(Oct!E23*7)+(Nov!E23*6)+(Dec!E23*5)+(Jan!E23*4)+(Feb!E23*3)+(Mar!E23*2)+(Apr!E23*1)</f>
        <v>74491</v>
      </c>
      <c r="G23" s="8">
        <v>23021.99</v>
      </c>
      <c r="H23" s="31">
        <f>Mar!H23+G23</f>
        <v>112922.12999999999</v>
      </c>
      <c r="I23" s="31">
        <f t="shared" si="0"/>
        <v>30173.79</v>
      </c>
      <c r="J23" s="31">
        <f t="shared" si="1"/>
        <v>241155.78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3105.03</v>
      </c>
      <c r="D24" s="31">
        <f>(Jul!C24*10)+(Aug!C24*9)+(Sep!C24*8)+(Oct!C24*7)+(Nov!C24*6)+(Dec!C24*5)+(Jan!C24*4)+(Feb!C24*3)+(Mar!C24*2)+(Apr!C24*1)</f>
        <v>93225.17</v>
      </c>
      <c r="E24" s="8">
        <v>3719</v>
      </c>
      <c r="F24" s="31">
        <f>(Jul!E24*10)+(Aug!E24*9)+(Sep!E24*8)+(Oct!E24*7)+(Nov!E24*6)+(Dec!E24*5)+(Jan!E24*4)+(Feb!E24*3)+(Mar!E24*2)+(Apr!E24*1)</f>
        <v>25871</v>
      </c>
      <c r="G24" s="8">
        <v>16999.48</v>
      </c>
      <c r="H24" s="31">
        <f>Mar!H24+G24</f>
        <v>95441.189999999988</v>
      </c>
      <c r="I24" s="31">
        <f t="shared" si="0"/>
        <v>23823.510000000002</v>
      </c>
      <c r="J24" s="31">
        <f t="shared" si="1"/>
        <v>214537.36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(Jul!C25*10)+(Aug!C25*9)+(Sep!C25*8)+(Oct!C25*7)+(Nov!C25*6)+(Dec!C25*5)+(Jan!C25*4)+(Feb!C25*3)+(Mar!C25*2)+(Apr!C25*1)</f>
        <v>84018.42</v>
      </c>
      <c r="E25" s="8">
        <v>1075</v>
      </c>
      <c r="F25" s="31">
        <f>(Jul!E25*10)+(Aug!E25*9)+(Sep!E25*8)+(Oct!E25*7)+(Nov!E25*6)+(Dec!E25*5)+(Jan!E25*4)+(Feb!E25*3)+(Mar!E25*2)+(Apr!E25*1)</f>
        <v>11492</v>
      </c>
      <c r="G25" s="8"/>
      <c r="H25" s="31">
        <f>Mar!H25+G25</f>
        <v>115823.55</v>
      </c>
      <c r="I25" s="31">
        <f t="shared" si="0"/>
        <v>1075</v>
      </c>
      <c r="J25" s="31">
        <f t="shared" si="1"/>
        <v>211333.97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(Jul!C26*10)+(Aug!C26*9)+(Sep!C26*8)+(Oct!C26*7)+(Nov!C26*6)+(Dec!C26*5)+(Jan!C26*4)+(Feb!C26*3)+(Mar!C26*2)+(Apr!C26*1)</f>
        <v>7385.77</v>
      </c>
      <c r="E26" s="8"/>
      <c r="F26" s="31">
        <f>(Jul!E26*10)+(Aug!E26*9)+(Sep!E26*8)+(Oct!E26*7)+(Nov!E26*6)+(Dec!E26*5)+(Jan!E26*4)+(Feb!E26*3)+(Mar!E26*2)+(Apr!E26*1)</f>
        <v>14301</v>
      </c>
      <c r="G26" s="8"/>
      <c r="H26" s="31">
        <f>Mar!H26+G26</f>
        <v>23523.519999999997</v>
      </c>
      <c r="I26" s="31">
        <f t="shared" si="0"/>
        <v>0</v>
      </c>
      <c r="J26" s="31">
        <f t="shared" si="1"/>
        <v>45210.289999999994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3555.84</v>
      </c>
      <c r="D27" s="31">
        <f>(Jul!C27*10)+(Aug!C27*9)+(Sep!C27*8)+(Oct!C27*7)+(Nov!C27*6)+(Dec!C27*5)+(Jan!C27*4)+(Feb!C27*3)+(Mar!C27*2)+(Apr!C27*1)</f>
        <v>19609.89</v>
      </c>
      <c r="E27" s="8"/>
      <c r="F27" s="31">
        <f>(Jul!E27*10)+(Aug!E27*9)+(Sep!E27*8)+(Oct!E27*7)+(Nov!E27*6)+(Dec!E27*5)+(Jan!E27*4)+(Feb!E27*3)+(Mar!E27*2)+(Apr!E27*1)</f>
        <v>0</v>
      </c>
      <c r="G27" s="8">
        <v>90334.42</v>
      </c>
      <c r="H27" s="31">
        <f>Mar!H27+G27</f>
        <v>92117.02</v>
      </c>
      <c r="I27" s="31">
        <f t="shared" si="0"/>
        <v>93890.26</v>
      </c>
      <c r="J27" s="31">
        <f t="shared" si="1"/>
        <v>111726.91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1556</v>
      </c>
      <c r="D28" s="31">
        <f>(Jul!C28*10)+(Aug!C28*9)+(Sep!C28*8)+(Oct!C28*7)+(Nov!C28*6)+(Dec!C28*5)+(Jan!C28*4)+(Feb!C28*3)+(Mar!C28*2)+(Apr!C28*1)</f>
        <v>13831.6</v>
      </c>
      <c r="E28" s="8">
        <v>3500</v>
      </c>
      <c r="F28" s="31">
        <f>(Jul!E28*10)+(Aug!E28*9)+(Sep!E28*8)+(Oct!E28*7)+(Nov!E28*6)+(Dec!E28*5)+(Jan!E28*4)+(Feb!E28*3)+(Mar!E28*2)+(Apr!E28*1)</f>
        <v>3500</v>
      </c>
      <c r="G28" s="8">
        <v>1662.98</v>
      </c>
      <c r="H28" s="31">
        <f>Mar!H28+G28</f>
        <v>9993.5</v>
      </c>
      <c r="I28" s="31">
        <f t="shared" si="0"/>
        <v>6718.98</v>
      </c>
      <c r="J28" s="31">
        <f t="shared" si="1"/>
        <v>27325.1</v>
      </c>
    </row>
    <row r="29" spans="1:10" s="1" customFormat="1" ht="15.75" customHeight="1" x14ac:dyDescent="0.2">
      <c r="A29" s="5" t="s">
        <v>81</v>
      </c>
      <c r="B29" s="6" t="s">
        <v>22</v>
      </c>
      <c r="C29" s="7">
        <v>702.12</v>
      </c>
      <c r="D29" s="31">
        <f>(Jul!C29*10)+(Aug!C29*9)+(Sep!C29*8)+(Oct!C29*7)+(Nov!C29*6)+(Dec!C29*5)+(Jan!C29*4)+(Feb!C29*3)+(Mar!C29*2)+(Apr!C29*1)</f>
        <v>32352.959999999999</v>
      </c>
      <c r="E29" s="8"/>
      <c r="F29" s="31">
        <f>(Jul!E29*10)+(Aug!E29*9)+(Sep!E29*8)+(Oct!E29*7)+(Nov!E29*6)+(Dec!E29*5)+(Jan!E29*4)+(Feb!E29*3)+(Mar!E29*2)+(Apr!E29*1)</f>
        <v>10188</v>
      </c>
      <c r="G29" s="8">
        <v>2864.85</v>
      </c>
      <c r="H29" s="31">
        <f>Mar!H29+G29</f>
        <v>18406.849999999999</v>
      </c>
      <c r="I29" s="31">
        <f t="shared" si="0"/>
        <v>3566.97</v>
      </c>
      <c r="J29" s="31">
        <f t="shared" si="1"/>
        <v>60947.81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3575.07</v>
      </c>
      <c r="D30" s="31">
        <f>(Jul!C30*10)+(Aug!C30*9)+(Sep!C30*8)+(Oct!C30*7)+(Nov!C30*6)+(Dec!C30*5)+(Jan!C30*4)+(Feb!C30*3)+(Mar!C30*2)+(Apr!C30*1)</f>
        <v>102480.48000000001</v>
      </c>
      <c r="E30" s="8">
        <v>1153</v>
      </c>
      <c r="F30" s="31">
        <f>(Jul!E30*10)+(Aug!E30*9)+(Sep!E30*8)+(Oct!E30*7)+(Nov!E30*6)+(Dec!E30*5)+(Jan!E30*4)+(Feb!E30*3)+(Mar!E30*2)+(Apr!E30*1)</f>
        <v>53536</v>
      </c>
      <c r="G30" s="8">
        <v>5125.72</v>
      </c>
      <c r="H30" s="31">
        <f>Mar!H30+G30</f>
        <v>58527.23</v>
      </c>
      <c r="I30" s="31">
        <f t="shared" si="0"/>
        <v>9853.7900000000009</v>
      </c>
      <c r="J30" s="31">
        <f t="shared" si="1"/>
        <v>214543.71000000002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1192.68</v>
      </c>
      <c r="D31" s="31">
        <f>(Jul!C31*10)+(Aug!C31*9)+(Sep!C31*8)+(Oct!C31*7)+(Nov!C31*6)+(Dec!C31*5)+(Jan!C31*4)+(Feb!C31*3)+(Mar!C31*2)+(Apr!C31*1)</f>
        <v>66341.59</v>
      </c>
      <c r="E31" s="8">
        <v>1794</v>
      </c>
      <c r="F31" s="31">
        <f>(Jul!E31*10)+(Aug!E31*9)+(Sep!E31*8)+(Oct!E31*7)+(Nov!E31*6)+(Dec!E31*5)+(Jan!E31*4)+(Feb!E31*3)+(Mar!E31*2)+(Apr!E31*1)</f>
        <v>74627.81</v>
      </c>
      <c r="G31" s="8">
        <v>4360.58</v>
      </c>
      <c r="H31" s="31">
        <f>Mar!H31+G31</f>
        <v>211230.72999999998</v>
      </c>
      <c r="I31" s="31">
        <f t="shared" si="0"/>
        <v>7347.26</v>
      </c>
      <c r="J31" s="31">
        <f t="shared" si="1"/>
        <v>352200.13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(Jul!C32*10)+(Aug!C32*9)+(Sep!C32*8)+(Oct!C32*7)+(Nov!C32*6)+(Dec!C32*5)+(Jan!C32*4)+(Feb!C32*3)+(Mar!C32*2)+(Apr!C32*1)</f>
        <v>27620.100000000002</v>
      </c>
      <c r="E32" s="8"/>
      <c r="F32" s="31">
        <f>(Jul!E32*10)+(Aug!E32*9)+(Sep!E32*8)+(Oct!E32*7)+(Nov!E32*6)+(Dec!E32*5)+(Jan!E32*4)+(Feb!E32*3)+(Mar!E32*2)+(Apr!E32*1)</f>
        <v>0</v>
      </c>
      <c r="G32" s="8"/>
      <c r="H32" s="31">
        <f>Mar!H32+G32</f>
        <v>0</v>
      </c>
      <c r="I32" s="31">
        <f t="shared" si="0"/>
        <v>0</v>
      </c>
      <c r="J32" s="31">
        <f t="shared" si="1"/>
        <v>27620.100000000002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(Jul!C33*10)+(Aug!C33*9)+(Sep!C33*8)+(Oct!C33*7)+(Nov!C33*6)+(Dec!C33*5)+(Jan!C33*4)+(Feb!C33*3)+(Mar!C33*2)+(Apr!C33*1)</f>
        <v>115606.40999999999</v>
      </c>
      <c r="E33" s="8"/>
      <c r="F33" s="31">
        <f>(Jul!E33*10)+(Aug!E33*9)+(Sep!E33*8)+(Oct!E33*7)+(Nov!E33*6)+(Dec!E33*5)+(Jan!E33*4)+(Feb!E33*3)+(Mar!E33*2)+(Apr!E33*1)</f>
        <v>0</v>
      </c>
      <c r="G33" s="8"/>
      <c r="H33" s="31">
        <f>Mar!H33+G33</f>
        <v>15919.369999999999</v>
      </c>
      <c r="I33" s="31">
        <f t="shared" si="0"/>
        <v>0</v>
      </c>
      <c r="J33" s="31">
        <f t="shared" si="1"/>
        <v>131525.78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(Jul!C34*10)+(Aug!C34*9)+(Sep!C34*8)+(Oct!C34*7)+(Nov!C34*6)+(Dec!C34*5)+(Jan!C34*4)+(Feb!C34*3)+(Mar!C34*2)+(Apr!C34*1)</f>
        <v>2632.3</v>
      </c>
      <c r="E34" s="8"/>
      <c r="F34" s="31">
        <f>(Jul!E34*10)+(Aug!E34*9)+(Sep!E34*8)+(Oct!E34*7)+(Nov!E34*6)+(Dec!E34*5)+(Jan!E34*4)+(Feb!E34*3)+(Mar!E34*2)+(Apr!E34*1)</f>
        <v>0</v>
      </c>
      <c r="G34" s="8"/>
      <c r="H34" s="31">
        <f>Mar!H34+G34</f>
        <v>650</v>
      </c>
      <c r="I34" s="31">
        <f t="shared" si="0"/>
        <v>0</v>
      </c>
      <c r="J34" s="31">
        <f t="shared" si="1"/>
        <v>3282.3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2915.55</v>
      </c>
      <c r="D35" s="31">
        <f>(Jul!C35*10)+(Aug!C35*9)+(Sep!C35*8)+(Oct!C35*7)+(Nov!C35*6)+(Dec!C35*5)+(Jan!C35*4)+(Feb!C35*3)+(Mar!C35*2)+(Apr!C35*1)</f>
        <v>321868.65999999997</v>
      </c>
      <c r="E35" s="8"/>
      <c r="F35" s="31">
        <f>(Jul!E35*10)+(Aug!E35*9)+(Sep!E35*8)+(Oct!E35*7)+(Nov!E35*6)+(Dec!E35*5)+(Jan!E35*4)+(Feb!E35*3)+(Mar!E35*2)+(Apr!E35*1)</f>
        <v>0</v>
      </c>
      <c r="G35" s="8">
        <v>9305.7199999999993</v>
      </c>
      <c r="H35" s="31">
        <f>Mar!H35+G35</f>
        <v>452970.52999999997</v>
      </c>
      <c r="I35" s="31">
        <f t="shared" si="0"/>
        <v>12221.27</v>
      </c>
      <c r="J35" s="31">
        <f t="shared" si="1"/>
        <v>774839.19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(Jul!C36*10)+(Aug!C36*9)+(Sep!C36*8)+(Oct!C36*7)+(Nov!C36*6)+(Dec!C36*5)+(Jan!C36*4)+(Feb!C36*3)+(Mar!C36*2)+(Apr!C36*1)</f>
        <v>58842</v>
      </c>
      <c r="E36" s="8"/>
      <c r="F36" s="31">
        <f>(Jul!E36*10)+(Aug!E36*9)+(Sep!E36*8)+(Oct!E36*7)+(Nov!E36*6)+(Dec!E36*5)+(Jan!E36*4)+(Feb!E36*3)+(Mar!E36*2)+(Apr!E36*1)</f>
        <v>0</v>
      </c>
      <c r="G36" s="8"/>
      <c r="H36" s="31">
        <f>Mar!H36+G36</f>
        <v>94264.5</v>
      </c>
      <c r="I36" s="31">
        <f t="shared" si="0"/>
        <v>0</v>
      </c>
      <c r="J36" s="31">
        <f t="shared" si="1"/>
        <v>153106.5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3277.92</v>
      </c>
      <c r="D37" s="31">
        <f>(Jul!C37*10)+(Aug!C37*9)+(Sep!C37*8)+(Oct!C37*7)+(Nov!C37*6)+(Dec!C37*5)+(Jan!C37*4)+(Feb!C37*3)+(Mar!C37*2)+(Apr!C37*1)</f>
        <v>3277.92</v>
      </c>
      <c r="E37" s="8"/>
      <c r="F37" s="31">
        <f>(Jul!E37*10)+(Aug!E37*9)+(Sep!E37*8)+(Oct!E37*7)+(Nov!E37*6)+(Dec!E37*5)+(Jan!E37*4)+(Feb!E37*3)+(Mar!E37*2)+(Apr!E37*1)</f>
        <v>0</v>
      </c>
      <c r="G37" s="8">
        <v>82076.28</v>
      </c>
      <c r="H37" s="31">
        <f>Mar!H37+G37</f>
        <v>83408.28</v>
      </c>
      <c r="I37" s="31">
        <f t="shared" si="0"/>
        <v>85354.2</v>
      </c>
      <c r="J37" s="31">
        <f t="shared" si="1"/>
        <v>86686.2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(Jul!C38*10)+(Aug!C38*9)+(Sep!C38*8)+(Oct!C38*7)+(Nov!C38*6)+(Dec!C38*5)+(Jan!C38*4)+(Feb!C38*3)+(Mar!C38*2)+(Apr!C38*1)</f>
        <v>0</v>
      </c>
      <c r="E38" s="8"/>
      <c r="F38" s="31">
        <f>(Jul!E38*10)+(Aug!E38*9)+(Sep!E38*8)+(Oct!E38*7)+(Nov!E38*6)+(Dec!E38*5)+(Jan!E38*4)+(Feb!E38*3)+(Mar!E38*2)+(Apr!E38*1)</f>
        <v>0</v>
      </c>
      <c r="G38" s="8"/>
      <c r="H38" s="31">
        <f>Mar!H38+G38</f>
        <v>0</v>
      </c>
      <c r="I38" s="31">
        <f t="shared" si="0"/>
        <v>0</v>
      </c>
      <c r="J38" s="31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1555.25</v>
      </c>
      <c r="D39" s="31">
        <f>(Jul!C39*10)+(Aug!C39*9)+(Sep!C39*8)+(Oct!C39*7)+(Nov!C39*6)+(Dec!C39*5)+(Jan!C39*4)+(Feb!C39*3)+(Mar!C39*2)+(Apr!C39*1)</f>
        <v>118137.60000000001</v>
      </c>
      <c r="E39" s="8"/>
      <c r="F39" s="31">
        <f>(Jul!E39*10)+(Aug!E39*9)+(Sep!E39*8)+(Oct!E39*7)+(Nov!E39*6)+(Dec!E39*5)+(Jan!E39*4)+(Feb!E39*3)+(Mar!E39*2)+(Apr!E39*1)</f>
        <v>0</v>
      </c>
      <c r="G39" s="8">
        <v>4249.1099999999997</v>
      </c>
      <c r="H39" s="31">
        <f>Mar!H39+G39</f>
        <v>121000.29</v>
      </c>
      <c r="I39" s="31">
        <f t="shared" si="0"/>
        <v>5804.36</v>
      </c>
      <c r="J39" s="31">
        <f t="shared" si="1"/>
        <v>239137.89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(Jul!C40*10)+(Aug!C40*9)+(Sep!C40*8)+(Oct!C40*7)+(Nov!C40*6)+(Dec!C40*5)+(Jan!C40*4)+(Feb!C40*3)+(Mar!C40*2)+(Apr!C40*1)</f>
        <v>0</v>
      </c>
      <c r="E40" s="8"/>
      <c r="F40" s="31">
        <f>(Jul!E40*10)+(Aug!E40*9)+(Sep!E40*8)+(Oct!E40*7)+(Nov!E40*6)+(Dec!E40*5)+(Jan!E40*4)+(Feb!E40*3)+(Mar!E40*2)+(Apr!E40*1)</f>
        <v>5740</v>
      </c>
      <c r="G40" s="8"/>
      <c r="H40" s="31">
        <f>Mar!H40+G40</f>
        <v>1430</v>
      </c>
      <c r="I40" s="31">
        <f t="shared" si="0"/>
        <v>0</v>
      </c>
      <c r="J40" s="31">
        <f t="shared" si="1"/>
        <v>7170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(Jul!C41*10)+(Aug!C41*9)+(Sep!C41*8)+(Oct!C41*7)+(Nov!C41*6)+(Dec!C41*5)+(Jan!C41*4)+(Feb!C41*3)+(Mar!C41*2)+(Apr!C41*1)</f>
        <v>5684.13</v>
      </c>
      <c r="E41" s="8"/>
      <c r="F41" s="31">
        <f>(Jul!E41*10)+(Aug!E41*9)+(Sep!E41*8)+(Oct!E41*7)+(Nov!E41*6)+(Dec!E41*5)+(Jan!E41*4)+(Feb!E41*3)+(Mar!E41*2)+(Apr!E41*1)</f>
        <v>0</v>
      </c>
      <c r="G41" s="8"/>
      <c r="H41" s="31">
        <f>Mar!H41+G41</f>
        <v>23537.35</v>
      </c>
      <c r="I41" s="31">
        <f t="shared" si="0"/>
        <v>0</v>
      </c>
      <c r="J41" s="31">
        <f t="shared" si="1"/>
        <v>29221.48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4764.24</v>
      </c>
      <c r="D42" s="31">
        <f>(Jul!C42*10)+(Aug!C42*9)+(Sep!C42*8)+(Oct!C42*7)+(Nov!C42*6)+(Dec!C42*5)+(Jan!C42*4)+(Feb!C42*3)+(Mar!C42*2)+(Apr!C42*1)</f>
        <v>53381.149999999994</v>
      </c>
      <c r="E42" s="8"/>
      <c r="F42" s="31">
        <f>(Jul!E42*10)+(Aug!E42*9)+(Sep!E42*8)+(Oct!E42*7)+(Nov!E42*6)+(Dec!E42*5)+(Jan!E42*4)+(Feb!E42*3)+(Mar!E42*2)+(Apr!E42*1)</f>
        <v>7766</v>
      </c>
      <c r="G42" s="8">
        <v>60186.6</v>
      </c>
      <c r="H42" s="31">
        <f>Mar!H42+G42</f>
        <v>74844.44</v>
      </c>
      <c r="I42" s="31">
        <f t="shared" si="0"/>
        <v>64950.84</v>
      </c>
      <c r="J42" s="31">
        <f t="shared" si="1"/>
        <v>135991.59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(Jul!C43*10)+(Aug!C43*9)+(Sep!C43*8)+(Oct!C43*7)+(Nov!C43*6)+(Dec!C43*5)+(Jan!C43*4)+(Feb!C43*3)+(Mar!C43*2)+(Apr!C43*1)</f>
        <v>139756.39000000001</v>
      </c>
      <c r="E43" s="8"/>
      <c r="F43" s="31">
        <f>(Jul!E43*10)+(Aug!E43*9)+(Sep!E43*8)+(Oct!E43*7)+(Nov!E43*6)+(Dec!E43*5)+(Jan!E43*4)+(Feb!E43*3)+(Mar!E43*2)+(Apr!E43*1)</f>
        <v>0</v>
      </c>
      <c r="G43" s="8"/>
      <c r="H43" s="31">
        <f>Mar!H43+G43</f>
        <v>118356.8</v>
      </c>
      <c r="I43" s="31">
        <f t="shared" si="0"/>
        <v>0</v>
      </c>
      <c r="J43" s="31">
        <f t="shared" si="1"/>
        <v>258113.19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(Jul!C44*10)+(Aug!C44*9)+(Sep!C44*8)+(Oct!C44*7)+(Nov!C44*6)+(Dec!C44*5)+(Jan!C44*4)+(Feb!C44*3)+(Mar!C44*2)+(Apr!C44*1)</f>
        <v>422223.41</v>
      </c>
      <c r="E44" s="8"/>
      <c r="F44" s="31">
        <f>(Jul!E44*10)+(Aug!E44*9)+(Sep!E44*8)+(Oct!E44*7)+(Nov!E44*6)+(Dec!E44*5)+(Jan!E44*4)+(Feb!E44*3)+(Mar!E44*2)+(Apr!E44*1)</f>
        <v>16128</v>
      </c>
      <c r="G44" s="8"/>
      <c r="H44" s="31">
        <f>Mar!H44+G44</f>
        <v>383086.67300000001</v>
      </c>
      <c r="I44" s="31">
        <f t="shared" si="0"/>
        <v>0</v>
      </c>
      <c r="J44" s="31">
        <f t="shared" si="1"/>
        <v>821438.08299999998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(Jul!C45*10)+(Aug!C45*9)+(Sep!C45*8)+(Oct!C45*7)+(Nov!C45*6)+(Dec!C45*5)+(Jan!C45*4)+(Feb!C45*3)+(Mar!C45*2)+(Apr!C45*1)</f>
        <v>70909</v>
      </c>
      <c r="E45" s="8"/>
      <c r="F45" s="31">
        <f>(Jul!E45*10)+(Aug!E45*9)+(Sep!E45*8)+(Oct!E45*7)+(Nov!E45*6)+(Dec!E45*5)+(Jan!E45*4)+(Feb!E45*3)+(Mar!E45*2)+(Apr!E45*1)</f>
        <v>0</v>
      </c>
      <c r="G45" s="8"/>
      <c r="H45" s="31">
        <f>Mar!H45+G45</f>
        <v>25470.73</v>
      </c>
      <c r="I45" s="31">
        <f t="shared" si="0"/>
        <v>0</v>
      </c>
      <c r="J45" s="31">
        <f t="shared" si="1"/>
        <v>96379.73</v>
      </c>
    </row>
    <row r="46" spans="1:10" s="11" customFormat="1" ht="15.75" customHeight="1" x14ac:dyDescent="0.2">
      <c r="A46" s="9" t="s">
        <v>53</v>
      </c>
      <c r="B46" s="10" t="s">
        <v>20</v>
      </c>
      <c r="C46" s="7">
        <v>264.02</v>
      </c>
      <c r="D46" s="31">
        <f>(Jul!C46*10)+(Aug!C46*9)+(Sep!C46*8)+(Oct!C46*7)+(Nov!C46*6)+(Dec!C46*5)+(Jan!C46*4)+(Feb!C46*3)+(Mar!C46*2)+(Apr!C46*1)</f>
        <v>92361.7</v>
      </c>
      <c r="E46" s="8"/>
      <c r="F46" s="31">
        <f>(Jul!E46*10)+(Aug!E46*9)+(Sep!E46*8)+(Oct!E46*7)+(Nov!E46*6)+(Dec!E46*5)+(Jan!E46*4)+(Feb!E46*3)+(Mar!E46*2)+(Apr!E46*1)</f>
        <v>0</v>
      </c>
      <c r="G46" s="8">
        <v>1319.31</v>
      </c>
      <c r="H46" s="31">
        <f>Mar!H46+G46</f>
        <v>63572.75</v>
      </c>
      <c r="I46" s="31">
        <f t="shared" si="0"/>
        <v>1583.33</v>
      </c>
      <c r="J46" s="31">
        <f t="shared" si="1"/>
        <v>155934.45000000001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(Jul!C47*10)+(Aug!C47*9)+(Sep!C47*8)+(Oct!C47*7)+(Nov!C47*6)+(Dec!C47*5)+(Jan!C47*4)+(Feb!C47*3)+(Mar!C47*2)+(Apr!C47*1)</f>
        <v>36359.32</v>
      </c>
      <c r="E47" s="8"/>
      <c r="F47" s="31">
        <f>(Jul!E47*10)+(Aug!E47*9)+(Sep!E47*8)+(Oct!E47*7)+(Nov!E47*6)+(Dec!E47*5)+(Jan!E47*4)+(Feb!E47*3)+(Mar!E47*2)+(Apr!E47*1)</f>
        <v>0</v>
      </c>
      <c r="G47" s="8"/>
      <c r="H47" s="31">
        <f>Mar!H47+G47</f>
        <v>43926.65</v>
      </c>
      <c r="I47" s="31">
        <f t="shared" si="0"/>
        <v>0</v>
      </c>
      <c r="J47" s="31">
        <f t="shared" si="1"/>
        <v>80285.97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(Jul!C48*10)+(Aug!C48*9)+(Sep!C48*8)+(Oct!C48*7)+(Nov!C48*6)+(Dec!C48*5)+(Jan!C48*4)+(Feb!C48*3)+(Mar!C48*2)+(Apr!C48*1)</f>
        <v>177073.35</v>
      </c>
      <c r="E48" s="8"/>
      <c r="F48" s="31">
        <f>(Jul!E48*10)+(Aug!E48*9)+(Sep!E48*8)+(Oct!E48*7)+(Nov!E48*6)+(Dec!E48*5)+(Jan!E48*4)+(Feb!E48*3)+(Mar!E48*2)+(Apr!E48*1)</f>
        <v>0</v>
      </c>
      <c r="G48" s="8"/>
      <c r="H48" s="31">
        <f>Mar!H48+G48</f>
        <v>29913.98</v>
      </c>
      <c r="I48" s="31">
        <f t="shared" si="0"/>
        <v>0</v>
      </c>
      <c r="J48" s="31">
        <f t="shared" si="1"/>
        <v>206987.33000000002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313</v>
      </c>
      <c r="D49" s="31">
        <f>(Jul!C49*10)+(Aug!C49*9)+(Sep!C49*8)+(Oct!C49*7)+(Nov!C49*6)+(Dec!C49*5)+(Jan!C49*4)+(Feb!C49*3)+(Mar!C49*2)+(Apr!C49*1)</f>
        <v>31278.11</v>
      </c>
      <c r="E49" s="8"/>
      <c r="F49" s="31">
        <f>(Jul!E49*10)+(Aug!E49*9)+(Sep!E49*8)+(Oct!E49*7)+(Nov!E49*6)+(Dec!E49*5)+(Jan!E49*4)+(Feb!E49*3)+(Mar!E49*2)+(Apr!E49*1)</f>
        <v>0</v>
      </c>
      <c r="G49" s="8">
        <v>626</v>
      </c>
      <c r="H49" s="31">
        <f>Mar!H49+G49</f>
        <v>59672.81</v>
      </c>
      <c r="I49" s="31">
        <f t="shared" si="0"/>
        <v>939</v>
      </c>
      <c r="J49" s="31">
        <f t="shared" si="1"/>
        <v>90950.92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(Jul!C50*10)+(Aug!C50*9)+(Sep!C50*8)+(Oct!C50*7)+(Nov!C50*6)+(Dec!C50*5)+(Jan!C50*4)+(Feb!C50*3)+(Mar!C50*2)+(Apr!C50*1)</f>
        <v>37077.71</v>
      </c>
      <c r="E50" s="8"/>
      <c r="F50" s="31">
        <f>(Jul!E50*10)+(Aug!E50*9)+(Sep!E50*8)+(Oct!E50*7)+(Nov!E50*6)+(Dec!E50*5)+(Jan!E50*4)+(Feb!E50*3)+(Mar!E50*2)+(Apr!E50*1)</f>
        <v>0</v>
      </c>
      <c r="G50" s="8"/>
      <c r="H50" s="31">
        <f>Mar!H50+G50</f>
        <v>76947.67</v>
      </c>
      <c r="I50" s="31">
        <f t="shared" si="0"/>
        <v>0</v>
      </c>
      <c r="J50" s="31">
        <f t="shared" si="1"/>
        <v>114025.38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5939.82</v>
      </c>
      <c r="D51" s="31">
        <f>(Jul!C51*10)+(Aug!C51*9)+(Sep!C51*8)+(Oct!C51*7)+(Nov!C51*6)+(Dec!C51*5)+(Jan!C51*4)+(Feb!C51*3)+(Mar!C51*2)+(Apr!C51*1)</f>
        <v>240793.32000000004</v>
      </c>
      <c r="E51" s="8"/>
      <c r="F51" s="31">
        <f>(Jul!E51*10)+(Aug!E51*9)+(Sep!E51*8)+(Oct!E51*7)+(Nov!E51*6)+(Dec!E51*5)+(Jan!E51*4)+(Feb!E51*3)+(Mar!E51*2)+(Apr!E51*1)</f>
        <v>25676.100000000002</v>
      </c>
      <c r="G51" s="8">
        <v>15449.12</v>
      </c>
      <c r="H51" s="31">
        <f>Mar!H51+G51</f>
        <v>174582.19</v>
      </c>
      <c r="I51" s="31">
        <f t="shared" si="0"/>
        <v>21388.940000000002</v>
      </c>
      <c r="J51" s="31">
        <f t="shared" si="1"/>
        <v>441051.61000000004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(Jul!C52*10)+(Aug!C52*9)+(Sep!C52*8)+(Oct!C52*7)+(Nov!C52*6)+(Dec!C52*5)+(Jan!C52*4)+(Feb!C52*3)+(Mar!C52*2)+(Apr!C52*1)</f>
        <v>19115</v>
      </c>
      <c r="E52" s="8"/>
      <c r="F52" s="31">
        <f>(Jul!E52*10)+(Aug!E52*9)+(Sep!E52*8)+(Oct!E52*7)+(Nov!E52*6)+(Dec!E52*5)+(Jan!E52*4)+(Feb!E52*3)+(Mar!E52*2)+(Apr!E52*1)</f>
        <v>0</v>
      </c>
      <c r="G52" s="8"/>
      <c r="H52" s="31">
        <f>Mar!H52+G52</f>
        <v>6306</v>
      </c>
      <c r="I52" s="31">
        <f t="shared" si="0"/>
        <v>0</v>
      </c>
      <c r="J52" s="31">
        <f t="shared" si="1"/>
        <v>25421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(Jul!C53*10)+(Aug!C53*9)+(Sep!C53*8)+(Oct!C53*7)+(Nov!C53*6)+(Dec!C53*5)+(Jan!C53*4)+(Feb!C53*3)+(Mar!C53*2)+(Apr!C53*1)</f>
        <v>39537.08</v>
      </c>
      <c r="E53" s="8"/>
      <c r="F53" s="31">
        <f>(Jul!E53*10)+(Aug!E53*9)+(Sep!E53*8)+(Oct!E53*7)+(Nov!E53*6)+(Dec!E53*5)+(Jan!E53*4)+(Feb!E53*3)+(Mar!E53*2)+(Apr!E53*1)</f>
        <v>0</v>
      </c>
      <c r="G53" s="8"/>
      <c r="H53" s="31">
        <f>Mar!H53+G53</f>
        <v>8116.69</v>
      </c>
      <c r="I53" s="31">
        <f t="shared" si="0"/>
        <v>0</v>
      </c>
      <c r="J53" s="31">
        <f t="shared" si="1"/>
        <v>47653.770000000004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(Jul!C54*10)+(Aug!C54*9)+(Sep!C54*8)+(Oct!C54*7)+(Nov!C54*6)+(Dec!C54*5)+(Jan!C54*4)+(Feb!C54*3)+(Mar!C54*2)+(Apr!C54*1)</f>
        <v>26787</v>
      </c>
      <c r="E54" s="8"/>
      <c r="F54" s="31">
        <f>(Jul!E54*10)+(Aug!E54*9)+(Sep!E54*8)+(Oct!E54*7)+(Nov!E54*6)+(Dec!E54*5)+(Jan!E54*4)+(Feb!E54*3)+(Mar!E54*2)+(Apr!E54*1)</f>
        <v>0</v>
      </c>
      <c r="G54" s="8"/>
      <c r="H54" s="31">
        <f>Mar!H54+G54</f>
        <v>13481</v>
      </c>
      <c r="I54" s="31">
        <f t="shared" si="0"/>
        <v>0</v>
      </c>
      <c r="J54" s="31">
        <f t="shared" si="1"/>
        <v>40268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(Jul!C55*10)+(Aug!C55*9)+(Sep!C55*8)+(Oct!C55*7)+(Nov!C55*6)+(Dec!C55*5)+(Jan!C55*4)+(Feb!C55*3)+(Mar!C55*2)+(Apr!C55*1)</f>
        <v>191788.06999999998</v>
      </c>
      <c r="E55" s="8">
        <v>922</v>
      </c>
      <c r="F55" s="31">
        <f>(Jul!E55*10)+(Aug!E55*9)+(Sep!E55*8)+(Oct!E55*7)+(Nov!E55*6)+(Dec!E55*5)+(Jan!E55*4)+(Feb!E55*3)+(Mar!E55*2)+(Apr!E55*1)</f>
        <v>922</v>
      </c>
      <c r="G55" s="8">
        <v>2136</v>
      </c>
      <c r="H55" s="31">
        <f>Mar!H55+G55</f>
        <v>248254.13</v>
      </c>
      <c r="I55" s="31">
        <f t="shared" si="0"/>
        <v>3058</v>
      </c>
      <c r="J55" s="31">
        <f t="shared" si="1"/>
        <v>440964.19999999995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(Jul!C56*10)+(Aug!C56*9)+(Sep!C56*8)+(Oct!C56*7)+(Nov!C56*6)+(Dec!C56*5)+(Jan!C56*4)+(Feb!C56*3)+(Mar!C56*2)+(Apr!C56*1)</f>
        <v>0</v>
      </c>
      <c r="E56" s="8"/>
      <c r="F56" s="31">
        <f>(Jul!E56*10)+(Aug!E56*9)+(Sep!E56*8)+(Oct!E56*7)+(Nov!E56*6)+(Dec!E56*5)+(Jan!E56*4)+(Feb!E56*3)+(Mar!E56*2)+(Apr!E56*1)</f>
        <v>0</v>
      </c>
      <c r="G56" s="8"/>
      <c r="H56" s="31">
        <f>Mar!H56+G56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3367.92</v>
      </c>
      <c r="D57" s="31">
        <f>(Jul!C57*10)+(Aug!C57*9)+(Sep!C57*8)+(Oct!C57*7)+(Nov!C57*6)+(Dec!C57*5)+(Jan!C57*4)+(Feb!C57*3)+(Mar!C57*2)+(Apr!C57*1)</f>
        <v>29327</v>
      </c>
      <c r="E57" s="8"/>
      <c r="F57" s="31">
        <f>(Jul!E57*10)+(Aug!E57*9)+(Sep!E57*8)+(Oct!E57*7)+(Nov!E57*6)+(Dec!E57*5)+(Jan!E57*4)+(Feb!E57*3)+(Mar!E57*2)+(Apr!E57*1)</f>
        <v>0</v>
      </c>
      <c r="G57" s="8">
        <v>14407.68</v>
      </c>
      <c r="H57" s="31">
        <f>Mar!H57+G57</f>
        <v>27811.84</v>
      </c>
      <c r="I57" s="31">
        <f t="shared" si="0"/>
        <v>17775.599999999999</v>
      </c>
      <c r="J57" s="31">
        <f t="shared" si="1"/>
        <v>57138.84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(Jul!C58*10)+(Aug!C58*9)+(Sep!C58*8)+(Oct!C58*7)+(Nov!C58*6)+(Dec!C58*5)+(Jan!C58*4)+(Feb!C58*3)+(Mar!C58*2)+(Apr!C58*1)</f>
        <v>46899</v>
      </c>
      <c r="E58" s="8"/>
      <c r="F58" s="31">
        <f>(Jul!E58*10)+(Aug!E58*9)+(Sep!E58*8)+(Oct!E58*7)+(Nov!E58*6)+(Dec!E58*5)+(Jan!E58*4)+(Feb!E58*3)+(Mar!E58*2)+(Apr!E58*1)</f>
        <v>0</v>
      </c>
      <c r="G58" s="8"/>
      <c r="H58" s="31">
        <f>Mar!H58+G58</f>
        <v>9130</v>
      </c>
      <c r="I58" s="31">
        <f t="shared" si="0"/>
        <v>0</v>
      </c>
      <c r="J58" s="31">
        <f t="shared" si="1"/>
        <v>56029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(Jul!C59*10)+(Aug!C59*9)+(Sep!C59*8)+(Oct!C59*7)+(Nov!C59*6)+(Dec!C59*5)+(Jan!C59*4)+(Feb!C59*3)+(Mar!C59*2)+(Apr!C59*1)</f>
        <v>54502</v>
      </c>
      <c r="E59" s="8"/>
      <c r="F59" s="31">
        <f>(Jul!E59*10)+(Aug!E59*9)+(Sep!E59*8)+(Oct!E59*7)+(Nov!E59*6)+(Dec!E59*5)+(Jan!E59*4)+(Feb!E59*3)+(Mar!E59*2)+(Apr!E59*1)</f>
        <v>0</v>
      </c>
      <c r="G59" s="8"/>
      <c r="H59" s="31">
        <f>Mar!H59+G59</f>
        <v>74364.98</v>
      </c>
      <c r="I59" s="31">
        <f t="shared" si="0"/>
        <v>0</v>
      </c>
      <c r="J59" s="31">
        <f t="shared" si="1"/>
        <v>128866.98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16702.32</v>
      </c>
      <c r="D60" s="31">
        <f>(Jul!C60*10)+(Aug!C60*9)+(Sep!C60*8)+(Oct!C60*7)+(Nov!C60*6)+(Dec!C60*5)+(Jan!C60*4)+(Feb!C60*3)+(Mar!C60*2)+(Apr!C60*1)</f>
        <v>1675763.21</v>
      </c>
      <c r="E60" s="8">
        <v>1153</v>
      </c>
      <c r="F60" s="31">
        <f>(Jul!E60*10)+(Aug!E60*9)+(Sep!E60*8)+(Oct!E60*7)+(Nov!E60*6)+(Dec!E60*5)+(Jan!E60*4)+(Feb!E60*3)+(Mar!E60*2)+(Apr!E60*1)</f>
        <v>34854</v>
      </c>
      <c r="G60" s="8">
        <v>30469.26</v>
      </c>
      <c r="H60" s="31">
        <f>Mar!H60+G60</f>
        <v>2548436.15</v>
      </c>
      <c r="I60" s="31">
        <f t="shared" si="0"/>
        <v>48324.58</v>
      </c>
      <c r="J60" s="31">
        <f t="shared" si="1"/>
        <v>4259053.3599999994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(Jul!C61*10)+(Aug!C61*9)+(Sep!C61*8)+(Oct!C61*7)+(Nov!C61*6)+(Dec!C61*5)+(Jan!C61*4)+(Feb!C61*3)+(Mar!C61*2)+(Apr!C61*1)</f>
        <v>0</v>
      </c>
      <c r="E61" s="8"/>
      <c r="F61" s="31">
        <f>(Jul!E61*10)+(Aug!E61*9)+(Sep!E61*8)+(Oct!E61*7)+(Nov!E61*6)+(Dec!E61*5)+(Jan!E61*4)+(Feb!E61*3)+(Mar!E61*2)+(Apr!E61*1)</f>
        <v>0</v>
      </c>
      <c r="G61" s="8"/>
      <c r="H61" s="31">
        <f>Mar!H61+G61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(Jul!C62*10)+(Aug!C62*9)+(Sep!C62*8)+(Oct!C62*7)+(Nov!C62*6)+(Dec!C62*5)+(Jan!C62*4)+(Feb!C62*3)+(Mar!C62*2)+(Apr!C62*1)</f>
        <v>0</v>
      </c>
      <c r="E62" s="8"/>
      <c r="F62" s="31">
        <f>(Jul!E62*10)+(Aug!E62*9)+(Sep!E62*8)+(Oct!E62*7)+(Nov!E62*6)+(Dec!E62*5)+(Jan!E62*4)+(Feb!E62*3)+(Mar!E62*2)+(Apr!E62*1)</f>
        <v>0</v>
      </c>
      <c r="G62" s="8"/>
      <c r="H62" s="31">
        <f>Mar!H62+G62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408.97</v>
      </c>
      <c r="D63" s="31">
        <f>(Jul!C63*10)+(Aug!C63*9)+(Sep!C63*8)+(Oct!C63*7)+(Nov!C63*6)+(Dec!C63*5)+(Jan!C63*4)+(Feb!C63*3)+(Mar!C63*2)+(Apr!C63*1)</f>
        <v>26325.270000000004</v>
      </c>
      <c r="E63" s="8"/>
      <c r="F63" s="31">
        <f>(Jul!E63*10)+(Aug!E63*9)+(Sep!E63*8)+(Oct!E63*7)+(Nov!E63*6)+(Dec!E63*5)+(Jan!E63*4)+(Feb!E63*3)+(Mar!E63*2)+(Apr!E63*1)</f>
        <v>0</v>
      </c>
      <c r="G63" s="8">
        <v>8501.49</v>
      </c>
      <c r="H63" s="31">
        <f>Mar!H63+G63</f>
        <v>17872.23</v>
      </c>
      <c r="I63" s="31">
        <f t="shared" si="0"/>
        <v>8910.4599999999991</v>
      </c>
      <c r="J63" s="31">
        <f t="shared" si="1"/>
        <v>44197.5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(Jul!C64*10)+(Aug!C64*9)+(Sep!C64*8)+(Oct!C64*7)+(Nov!C64*6)+(Dec!C64*5)+(Jan!C64*4)+(Feb!C64*3)+(Mar!C64*2)+(Apr!C64*1)</f>
        <v>6419</v>
      </c>
      <c r="E64" s="8"/>
      <c r="F64" s="31">
        <f>(Jul!E64*10)+(Aug!E64*9)+(Sep!E64*8)+(Oct!E64*7)+(Nov!E64*6)+(Dec!E64*5)+(Jan!E64*4)+(Feb!E64*3)+(Mar!E64*2)+(Apr!E64*1)</f>
        <v>0</v>
      </c>
      <c r="G64" s="8"/>
      <c r="H64" s="31">
        <f>Mar!H64+G64</f>
        <v>4822</v>
      </c>
      <c r="I64" s="31">
        <f t="shared" ref="I64:I71" si="2">C64+E64+G64</f>
        <v>0</v>
      </c>
      <c r="J64" s="31">
        <f t="shared" ref="J64:J71" si="3">D64+F64+H64</f>
        <v>11241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(Jul!C65*10)+(Aug!C65*9)+(Sep!C65*8)+(Oct!C65*7)+(Nov!C65*6)+(Dec!C65*5)+(Jan!C65*4)+(Feb!C65*3)+(Mar!C65*2)+(Apr!C65*1)</f>
        <v>0</v>
      </c>
      <c r="E65" s="8"/>
      <c r="F65" s="31">
        <f>(Jul!E65*10)+(Aug!E65*9)+(Sep!E65*8)+(Oct!E65*7)+(Nov!E65*6)+(Dec!E65*5)+(Jan!E65*4)+(Feb!E65*3)+(Mar!E65*2)+(Apr!E65*1)</f>
        <v>0</v>
      </c>
      <c r="G65" s="8"/>
      <c r="H65" s="31">
        <f>Mar!H65+G65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(Jul!C66*10)+(Aug!C66*9)+(Sep!C66*8)+(Oct!C66*7)+(Nov!C66*6)+(Dec!C66*5)+(Jan!C66*4)+(Feb!C66*3)+(Mar!C66*2)+(Apr!C66*1)</f>
        <v>0</v>
      </c>
      <c r="E66" s="8"/>
      <c r="F66" s="31">
        <f>(Jul!E66*10)+(Aug!E66*9)+(Sep!E66*8)+(Oct!E66*7)+(Nov!E66*6)+(Dec!E66*5)+(Jan!E66*4)+(Feb!E66*3)+(Mar!E66*2)+(Apr!E66*1)</f>
        <v>0</v>
      </c>
      <c r="G66" s="8"/>
      <c r="H66" s="31">
        <f>Mar!H66+G66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(Jul!C67*10)+(Aug!C67*9)+(Sep!C67*8)+(Oct!C67*7)+(Nov!C67*6)+(Dec!C67*5)+(Jan!C67*4)+(Feb!C67*3)+(Mar!C67*2)+(Apr!C67*1)</f>
        <v>23730</v>
      </c>
      <c r="E67" s="8"/>
      <c r="F67" s="31">
        <f>(Jul!E67*10)+(Aug!E67*9)+(Sep!E67*8)+(Oct!E67*7)+(Nov!E67*6)+(Dec!E67*5)+(Jan!E67*4)+(Feb!E67*3)+(Mar!E67*2)+(Apr!E67*1)</f>
        <v>1680</v>
      </c>
      <c r="G67" s="8"/>
      <c r="H67" s="31">
        <f>Mar!H67+G67</f>
        <v>7622</v>
      </c>
      <c r="I67" s="31">
        <f t="shared" si="2"/>
        <v>0</v>
      </c>
      <c r="J67" s="31">
        <f t="shared" si="3"/>
        <v>33032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(Jul!C68*10)+(Aug!C68*9)+(Sep!C68*8)+(Oct!C68*7)+(Nov!C68*6)+(Dec!C68*5)+(Jan!C68*4)+(Feb!C68*3)+(Mar!C68*2)+(Apr!C68*1)</f>
        <v>0</v>
      </c>
      <c r="E68" s="8"/>
      <c r="F68" s="31">
        <f>(Jul!E68*10)+(Aug!E68*9)+(Sep!E68*8)+(Oct!E68*7)+(Nov!E68*6)+(Dec!E68*5)+(Jan!E68*4)+(Feb!E68*3)+(Mar!E68*2)+(Apr!E68*1)</f>
        <v>0</v>
      </c>
      <c r="G68" s="8"/>
      <c r="H68" s="31">
        <f>Mar!H68+G68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(Jul!C69*10)+(Aug!C69*9)+(Sep!C69*8)+(Oct!C69*7)+(Nov!C69*6)+(Dec!C69*5)+(Jan!C69*4)+(Feb!C69*3)+(Mar!C69*2)+(Apr!C69*1)</f>
        <v>0</v>
      </c>
      <c r="E69" s="8"/>
      <c r="F69" s="31">
        <f>(Jul!E69*10)+(Aug!E69*9)+(Sep!E69*8)+(Oct!E69*7)+(Nov!E69*6)+(Dec!E69*5)+(Jan!E69*4)+(Feb!E69*3)+(Mar!E69*2)+(Apr!E69*1)</f>
        <v>0</v>
      </c>
      <c r="G69" s="8"/>
      <c r="H69" s="31">
        <f>Mar!H69+G69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(Jul!C70*10)+(Aug!C70*9)+(Sep!C70*8)+(Oct!C70*7)+(Nov!C70*6)+(Dec!C70*5)+(Jan!C70*4)+(Feb!C70*3)+(Mar!C70*2)+(Apr!C70*1)</f>
        <v>55460.34</v>
      </c>
      <c r="E70" s="8"/>
      <c r="F70" s="31">
        <f>(Jul!E70*10)+(Aug!E70*9)+(Sep!E70*8)+(Oct!E70*7)+(Nov!E70*6)+(Dec!E70*5)+(Jan!E70*4)+(Feb!E70*3)+(Mar!E70*2)+(Apr!E70*1)</f>
        <v>0</v>
      </c>
      <c r="G70" s="8"/>
      <c r="H70" s="31">
        <f>Mar!H70+G70</f>
        <v>55583.710000000006</v>
      </c>
      <c r="I70" s="31">
        <f t="shared" si="2"/>
        <v>0</v>
      </c>
      <c r="J70" s="31">
        <f t="shared" si="3"/>
        <v>111044.05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4928.3999999999996</v>
      </c>
      <c r="D71" s="31">
        <f>(Jul!C71*10)+(Aug!C71*9)+(Sep!C71*8)+(Oct!C71*7)+(Nov!C71*6)+(Dec!C71*5)+(Jan!C71*4)+(Feb!C71*3)+(Mar!C71*2)+(Apr!C71*1)</f>
        <v>159998.48000000001</v>
      </c>
      <c r="E71" s="8"/>
      <c r="F71" s="31">
        <f>(Jul!E71*10)+(Aug!E71*9)+(Sep!E71*8)+(Oct!E71*7)+(Nov!E71*6)+(Dec!E71*5)+(Jan!E71*4)+(Feb!E71*3)+(Mar!E71*2)+(Apr!E71*1)</f>
        <v>11510</v>
      </c>
      <c r="G71" s="8">
        <v>7937.23</v>
      </c>
      <c r="H71" s="31">
        <f>Mar!H71+G71</f>
        <v>197327.93</v>
      </c>
      <c r="I71" s="31">
        <f t="shared" si="2"/>
        <v>12865.63</v>
      </c>
      <c r="J71" s="31">
        <f t="shared" si="3"/>
        <v>368836.41000000003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79454.359999999986</v>
      </c>
      <c r="D72" s="32">
        <f t="shared" si="4"/>
        <v>2041712.7299999997</v>
      </c>
      <c r="E72" s="32">
        <f t="shared" si="4"/>
        <v>38546.119999999995</v>
      </c>
      <c r="F72" s="32">
        <f t="shared" si="4"/>
        <v>1209746.0099999998</v>
      </c>
      <c r="G72" s="32">
        <f t="shared" si="4"/>
        <v>519827.42</v>
      </c>
      <c r="H72" s="32">
        <f t="shared" si="4"/>
        <v>4340636.67</v>
      </c>
      <c r="I72" s="32">
        <f t="shared" si="4"/>
        <v>637827.9</v>
      </c>
      <c r="J72" s="32">
        <f t="shared" si="4"/>
        <v>7592095.4100000001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44437.41</v>
      </c>
      <c r="D73" s="32">
        <f t="shared" si="5"/>
        <v>4310534.03</v>
      </c>
      <c r="E73" s="32">
        <f t="shared" si="5"/>
        <v>2075</v>
      </c>
      <c r="F73" s="32">
        <f t="shared" si="5"/>
        <v>104276.1</v>
      </c>
      <c r="G73" s="32">
        <f t="shared" si="5"/>
        <v>236663.8</v>
      </c>
      <c r="H73" s="32">
        <f t="shared" si="5"/>
        <v>5062683.6729999995</v>
      </c>
      <c r="I73" s="32">
        <f t="shared" si="5"/>
        <v>283176.21000000002</v>
      </c>
      <c r="J73" s="32">
        <f t="shared" si="5"/>
        <v>9477493.8029999994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123891.76999999999</v>
      </c>
      <c r="D74" s="32">
        <f t="shared" ref="D74:J74" si="6">SUM(D72:D73)</f>
        <v>6352246.7599999998</v>
      </c>
      <c r="E74" s="32">
        <f t="shared" si="6"/>
        <v>40621.119999999995</v>
      </c>
      <c r="F74" s="32">
        <f t="shared" si="6"/>
        <v>1314022.1099999999</v>
      </c>
      <c r="G74" s="32">
        <f t="shared" si="6"/>
        <v>756491.22</v>
      </c>
      <c r="H74" s="32">
        <f t="shared" si="6"/>
        <v>9403320.3429999985</v>
      </c>
      <c r="I74" s="32">
        <f t="shared" si="6"/>
        <v>921004.1100000001</v>
      </c>
      <c r="J74" s="32">
        <f t="shared" si="6"/>
        <v>17069589.213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2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ySplit="4" topLeftCell="A50" activePane="bottomLeft" state="frozen"/>
      <selection pane="bottomLeft" activeCell="G17" sqref="G17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1.140625" bestFit="1" customWidth="1"/>
  </cols>
  <sheetData>
    <row r="1" spans="1:12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137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5" t="s">
        <v>11</v>
      </c>
      <c r="E4" s="4" t="s">
        <v>107</v>
      </c>
      <c r="F4" s="35" t="s">
        <v>14</v>
      </c>
      <c r="G4" s="4" t="s">
        <v>15</v>
      </c>
      <c r="H4" s="35" t="s">
        <v>88</v>
      </c>
      <c r="I4" s="35" t="s">
        <v>108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">
        <v>23406</v>
      </c>
      <c r="D5" s="31">
        <f>(Jul!C5*11)+(Aug!C5*10)+(Sep!C5*9)+(Oct!C5*8)+(Nov!C5*7)+(Dec!C5*6)+(Jan!C5*5)+(Feb!C5*4)+(Mar!C5*3)+(Apr!C5*2)+(May!C5*1)</f>
        <v>490412.48000000004</v>
      </c>
      <c r="E5" s="8">
        <v>17332</v>
      </c>
      <c r="F5" s="31">
        <f>(Jul!E5*11)+(Aug!E5*10)+(Sep!E5*9)+(Oct!E5*8)+(Nov!E5*7)+(Dec!E5*6)+(Jan!E5*5)+(Feb!E5*4)+(Mar!E5*3)+(Apr!E5*2)+(May!E5*1)</f>
        <v>672895.28</v>
      </c>
      <c r="G5" s="8">
        <v>115173</v>
      </c>
      <c r="H5" s="31">
        <f>Apr!H5+G5</f>
        <v>988183.67999999993</v>
      </c>
      <c r="I5" s="31">
        <f t="shared" ref="I5:I63" si="0">C5+E5+G5</f>
        <v>155911</v>
      </c>
      <c r="J5" s="49">
        <f t="shared" ref="J5:J63" si="1">D5+F5+H5</f>
        <v>2151491.44</v>
      </c>
      <c r="K5" s="47"/>
      <c r="L5" s="47"/>
    </row>
    <row r="6" spans="1:12" s="11" customFormat="1" ht="15.75" customHeight="1" x14ac:dyDescent="0.2">
      <c r="A6" s="9" t="s">
        <v>23</v>
      </c>
      <c r="B6" s="10" t="s">
        <v>22</v>
      </c>
      <c r="C6" s="7"/>
      <c r="D6" s="31">
        <f>(Jul!C6*11)+(Aug!C6*10)+(Sep!C6*9)+(Oct!C6*8)+(Nov!C6*7)+(Dec!C6*6)+(Jan!C6*5)+(Feb!C6*4)+(Mar!C6*3)+(Apr!C6*2)+(May!C6*1)</f>
        <v>44060</v>
      </c>
      <c r="E6" s="8"/>
      <c r="F6" s="31">
        <f>(Jul!E6*11)+(Aug!E6*10)+(Sep!E6*9)+(Oct!E6*8)+(Nov!E6*7)+(Dec!E6*6)+(Jan!E6*5)+(Feb!E6*4)+(Mar!E6*3)+(Apr!E6*2)+(May!E6*1)</f>
        <v>20591</v>
      </c>
      <c r="G6" s="8"/>
      <c r="H6" s="31">
        <f>Apr!H6+G6</f>
        <v>6203</v>
      </c>
      <c r="I6" s="31">
        <f t="shared" si="0"/>
        <v>0</v>
      </c>
      <c r="J6" s="49">
        <f t="shared" si="1"/>
        <v>70854</v>
      </c>
      <c r="K6" s="47"/>
      <c r="L6" s="47"/>
    </row>
    <row r="7" spans="1:12" s="1" customFormat="1" ht="15.75" customHeight="1" x14ac:dyDescent="0.2">
      <c r="A7" s="5" t="s">
        <v>24</v>
      </c>
      <c r="B7" s="6" t="s">
        <v>22</v>
      </c>
      <c r="C7" s="7">
        <v>3525</v>
      </c>
      <c r="D7" s="31">
        <f>(Jul!C7*11)+(Aug!C7*10)+(Sep!C7*9)+(Oct!C7*8)+(Nov!C7*7)+(Dec!C7*6)+(Jan!C7*5)+(Feb!C7*4)+(Mar!C7*3)+(Apr!C7*2)+(May!C7*1)</f>
        <v>116874.59999999999</v>
      </c>
      <c r="E7" s="8">
        <v>1470</v>
      </c>
      <c r="F7" s="31">
        <f>(Jul!E7*11)+(Aug!E7*10)+(Sep!E7*9)+(Oct!E7*8)+(Nov!E7*7)+(Dec!E7*6)+(Jan!E7*5)+(Feb!E7*4)+(Mar!E7*3)+(Apr!E7*2)+(May!E7*1)</f>
        <v>61777.759999999995</v>
      </c>
      <c r="G7" s="8">
        <v>25001</v>
      </c>
      <c r="H7" s="31">
        <f>Apr!H7+G7</f>
        <v>124736.02</v>
      </c>
      <c r="I7" s="31">
        <f t="shared" si="0"/>
        <v>29996</v>
      </c>
      <c r="J7" s="49">
        <f t="shared" si="1"/>
        <v>303388.38</v>
      </c>
      <c r="K7" s="47"/>
      <c r="L7" s="47"/>
    </row>
    <row r="8" spans="1:12" s="11" customFormat="1" ht="15.75" customHeight="1" x14ac:dyDescent="0.2">
      <c r="A8" s="9" t="s">
        <v>25</v>
      </c>
      <c r="B8" s="10" t="s">
        <v>22</v>
      </c>
      <c r="C8" s="7"/>
      <c r="D8" s="31">
        <f>(Jul!C8*11)+(Aug!C8*10)+(Sep!C8*9)+(Oct!C8*8)+(Nov!C8*7)+(Dec!C8*6)+(Jan!C8*5)+(Feb!C8*4)+(Mar!C8*3)+(Apr!C8*2)+(May!C8*1)</f>
        <v>20851.980000000003</v>
      </c>
      <c r="E8" s="8"/>
      <c r="F8" s="31">
        <f>(Jul!E8*11)+(Aug!E8*10)+(Sep!E8*9)+(Oct!E8*8)+(Nov!E8*7)+(Dec!E8*6)+(Jan!E8*5)+(Feb!E8*4)+(Mar!E8*3)+(Apr!E8*2)+(May!E8*1)</f>
        <v>12600</v>
      </c>
      <c r="G8" s="8"/>
      <c r="H8" s="31">
        <f>Apr!H8+G8</f>
        <v>15416.449999999999</v>
      </c>
      <c r="I8" s="31">
        <f t="shared" si="0"/>
        <v>0</v>
      </c>
      <c r="J8" s="49">
        <f t="shared" si="1"/>
        <v>48868.43</v>
      </c>
      <c r="K8" s="47"/>
      <c r="L8" s="47"/>
    </row>
    <row r="9" spans="1:12" s="1" customFormat="1" ht="15.75" customHeight="1" x14ac:dyDescent="0.2">
      <c r="A9" s="5" t="s">
        <v>27</v>
      </c>
      <c r="B9" s="6" t="s">
        <v>22</v>
      </c>
      <c r="C9" s="7"/>
      <c r="D9" s="31">
        <f>(Jul!C9*11)+(Aug!C9*10)+(Sep!C9*9)+(Oct!C9*8)+(Nov!C9*7)+(Dec!C9*6)+(Jan!C9*5)+(Feb!C9*4)+(Mar!C9*3)+(Apr!C9*2)+(May!C9*1)</f>
        <v>6900.22</v>
      </c>
      <c r="E9" s="8"/>
      <c r="F9" s="31">
        <f>(Jul!E9*11)+(Aug!E9*10)+(Sep!E9*9)+(Oct!E9*8)+(Nov!E9*7)+(Dec!E9*6)+(Jan!E9*5)+(Feb!E9*4)+(Mar!E9*3)+(Apr!E9*2)+(May!E9*1)</f>
        <v>1680</v>
      </c>
      <c r="G9" s="8"/>
      <c r="H9" s="31">
        <f>Apr!H9+G9</f>
        <v>94655.27</v>
      </c>
      <c r="I9" s="31">
        <f t="shared" si="0"/>
        <v>0</v>
      </c>
      <c r="J9" s="49">
        <f t="shared" si="1"/>
        <v>103235.49</v>
      </c>
      <c r="K9" s="47"/>
      <c r="L9" s="47"/>
    </row>
    <row r="10" spans="1:12" s="1" customFormat="1" ht="15.75" customHeight="1" x14ac:dyDescent="0.2">
      <c r="A10" s="5" t="s">
        <v>30</v>
      </c>
      <c r="B10" s="6" t="s">
        <v>22</v>
      </c>
      <c r="C10" s="7"/>
      <c r="D10" s="31">
        <f>(Jul!C10*11)+(Aug!C10*10)+(Sep!C10*9)+(Oct!C10*8)+(Nov!C10*7)+(Dec!C10*6)+(Jan!C10*5)+(Feb!C10*4)+(Mar!C10*3)+(Apr!C10*2)+(May!C10*1)</f>
        <v>100999.41</v>
      </c>
      <c r="E10" s="8">
        <v>3037</v>
      </c>
      <c r="F10" s="31">
        <f>(Jul!E10*11)+(Aug!E10*10)+(Sep!E10*9)+(Oct!E10*8)+(Nov!E10*7)+(Dec!E10*6)+(Jan!E10*5)+(Feb!E10*4)+(Mar!E10*3)+(Apr!E10*2)+(May!E10*1)</f>
        <v>32004</v>
      </c>
      <c r="G10" s="8">
        <v>7035</v>
      </c>
      <c r="H10" s="31">
        <f>Apr!H10+G10</f>
        <v>196694.14</v>
      </c>
      <c r="I10" s="31">
        <f t="shared" si="0"/>
        <v>10072</v>
      </c>
      <c r="J10" s="49">
        <f t="shared" si="1"/>
        <v>329697.55000000005</v>
      </c>
      <c r="K10" s="47"/>
      <c r="L10" s="47"/>
    </row>
    <row r="11" spans="1:12" s="1" customFormat="1" ht="15.75" customHeight="1" x14ac:dyDescent="0.2">
      <c r="A11" s="5" t="s">
        <v>31</v>
      </c>
      <c r="B11" s="6" t="s">
        <v>22</v>
      </c>
      <c r="C11" s="7"/>
      <c r="D11" s="31">
        <f>(Jul!C11*11)+(Aug!C11*10)+(Sep!C11*9)+(Oct!C11*8)+(Nov!C11*7)+(Dec!C11*6)+(Jan!C11*5)+(Feb!C11*4)+(Mar!C11*3)+(Apr!C11*2)+(May!C11*1)</f>
        <v>53685.51</v>
      </c>
      <c r="E11" s="8"/>
      <c r="F11" s="31">
        <f>(Jul!E11*11)+(Aug!E11*10)+(Sep!E11*9)+(Oct!E11*8)+(Nov!E11*7)+(Dec!E11*6)+(Jan!E11*5)+(Feb!E11*4)+(Mar!E11*3)+(Apr!E11*2)+(May!E11*1)</f>
        <v>54214</v>
      </c>
      <c r="G11" s="8"/>
      <c r="H11" s="31">
        <f>Apr!H11+G11</f>
        <v>91258.33</v>
      </c>
      <c r="I11" s="31">
        <f t="shared" si="0"/>
        <v>0</v>
      </c>
      <c r="J11" s="49">
        <f t="shared" si="1"/>
        <v>199157.84000000003</v>
      </c>
      <c r="K11" s="47"/>
      <c r="L11" s="47"/>
    </row>
    <row r="12" spans="1:12" s="11" customFormat="1" ht="15.75" customHeight="1" x14ac:dyDescent="0.2">
      <c r="A12" s="9" t="s">
        <v>36</v>
      </c>
      <c r="B12" s="10" t="s">
        <v>22</v>
      </c>
      <c r="C12" s="7"/>
      <c r="D12" s="31">
        <f>(Jul!C12*11)+(Aug!C12*10)+(Sep!C12*9)+(Oct!C12*8)+(Nov!C12*7)+(Dec!C12*6)+(Jan!C12*5)+(Feb!C12*4)+(Mar!C12*3)+(Apr!C12*2)+(May!C12*1)</f>
        <v>0</v>
      </c>
      <c r="E12" s="8"/>
      <c r="F12" s="31">
        <f>(Jul!E12*11)+(Aug!E12*10)+(Sep!E12*9)+(Oct!E12*8)+(Nov!E12*7)+(Dec!E12*6)+(Jan!E12*5)+(Feb!E12*4)+(Mar!E12*3)+(Apr!E12*2)+(May!E12*1)</f>
        <v>18707</v>
      </c>
      <c r="G12" s="8"/>
      <c r="H12" s="31">
        <f>Apr!H12+G12</f>
        <v>8576</v>
      </c>
      <c r="I12" s="31">
        <f t="shared" si="0"/>
        <v>0</v>
      </c>
      <c r="J12" s="49">
        <f t="shared" si="1"/>
        <v>27283</v>
      </c>
      <c r="K12" s="47"/>
      <c r="L12" s="47"/>
    </row>
    <row r="13" spans="1:12" s="1" customFormat="1" ht="15.75" customHeight="1" x14ac:dyDescent="0.2">
      <c r="A13" s="5" t="s">
        <v>37</v>
      </c>
      <c r="B13" s="6" t="s">
        <v>22</v>
      </c>
      <c r="C13" s="7">
        <v>8831</v>
      </c>
      <c r="D13" s="31">
        <f>(Jul!C13*11)+(Aug!C13*10)+(Sep!C13*9)+(Oct!C13*8)+(Nov!C13*7)+(Dec!C13*6)+(Jan!C13*5)+(Feb!C13*4)+(Mar!C13*3)+(Apr!C13*2)+(May!C13*1)</f>
        <v>302286.37000000005</v>
      </c>
      <c r="E13" s="8">
        <v>1528</v>
      </c>
      <c r="F13" s="31">
        <f>(Jul!E13*11)+(Aug!E13*10)+(Sep!E13*9)+(Oct!E13*8)+(Nov!E13*7)+(Dec!E13*6)+(Jan!E13*5)+(Feb!E13*4)+(Mar!E13*3)+(Apr!E13*2)+(May!E13*1)</f>
        <v>87353.8</v>
      </c>
      <c r="G13" s="8">
        <v>88120</v>
      </c>
      <c r="H13" s="31">
        <f>Apr!H13+G13</f>
        <v>320377.46999999997</v>
      </c>
      <c r="I13" s="31">
        <f t="shared" si="0"/>
        <v>98479</v>
      </c>
      <c r="J13" s="49">
        <f t="shared" si="1"/>
        <v>710017.64</v>
      </c>
      <c r="K13" s="47"/>
      <c r="L13" s="47"/>
    </row>
    <row r="14" spans="1:12" s="1" customFormat="1" ht="15.75" customHeight="1" x14ac:dyDescent="0.2">
      <c r="A14" s="5" t="s">
        <v>40</v>
      </c>
      <c r="B14" s="6" t="s">
        <v>22</v>
      </c>
      <c r="C14" s="7"/>
      <c r="D14" s="31">
        <f>(Jul!C14*11)+(Aug!C14*10)+(Sep!C14*9)+(Oct!C14*8)+(Nov!C14*7)+(Dec!C14*6)+(Jan!C14*5)+(Feb!C14*4)+(Mar!C14*3)+(Apr!C14*2)+(May!C14*1)</f>
        <v>64438.93</v>
      </c>
      <c r="E14" s="8"/>
      <c r="F14" s="31">
        <f>(Jul!E14*11)+(Aug!E14*10)+(Sep!E14*9)+(Oct!E14*8)+(Nov!E14*7)+(Dec!E14*6)+(Jan!E14*5)+(Feb!E14*4)+(Mar!E14*3)+(Apr!E14*2)+(May!E14*1)</f>
        <v>0</v>
      </c>
      <c r="G14" s="8"/>
      <c r="H14" s="31">
        <f>Apr!H14+G14</f>
        <v>26484.7</v>
      </c>
      <c r="I14" s="31">
        <f t="shared" si="0"/>
        <v>0</v>
      </c>
      <c r="J14" s="49">
        <f t="shared" si="1"/>
        <v>90923.63</v>
      </c>
      <c r="K14" s="47"/>
      <c r="L14" s="47"/>
    </row>
    <row r="15" spans="1:12" s="1" customFormat="1" ht="15.75" customHeight="1" x14ac:dyDescent="0.2">
      <c r="A15" s="5" t="s">
        <v>44</v>
      </c>
      <c r="B15" s="6" t="s">
        <v>22</v>
      </c>
      <c r="C15" s="7"/>
      <c r="D15" s="31">
        <f>(Jul!C15*11)+(Aug!C15*10)+(Sep!C15*9)+(Oct!C15*8)+(Nov!C15*7)+(Dec!C15*6)+(Jan!C15*5)+(Feb!C15*4)+(Mar!C15*3)+(Apr!C15*2)+(May!C15*1)</f>
        <v>0</v>
      </c>
      <c r="E15" s="8"/>
      <c r="F15" s="31">
        <f>(Jul!E15*11)+(Aug!E15*10)+(Sep!E15*9)+(Oct!E15*8)+(Nov!E15*7)+(Dec!E15*6)+(Jan!E15*5)+(Feb!E15*4)+(Mar!E15*3)+(Apr!E15*2)+(May!E15*1)</f>
        <v>8736</v>
      </c>
      <c r="G15" s="8"/>
      <c r="H15" s="31">
        <f>Apr!H15+G15</f>
        <v>9351</v>
      </c>
      <c r="I15" s="31">
        <f t="shared" si="0"/>
        <v>0</v>
      </c>
      <c r="J15" s="49">
        <f t="shared" si="1"/>
        <v>18087</v>
      </c>
      <c r="K15" s="47"/>
      <c r="L15" s="47"/>
    </row>
    <row r="16" spans="1:12" s="1" customFormat="1" ht="15.75" customHeight="1" x14ac:dyDescent="0.2">
      <c r="A16" s="5" t="s">
        <v>45</v>
      </c>
      <c r="B16" s="6" t="s">
        <v>22</v>
      </c>
      <c r="C16" s="7">
        <v>17913</v>
      </c>
      <c r="D16" s="31">
        <f>(Jul!C16*11)+(Aug!C16*10)+(Sep!C16*9)+(Oct!C16*8)+(Nov!C16*7)+(Dec!C16*6)+(Jan!C16*5)+(Feb!C16*4)+(Mar!C16*3)+(Apr!C16*2)+(May!C16*1)</f>
        <v>604286.74</v>
      </c>
      <c r="E16" s="8"/>
      <c r="F16" s="31">
        <f>(Jul!E16*11)+(Aug!E16*10)+(Sep!E16*9)+(Oct!E16*8)+(Nov!E16*7)+(Dec!E16*6)+(Jan!E16*5)+(Feb!E16*4)+(Mar!E16*3)+(Apr!E16*2)+(May!E16*1)</f>
        <v>140269.6</v>
      </c>
      <c r="G16" s="8">
        <v>146938</v>
      </c>
      <c r="H16" s="31">
        <f>Apr!H16+G16</f>
        <v>1731173.86</v>
      </c>
      <c r="I16" s="31">
        <f t="shared" si="0"/>
        <v>164851</v>
      </c>
      <c r="J16" s="49">
        <f t="shared" si="1"/>
        <v>2475730.2000000002</v>
      </c>
      <c r="K16" s="47"/>
      <c r="L16" s="47"/>
    </row>
    <row r="17" spans="1:12" s="1" customFormat="1" ht="15.75" customHeight="1" x14ac:dyDescent="0.2">
      <c r="A17" s="5" t="s">
        <v>46</v>
      </c>
      <c r="B17" s="6" t="s">
        <v>22</v>
      </c>
      <c r="C17" s="7">
        <v>4651</v>
      </c>
      <c r="D17" s="31">
        <f>(Jul!C17*11)+(Aug!C17*10)+(Sep!C17*9)+(Oct!C17*8)+(Nov!C17*7)+(Dec!C17*6)+(Jan!C17*5)+(Feb!C17*4)+(Mar!C17*3)+(Apr!C17*2)+(May!C17*1)</f>
        <v>98897.630000000019</v>
      </c>
      <c r="E17" s="8"/>
      <c r="F17" s="31">
        <f>(Jul!E17*11)+(Aug!E17*10)+(Sep!E17*9)+(Oct!E17*8)+(Nov!E17*7)+(Dec!E17*6)+(Jan!E17*5)+(Feb!E17*4)+(Mar!E17*3)+(Apr!E17*2)+(May!E17*1)</f>
        <v>32393</v>
      </c>
      <c r="G17" s="8">
        <v>6877</v>
      </c>
      <c r="H17" s="31">
        <f>Apr!H17+G17</f>
        <v>57534.69</v>
      </c>
      <c r="I17" s="31">
        <f t="shared" si="0"/>
        <v>11528</v>
      </c>
      <c r="J17" s="49">
        <f t="shared" si="1"/>
        <v>188825.32</v>
      </c>
      <c r="K17" s="47"/>
      <c r="L17" s="47"/>
    </row>
    <row r="18" spans="1:12" s="11" customFormat="1" ht="15.75" customHeight="1" x14ac:dyDescent="0.2">
      <c r="A18" s="9" t="s">
        <v>47</v>
      </c>
      <c r="B18" s="10" t="s">
        <v>22</v>
      </c>
      <c r="C18" s="7"/>
      <c r="D18" s="31">
        <f>(Jul!C18*11)+(Aug!C18*10)+(Sep!C18*9)+(Oct!C18*8)+(Nov!C18*7)+(Dec!C18*6)+(Jan!C18*5)+(Feb!C18*4)+(Mar!C18*3)+(Apr!C18*2)+(May!C18*1)</f>
        <v>4003.42</v>
      </c>
      <c r="E18" s="8"/>
      <c r="F18" s="31">
        <f>(Jul!E18*11)+(Aug!E18*10)+(Sep!E18*9)+(Oct!E18*8)+(Nov!E18*7)+(Dec!E18*6)+(Jan!E18*5)+(Feb!E18*4)+(Mar!E18*3)+(Apr!E18*2)+(May!E18*1)</f>
        <v>0</v>
      </c>
      <c r="G18" s="8"/>
      <c r="H18" s="31">
        <f>Apr!H18+G18</f>
        <v>6345.28</v>
      </c>
      <c r="I18" s="31">
        <f t="shared" si="0"/>
        <v>0</v>
      </c>
      <c r="J18" s="49">
        <f t="shared" si="1"/>
        <v>10348.700000000001</v>
      </c>
      <c r="K18" s="47"/>
      <c r="L18" s="47"/>
    </row>
    <row r="19" spans="1:12" s="11" customFormat="1" ht="15.75" customHeight="1" x14ac:dyDescent="0.2">
      <c r="A19" s="9" t="s">
        <v>49</v>
      </c>
      <c r="B19" s="10" t="s">
        <v>22</v>
      </c>
      <c r="C19" s="7"/>
      <c r="D19" s="31">
        <f>(Jul!C19*11)+(Aug!C19*10)+(Sep!C19*9)+(Oct!C19*8)+(Nov!C19*7)+(Dec!C19*6)+(Jan!C19*5)+(Feb!C19*4)+(Mar!C19*3)+(Apr!C19*2)+(May!C19*1)</f>
        <v>9059.9699999999993</v>
      </c>
      <c r="E19" s="8"/>
      <c r="F19" s="31">
        <f>(Jul!E19*11)+(Aug!E19*10)+(Sep!E19*9)+(Oct!E19*8)+(Nov!E19*7)+(Dec!E19*6)+(Jan!E19*5)+(Feb!E19*4)+(Mar!E19*3)+(Apr!E19*2)+(May!E19*1)</f>
        <v>0</v>
      </c>
      <c r="G19" s="8"/>
      <c r="H19" s="31">
        <f>Apr!H19+G19</f>
        <v>16059</v>
      </c>
      <c r="I19" s="31">
        <f t="shared" si="0"/>
        <v>0</v>
      </c>
      <c r="J19" s="49">
        <f t="shared" si="1"/>
        <v>25118.97</v>
      </c>
      <c r="K19" s="47"/>
      <c r="L19" s="47"/>
    </row>
    <row r="20" spans="1:12" s="1" customFormat="1" ht="15.75" customHeight="1" x14ac:dyDescent="0.2">
      <c r="A20" s="5" t="s">
        <v>50</v>
      </c>
      <c r="B20" s="6" t="s">
        <v>22</v>
      </c>
      <c r="C20" s="7"/>
      <c r="D20" s="31">
        <f>(Jul!C20*11)+(Aug!C20*10)+(Sep!C20*9)+(Oct!C20*8)+(Nov!C20*7)+(Dec!C20*6)+(Jan!C20*5)+(Feb!C20*4)+(Mar!C20*3)+(Apr!C20*2)+(May!C20*1)</f>
        <v>20761.829999999998</v>
      </c>
      <c r="E20" s="8"/>
      <c r="F20" s="31">
        <f>(Jul!E20*11)+(Aug!E20*10)+(Sep!E20*9)+(Oct!E20*8)+(Nov!E20*7)+(Dec!E20*6)+(Jan!E20*5)+(Feb!E20*4)+(Mar!E20*3)+(Apr!E20*2)+(May!E20*1)</f>
        <v>12580.9</v>
      </c>
      <c r="G20" s="8"/>
      <c r="H20" s="31">
        <f>Apr!H20+G20</f>
        <v>64377.72</v>
      </c>
      <c r="I20" s="31">
        <f t="shared" si="0"/>
        <v>0</v>
      </c>
      <c r="J20" s="49">
        <f t="shared" si="1"/>
        <v>97720.45</v>
      </c>
      <c r="K20" s="47"/>
      <c r="L20" s="47"/>
    </row>
    <row r="21" spans="1:12" s="1" customFormat="1" ht="15.75" customHeight="1" x14ac:dyDescent="0.2">
      <c r="A21" s="5" t="s">
        <v>141</v>
      </c>
      <c r="B21" s="6" t="s">
        <v>22</v>
      </c>
      <c r="C21" s="7"/>
      <c r="D21" s="31">
        <f>(Jul!C21*11)+(Aug!C21*10)+(Sep!C21*9)+(Oct!C21*8)+(Nov!C21*7)+(Dec!C21*6)+(Jan!C21*5)+(Feb!C21*4)+(Mar!C21*3)+(Apr!C21*2)+(May!C21*1)</f>
        <v>10742.27</v>
      </c>
      <c r="E21" s="8"/>
      <c r="F21" s="31">
        <f>(Jul!E21*11)+(Aug!E21*10)+(Sep!E21*9)+(Oct!E21*8)+(Nov!E21*7)+(Dec!E21*6)+(Jan!E21*5)+(Feb!E21*4)+(Mar!E21*3)+(Apr!E21*2)+(May!E21*1)</f>
        <v>21439</v>
      </c>
      <c r="G21" s="8"/>
      <c r="H21" s="31">
        <f>Apr!H21+G21</f>
        <v>5700</v>
      </c>
      <c r="I21" s="31">
        <f t="shared" si="0"/>
        <v>0</v>
      </c>
      <c r="J21" s="49">
        <f t="shared" si="1"/>
        <v>37881.270000000004</v>
      </c>
      <c r="K21" s="47"/>
      <c r="L21" s="47"/>
    </row>
    <row r="22" spans="1:12" s="1" customFormat="1" ht="15.75" customHeight="1" x14ac:dyDescent="0.2">
      <c r="A22" s="5" t="s">
        <v>51</v>
      </c>
      <c r="B22" s="6" t="s">
        <v>22</v>
      </c>
      <c r="C22" s="7">
        <v>4051</v>
      </c>
      <c r="D22" s="31">
        <f>(Jul!C22*11)+(Aug!C22*10)+(Sep!C22*9)+(Oct!C22*8)+(Nov!C22*7)+(Dec!C22*6)+(Jan!C22*5)+(Feb!C22*4)+(Mar!C22*3)+(Apr!C22*2)+(May!C22*1)</f>
        <v>38003.5</v>
      </c>
      <c r="E22" s="8"/>
      <c r="F22" s="31">
        <f>(Jul!E22*11)+(Aug!E22*10)+(Sep!E22*9)+(Oct!E22*8)+(Nov!E22*7)+(Dec!E22*6)+(Jan!E22*5)+(Feb!E22*4)+(Mar!E22*3)+(Apr!E22*2)+(May!E22*1)</f>
        <v>5735</v>
      </c>
      <c r="G22" s="8">
        <v>608</v>
      </c>
      <c r="H22" s="31">
        <f>Apr!H22+G22</f>
        <v>229276.34</v>
      </c>
      <c r="I22" s="31">
        <f t="shared" si="0"/>
        <v>4659</v>
      </c>
      <c r="J22" s="49">
        <f t="shared" si="1"/>
        <v>273014.83999999997</v>
      </c>
      <c r="K22" s="47"/>
      <c r="L22" s="47"/>
    </row>
    <row r="23" spans="1:12" s="1" customFormat="1" ht="15.75" customHeight="1" x14ac:dyDescent="0.2">
      <c r="A23" s="5" t="s">
        <v>52</v>
      </c>
      <c r="B23" s="6" t="s">
        <v>22</v>
      </c>
      <c r="C23" s="7"/>
      <c r="D23" s="31">
        <f>(Jul!C23*11)+(Aug!C23*10)+(Sep!C23*9)+(Oct!C23*8)+(Nov!C23*7)+(Dec!C23*6)+(Jan!C23*5)+(Feb!C23*4)+(Mar!C23*3)+(Apr!C23*2)+(May!C23*1)</f>
        <v>72335.38</v>
      </c>
      <c r="E23" s="8">
        <v>2407</v>
      </c>
      <c r="F23" s="31">
        <f>(Jul!E23*11)+(Aug!E23*10)+(Sep!E23*9)+(Oct!E23*8)+(Nov!E23*7)+(Dec!E23*6)+(Jan!E23*5)+(Feb!E23*4)+(Mar!E23*3)+(Apr!E23*2)+(May!E23*1)</f>
        <v>90517</v>
      </c>
      <c r="G23" s="8">
        <v>18816</v>
      </c>
      <c r="H23" s="31">
        <f>Apr!H23+G23</f>
        <v>131738.13</v>
      </c>
      <c r="I23" s="31">
        <f t="shared" si="0"/>
        <v>21223</v>
      </c>
      <c r="J23" s="49">
        <f t="shared" si="1"/>
        <v>294590.51</v>
      </c>
      <c r="K23" s="47"/>
      <c r="L23" s="47"/>
    </row>
    <row r="24" spans="1:12" s="11" customFormat="1" ht="15.75" customHeight="1" x14ac:dyDescent="0.2">
      <c r="A24" s="9" t="s">
        <v>56</v>
      </c>
      <c r="B24" s="10" t="s">
        <v>22</v>
      </c>
      <c r="C24" s="7"/>
      <c r="D24" s="31">
        <f>(Jul!C24*11)+(Aug!C24*10)+(Sep!C24*9)+(Oct!C24*8)+(Nov!C24*7)+(Dec!C24*6)+(Jan!C24*5)+(Feb!C24*4)+(Mar!C24*3)+(Apr!C24*2)+(May!C24*1)</f>
        <v>111947.88</v>
      </c>
      <c r="E24" s="8"/>
      <c r="F24" s="31">
        <f>(Jul!E24*11)+(Aug!E24*10)+(Sep!E24*9)+(Oct!E24*8)+(Nov!E24*7)+(Dec!E24*6)+(Jan!E24*5)+(Feb!E24*4)+(Mar!E24*3)+(Apr!E24*2)+(May!E24*1)</f>
        <v>35508</v>
      </c>
      <c r="G24" s="8"/>
      <c r="H24" s="31">
        <f>Apr!H24+G24</f>
        <v>95441.189999999988</v>
      </c>
      <c r="I24" s="31">
        <f t="shared" si="0"/>
        <v>0</v>
      </c>
      <c r="J24" s="49">
        <f t="shared" si="1"/>
        <v>242897.07</v>
      </c>
      <c r="K24" s="47"/>
      <c r="L24" s="47"/>
    </row>
    <row r="25" spans="1:12" s="1" customFormat="1" ht="15.75" customHeight="1" x14ac:dyDescent="0.2">
      <c r="A25" s="5" t="s">
        <v>62</v>
      </c>
      <c r="B25" s="6" t="s">
        <v>22</v>
      </c>
      <c r="C25" s="7"/>
      <c r="D25" s="31">
        <f>(Jul!C25*11)+(Aug!C25*10)+(Sep!C25*9)+(Oct!C25*8)+(Nov!C25*7)+(Dec!C25*6)+(Jan!C25*5)+(Feb!C25*4)+(Mar!C25*3)+(Apr!C25*2)+(May!C25*1)</f>
        <v>101985.88</v>
      </c>
      <c r="E25" s="8"/>
      <c r="F25" s="31">
        <f>(Jul!E25*11)+(Aug!E25*10)+(Sep!E25*9)+(Oct!E25*8)+(Nov!E25*7)+(Dec!E25*6)+(Jan!E25*5)+(Feb!E25*4)+(Mar!E25*3)+(Apr!E25*2)+(May!E25*1)</f>
        <v>15419</v>
      </c>
      <c r="G25" s="8"/>
      <c r="H25" s="31">
        <f>Apr!H25+G25</f>
        <v>115823.55</v>
      </c>
      <c r="I25" s="31">
        <f t="shared" si="0"/>
        <v>0</v>
      </c>
      <c r="J25" s="49">
        <f t="shared" si="1"/>
        <v>233228.43</v>
      </c>
      <c r="K25" s="47"/>
      <c r="L25" s="47"/>
    </row>
    <row r="26" spans="1:12" s="1" customFormat="1" ht="15.75" customHeight="1" x14ac:dyDescent="0.2">
      <c r="A26" s="5" t="s">
        <v>63</v>
      </c>
      <c r="B26" s="6" t="s">
        <v>22</v>
      </c>
      <c r="C26" s="7"/>
      <c r="D26" s="31">
        <f>(Jul!C26*11)+(Aug!C26*10)+(Sep!C26*9)+(Oct!C26*8)+(Nov!C26*7)+(Dec!C26*6)+(Jan!C26*5)+(Feb!C26*4)+(Mar!C26*3)+(Apr!C26*2)+(May!C26*1)</f>
        <v>9595.14</v>
      </c>
      <c r="E26" s="8"/>
      <c r="F26" s="31">
        <f>(Jul!E26*11)+(Aug!E26*10)+(Sep!E26*9)+(Oct!E26*8)+(Nov!E26*7)+(Dec!E26*6)+(Jan!E26*5)+(Feb!E26*4)+(Mar!E26*3)+(Apr!E26*2)+(May!E26*1)</f>
        <v>16344</v>
      </c>
      <c r="G26" s="8"/>
      <c r="H26" s="31">
        <f>Apr!H26+G26</f>
        <v>23523.519999999997</v>
      </c>
      <c r="I26" s="31">
        <f t="shared" si="0"/>
        <v>0</v>
      </c>
      <c r="J26" s="49">
        <f t="shared" si="1"/>
        <v>49462.659999999996</v>
      </c>
      <c r="K26" s="47"/>
      <c r="L26" s="47"/>
    </row>
    <row r="27" spans="1:12" s="1" customFormat="1" ht="15.75" customHeight="1" x14ac:dyDescent="0.2">
      <c r="A27" s="5" t="s">
        <v>75</v>
      </c>
      <c r="B27" s="6" t="s">
        <v>22</v>
      </c>
      <c r="C27" s="7">
        <v>839</v>
      </c>
      <c r="D27" s="31">
        <f>(Jul!C27*11)+(Aug!C27*10)+(Sep!C27*9)+(Oct!C27*8)+(Nov!C27*7)+(Dec!C27*6)+(Jan!C27*5)+(Feb!C27*4)+(Mar!C27*3)+(Apr!C27*2)+(May!C27*1)</f>
        <v>28618.87</v>
      </c>
      <c r="E27" s="8"/>
      <c r="F27" s="31">
        <f>(Jul!E27*11)+(Aug!E27*10)+(Sep!E27*9)+(Oct!E27*8)+(Nov!E27*7)+(Dec!E27*6)+(Jan!E27*5)+(Feb!E27*4)+(Mar!E27*3)+(Apr!E27*2)+(May!E27*1)</f>
        <v>0</v>
      </c>
      <c r="G27" s="8">
        <v>2511</v>
      </c>
      <c r="H27" s="31">
        <f>Apr!H27+G27</f>
        <v>94628.02</v>
      </c>
      <c r="I27" s="31">
        <f t="shared" si="0"/>
        <v>3350</v>
      </c>
      <c r="J27" s="49">
        <f t="shared" si="1"/>
        <v>123246.89</v>
      </c>
      <c r="K27" s="47"/>
      <c r="L27" s="47"/>
    </row>
    <row r="28" spans="1:12" s="1" customFormat="1" ht="15.75" customHeight="1" x14ac:dyDescent="0.2">
      <c r="A28" s="5" t="s">
        <v>80</v>
      </c>
      <c r="B28" s="6" t="s">
        <v>22</v>
      </c>
      <c r="C28" s="7"/>
      <c r="D28" s="31">
        <f>(Jul!C28*11)+(Aug!C28*10)+(Sep!C28*9)+(Oct!C28*8)+(Nov!C28*7)+(Dec!C28*6)+(Jan!C28*5)+(Feb!C28*4)+(Mar!C28*3)+(Apr!C28*2)+(May!C28*1)</f>
        <v>18456.5</v>
      </c>
      <c r="E28" s="8"/>
      <c r="F28" s="31">
        <f>(Jul!E28*11)+(Aug!E28*10)+(Sep!E28*9)+(Oct!E28*8)+(Nov!E28*7)+(Dec!E28*6)+(Jan!E28*5)+(Feb!E28*4)+(Mar!E28*3)+(Apr!E28*2)+(May!E28*1)</f>
        <v>7000</v>
      </c>
      <c r="G28" s="8"/>
      <c r="H28" s="31">
        <f>Apr!H28+G28</f>
        <v>9993.5</v>
      </c>
      <c r="I28" s="31">
        <f t="shared" si="0"/>
        <v>0</v>
      </c>
      <c r="J28" s="49">
        <f t="shared" si="1"/>
        <v>35450</v>
      </c>
      <c r="K28" s="47"/>
      <c r="L28" s="47"/>
    </row>
    <row r="29" spans="1:12" s="1" customFormat="1" ht="15.75" customHeight="1" x14ac:dyDescent="0.2">
      <c r="A29" s="5" t="s">
        <v>81</v>
      </c>
      <c r="B29" s="6" t="s">
        <v>22</v>
      </c>
      <c r="C29" s="7">
        <v>4153</v>
      </c>
      <c r="D29" s="31">
        <f>(Jul!C29*11)+(Aug!C29*10)+(Sep!C29*9)+(Oct!C29*8)+(Nov!C29*7)+(Dec!C29*6)+(Jan!C29*5)+(Feb!C29*4)+(Mar!C29*3)+(Apr!C29*2)+(May!C29*1)</f>
        <v>42213.79</v>
      </c>
      <c r="E29" s="8"/>
      <c r="F29" s="31">
        <f>(Jul!E29*11)+(Aug!E29*10)+(Sep!E29*9)+(Oct!E29*8)+(Nov!E29*7)+(Dec!E29*6)+(Jan!E29*5)+(Feb!E29*4)+(Mar!E29*3)+(Apr!E29*2)+(May!E29*1)</f>
        <v>11682</v>
      </c>
      <c r="G29" s="8">
        <v>96833</v>
      </c>
      <c r="H29" s="31">
        <f>Apr!H29+G29</f>
        <v>115239.85</v>
      </c>
      <c r="I29" s="31">
        <f t="shared" si="0"/>
        <v>100986</v>
      </c>
      <c r="J29" s="49">
        <f t="shared" si="1"/>
        <v>169135.64</v>
      </c>
      <c r="K29" s="47"/>
      <c r="L29" s="47"/>
    </row>
    <row r="30" spans="1:12" s="1" customFormat="1" ht="15.75" customHeight="1" x14ac:dyDescent="0.2">
      <c r="A30" s="5" t="s">
        <v>82</v>
      </c>
      <c r="B30" s="6" t="s">
        <v>22</v>
      </c>
      <c r="C30" s="7">
        <v>2441</v>
      </c>
      <c r="D30" s="31">
        <f>(Jul!C30*11)+(Aug!C30*10)+(Sep!C30*9)+(Oct!C30*8)+(Nov!C30*7)+(Dec!C30*6)+(Jan!C30*5)+(Feb!C30*4)+(Mar!C30*3)+(Apr!C30*2)+(May!C30*1)</f>
        <v>133127.47</v>
      </c>
      <c r="E30" s="8"/>
      <c r="F30" s="31">
        <f>(Jul!E30*11)+(Aug!E30*10)+(Sep!E30*9)+(Oct!E30*8)+(Nov!E30*7)+(Dec!E30*6)+(Jan!E30*5)+(Feb!E30*4)+(Mar!E30*3)+(Apr!E30*2)+(May!E30*1)</f>
        <v>67374</v>
      </c>
      <c r="G30" s="8">
        <v>7784</v>
      </c>
      <c r="H30" s="31">
        <f>Apr!H30+G30</f>
        <v>66311.23000000001</v>
      </c>
      <c r="I30" s="31">
        <f t="shared" si="0"/>
        <v>10225</v>
      </c>
      <c r="J30" s="49">
        <f t="shared" si="1"/>
        <v>266812.7</v>
      </c>
      <c r="K30" s="47"/>
      <c r="L30" s="47"/>
    </row>
    <row r="31" spans="1:12" s="11" customFormat="1" ht="15.75" customHeight="1" x14ac:dyDescent="0.2">
      <c r="A31" s="9" t="s">
        <v>84</v>
      </c>
      <c r="B31" s="10" t="s">
        <v>22</v>
      </c>
      <c r="C31" s="7">
        <v>4466</v>
      </c>
      <c r="D31" s="31">
        <f>(Jul!C31*11)+(Aug!C31*10)+(Sep!C31*9)+(Oct!C31*8)+(Nov!C31*7)+(Dec!C31*6)+(Jan!C31*5)+(Feb!C31*4)+(Mar!C31*3)+(Apr!C31*2)+(May!C31*1)</f>
        <v>87155.91</v>
      </c>
      <c r="E31" s="8">
        <v>2947</v>
      </c>
      <c r="F31" s="31">
        <f>(Jul!E31*11)+(Aug!E31*10)+(Sep!E31*9)+(Oct!E31*8)+(Nov!E31*7)+(Dec!E31*6)+(Jan!E31*5)+(Feb!E31*4)+(Mar!E31*3)+(Apr!E31*2)+(May!E31*1)</f>
        <v>99193.08</v>
      </c>
      <c r="G31" s="8">
        <v>14756</v>
      </c>
      <c r="H31" s="31">
        <f>Apr!H31+G31</f>
        <v>225986.72999999998</v>
      </c>
      <c r="I31" s="31">
        <f t="shared" si="0"/>
        <v>22169</v>
      </c>
      <c r="J31" s="49">
        <f t="shared" si="1"/>
        <v>412335.72</v>
      </c>
      <c r="K31" s="47"/>
      <c r="L31" s="47"/>
    </row>
    <row r="32" spans="1:12" s="1" customFormat="1" ht="15.75" customHeight="1" x14ac:dyDescent="0.2">
      <c r="A32" s="5" t="s">
        <v>19</v>
      </c>
      <c r="B32" s="6" t="s">
        <v>20</v>
      </c>
      <c r="C32" s="7"/>
      <c r="D32" s="31">
        <f>(Jul!C32*11)+(Aug!C32*10)+(Sep!C32*9)+(Oct!C32*8)+(Nov!C32*7)+(Dec!C32*6)+(Jan!C32*5)+(Feb!C32*4)+(Mar!C32*3)+(Apr!C32*2)+(May!C32*1)</f>
        <v>30689</v>
      </c>
      <c r="E32" s="8"/>
      <c r="F32" s="31">
        <f>(Jul!E32*11)+(Aug!E32*10)+(Sep!E32*9)+(Oct!E32*8)+(Nov!E32*7)+(Dec!E32*6)+(Jan!E32*5)+(Feb!E32*4)+(Mar!E32*3)+(Apr!E32*2)+(May!E32*1)</f>
        <v>0</v>
      </c>
      <c r="G32" s="8"/>
      <c r="H32" s="31">
        <f>Apr!H32+G32</f>
        <v>0</v>
      </c>
      <c r="I32" s="31">
        <f t="shared" si="0"/>
        <v>0</v>
      </c>
      <c r="J32" s="49">
        <f t="shared" si="1"/>
        <v>30689</v>
      </c>
      <c r="K32" s="47"/>
      <c r="L32" s="47"/>
    </row>
    <row r="33" spans="1:12" s="1" customFormat="1" ht="15.75" customHeight="1" x14ac:dyDescent="0.2">
      <c r="A33" s="5" t="s">
        <v>26</v>
      </c>
      <c r="B33" s="6" t="s">
        <v>20</v>
      </c>
      <c r="C33" s="7"/>
      <c r="D33" s="31">
        <f>(Jul!C33*11)+(Aug!C33*10)+(Sep!C33*9)+(Oct!C33*8)+(Nov!C33*7)+(Dec!C33*6)+(Jan!C33*5)+(Feb!C33*4)+(Mar!C33*3)+(Apr!C33*2)+(May!C33*1)</f>
        <v>134457.59</v>
      </c>
      <c r="E33" s="8"/>
      <c r="F33" s="31">
        <f>(Jul!E33*11)+(Aug!E33*10)+(Sep!E33*9)+(Oct!E33*8)+(Nov!E33*7)+(Dec!E33*6)+(Jan!E33*5)+(Feb!E33*4)+(Mar!E33*3)+(Apr!E33*2)+(May!E33*1)</f>
        <v>0</v>
      </c>
      <c r="G33" s="8"/>
      <c r="H33" s="31">
        <f>Apr!H33+G33</f>
        <v>15919.369999999999</v>
      </c>
      <c r="I33" s="31">
        <f t="shared" si="0"/>
        <v>0</v>
      </c>
      <c r="J33" s="49">
        <f t="shared" si="1"/>
        <v>150376.95999999999</v>
      </c>
      <c r="K33" s="47"/>
      <c r="L33" s="47"/>
    </row>
    <row r="34" spans="1:12" s="1" customFormat="1" ht="15.75" customHeight="1" x14ac:dyDescent="0.2">
      <c r="A34" s="5" t="s">
        <v>28</v>
      </c>
      <c r="B34" s="6" t="s">
        <v>20</v>
      </c>
      <c r="C34" s="7">
        <v>3285.18</v>
      </c>
      <c r="D34" s="31">
        <f>(Jul!C34*11)+(Aug!C34*10)+(Sep!C34*9)+(Oct!C34*8)+(Nov!C34*7)+(Dec!C34*6)+(Jan!C34*5)+(Feb!C34*4)+(Mar!C34*3)+(Apr!C34*2)+(May!C34*1)</f>
        <v>6180.71</v>
      </c>
      <c r="E34" s="8"/>
      <c r="F34" s="31">
        <f>(Jul!E34*11)+(Aug!E34*10)+(Sep!E34*9)+(Oct!E34*8)+(Nov!E34*7)+(Dec!E34*6)+(Jan!E34*5)+(Feb!E34*4)+(Mar!E34*3)+(Apr!E34*2)+(May!E34*1)</f>
        <v>0</v>
      </c>
      <c r="G34" s="8">
        <v>7809.51</v>
      </c>
      <c r="H34" s="31">
        <f>Apr!H34+G34</f>
        <v>8459.51</v>
      </c>
      <c r="I34" s="31">
        <f t="shared" si="0"/>
        <v>11094.69</v>
      </c>
      <c r="J34" s="49">
        <f t="shared" si="1"/>
        <v>14640.220000000001</v>
      </c>
      <c r="K34" s="47"/>
      <c r="L34" s="47"/>
    </row>
    <row r="35" spans="1:12" s="1" customFormat="1" ht="15.75" customHeight="1" x14ac:dyDescent="0.2">
      <c r="A35" s="5" t="s">
        <v>29</v>
      </c>
      <c r="B35" s="6" t="s">
        <v>20</v>
      </c>
      <c r="C35" s="7">
        <v>3358.68</v>
      </c>
      <c r="D35" s="31">
        <f>(Jul!C35*11)+(Aug!C35*10)+(Sep!C35*9)+(Oct!C35*8)+(Nov!C35*7)+(Dec!C35*6)+(Jan!C35*5)+(Feb!C35*4)+(Mar!C35*3)+(Apr!C35*2)+(May!C35*1)</f>
        <v>372908.57999999996</v>
      </c>
      <c r="E35" s="8"/>
      <c r="F35" s="31">
        <f>(Jul!E35*11)+(Aug!E35*10)+(Sep!E35*9)+(Oct!E35*8)+(Nov!E35*7)+(Dec!E35*6)+(Jan!E35*5)+(Feb!E35*4)+(Mar!E35*3)+(Apr!E35*2)+(May!E35*1)</f>
        <v>0</v>
      </c>
      <c r="G35" s="8"/>
      <c r="H35" s="31">
        <f>Apr!H35+G35</f>
        <v>452970.52999999997</v>
      </c>
      <c r="I35" s="31">
        <f t="shared" si="0"/>
        <v>3358.68</v>
      </c>
      <c r="J35" s="49">
        <f t="shared" si="1"/>
        <v>825879.10999999987</v>
      </c>
      <c r="K35" s="47"/>
      <c r="L35" s="47"/>
    </row>
    <row r="36" spans="1:12" s="11" customFormat="1" ht="15.75" customHeight="1" x14ac:dyDescent="0.2">
      <c r="A36" s="9" t="s">
        <v>32</v>
      </c>
      <c r="B36" s="10" t="s">
        <v>20</v>
      </c>
      <c r="C36" s="7"/>
      <c r="D36" s="31">
        <f>(Jul!C36*11)+(Aug!C36*10)+(Sep!C36*9)+(Oct!C36*8)+(Nov!C36*7)+(Dec!C36*6)+(Jan!C36*5)+(Feb!C36*4)+(Mar!C36*3)+(Apr!C36*2)+(May!C36*1)</f>
        <v>65430</v>
      </c>
      <c r="E36" s="8"/>
      <c r="F36" s="31">
        <f>(Jul!E36*11)+(Aug!E36*10)+(Sep!E36*9)+(Oct!E36*8)+(Nov!E36*7)+(Dec!E36*6)+(Jan!E36*5)+(Feb!E36*4)+(Mar!E36*3)+(Apr!E36*2)+(May!E36*1)</f>
        <v>0</v>
      </c>
      <c r="G36" s="8"/>
      <c r="H36" s="31">
        <f>Apr!H36+G36</f>
        <v>94264.5</v>
      </c>
      <c r="I36" s="31">
        <f t="shared" si="0"/>
        <v>0</v>
      </c>
      <c r="J36" s="49">
        <f t="shared" si="1"/>
        <v>159694.5</v>
      </c>
      <c r="K36" s="47"/>
      <c r="L36" s="47"/>
    </row>
    <row r="37" spans="1:12" s="1" customFormat="1" ht="15.75" customHeight="1" x14ac:dyDescent="0.2">
      <c r="A37" s="5" t="s">
        <v>33</v>
      </c>
      <c r="B37" s="6" t="s">
        <v>20</v>
      </c>
      <c r="C37" s="7"/>
      <c r="D37" s="31">
        <f>(Jul!C37*11)+(Aug!C37*10)+(Sep!C37*9)+(Oct!C37*8)+(Nov!C37*7)+(Dec!C37*6)+(Jan!C37*5)+(Feb!C37*4)+(Mar!C37*3)+(Apr!C37*2)+(May!C37*1)</f>
        <v>6555.84</v>
      </c>
      <c r="E37" s="8"/>
      <c r="F37" s="31">
        <f>(Jul!E37*11)+(Aug!E37*10)+(Sep!E37*9)+(Oct!E37*8)+(Nov!E37*7)+(Dec!E37*6)+(Jan!E37*5)+(Feb!E37*4)+(Mar!E37*3)+(Apr!E37*2)+(May!E37*1)</f>
        <v>0</v>
      </c>
      <c r="G37" s="8"/>
      <c r="H37" s="31">
        <f>Apr!H37+G37</f>
        <v>83408.28</v>
      </c>
      <c r="I37" s="31">
        <f t="shared" si="0"/>
        <v>0</v>
      </c>
      <c r="J37" s="49">
        <f t="shared" si="1"/>
        <v>89964.12</v>
      </c>
      <c r="K37" s="47"/>
      <c r="L37" s="47"/>
    </row>
    <row r="38" spans="1:12" s="1" customFormat="1" ht="15.75" customHeight="1" x14ac:dyDescent="0.2">
      <c r="A38" s="5" t="s">
        <v>34</v>
      </c>
      <c r="B38" s="6" t="s">
        <v>20</v>
      </c>
      <c r="C38" s="7"/>
      <c r="D38" s="31">
        <f>(Jul!C38*11)+(Aug!C38*10)+(Sep!C38*9)+(Oct!C38*8)+(Nov!C38*7)+(Dec!C38*6)+(Jan!C38*5)+(Feb!C38*4)+(Mar!C38*3)+(Apr!C38*2)+(May!C38*1)</f>
        <v>0</v>
      </c>
      <c r="E38" s="8"/>
      <c r="F38" s="31">
        <f>(Jul!E38*11)+(Aug!E38*10)+(Sep!E38*9)+(Oct!E38*8)+(Nov!E38*7)+(Dec!E38*6)+(Jan!E38*5)+(Feb!E38*4)+(Mar!E38*3)+(Apr!E38*2)+(May!E38*1)</f>
        <v>0</v>
      </c>
      <c r="G38" s="8"/>
      <c r="H38" s="31">
        <f>Apr!H38+G38</f>
        <v>0</v>
      </c>
      <c r="I38" s="31">
        <f t="shared" si="0"/>
        <v>0</v>
      </c>
      <c r="J38" s="49">
        <f t="shared" si="1"/>
        <v>0</v>
      </c>
      <c r="K38" s="47"/>
      <c r="L38" s="47"/>
    </row>
    <row r="39" spans="1:12" s="11" customFormat="1" ht="15.75" customHeight="1" x14ac:dyDescent="0.2">
      <c r="A39" s="9" t="s">
        <v>35</v>
      </c>
      <c r="B39" s="10" t="s">
        <v>20</v>
      </c>
      <c r="C39" s="7">
        <v>5183.55</v>
      </c>
      <c r="D39" s="31">
        <f>(Jul!C39*11)+(Aug!C39*10)+(Sep!C39*9)+(Oct!C39*8)+(Nov!C39*7)+(Dec!C39*6)+(Jan!C39*5)+(Feb!C39*4)+(Mar!C39*3)+(Apr!C39*2)+(May!C39*1)</f>
        <v>146571.65</v>
      </c>
      <c r="E39" s="8"/>
      <c r="F39" s="31">
        <f>(Jul!E39*11)+(Aug!E39*10)+(Sep!E39*9)+(Oct!E39*8)+(Nov!E39*7)+(Dec!E39*6)+(Jan!E39*5)+(Feb!E39*4)+(Mar!E39*3)+(Apr!E39*2)+(May!E39*1)</f>
        <v>0</v>
      </c>
      <c r="G39" s="8">
        <v>14008.51</v>
      </c>
      <c r="H39" s="31">
        <f>Apr!H39+G39</f>
        <v>135008.79999999999</v>
      </c>
      <c r="I39" s="31">
        <f t="shared" si="0"/>
        <v>19192.060000000001</v>
      </c>
      <c r="J39" s="49">
        <f t="shared" si="1"/>
        <v>281580.44999999995</v>
      </c>
      <c r="K39" s="47"/>
      <c r="L39" s="47"/>
    </row>
    <row r="40" spans="1:12" s="1" customFormat="1" ht="15.75" customHeight="1" x14ac:dyDescent="0.2">
      <c r="A40" s="5" t="s">
        <v>38</v>
      </c>
      <c r="B40" s="6" t="s">
        <v>20</v>
      </c>
      <c r="C40" s="7">
        <v>1338.71</v>
      </c>
      <c r="D40" s="31">
        <f>(Jul!C40*11)+(Aug!C40*10)+(Sep!C40*9)+(Oct!C40*8)+(Nov!C40*7)+(Dec!C40*6)+(Jan!C40*5)+(Feb!C40*4)+(Mar!C40*3)+(Apr!C40*2)+(May!C40*1)</f>
        <v>1338.71</v>
      </c>
      <c r="E40" s="8"/>
      <c r="F40" s="31">
        <f>(Jul!E40*11)+(Aug!E40*10)+(Sep!E40*9)+(Oct!E40*8)+(Nov!E40*7)+(Dec!E40*6)+(Jan!E40*5)+(Feb!E40*4)+(Mar!E40*3)+(Apr!E40*2)+(May!E40*1)</f>
        <v>6560</v>
      </c>
      <c r="G40" s="8"/>
      <c r="H40" s="31">
        <f>Apr!H40+G40</f>
        <v>1430</v>
      </c>
      <c r="I40" s="31">
        <f t="shared" si="0"/>
        <v>1338.71</v>
      </c>
      <c r="J40" s="49">
        <f t="shared" si="1"/>
        <v>9328.7099999999991</v>
      </c>
      <c r="K40" s="47"/>
      <c r="L40" s="47"/>
    </row>
    <row r="41" spans="1:12" s="11" customFormat="1" ht="15.75" customHeight="1" x14ac:dyDescent="0.2">
      <c r="A41" s="9" t="s">
        <v>39</v>
      </c>
      <c r="B41" s="10" t="s">
        <v>20</v>
      </c>
      <c r="C41" s="7"/>
      <c r="D41" s="31">
        <f>(Jul!C41*11)+(Aug!C41*10)+(Sep!C41*9)+(Oct!C41*8)+(Nov!C41*7)+(Dec!C41*6)+(Jan!C41*5)+(Feb!C41*4)+(Mar!C41*3)+(Apr!C41*2)+(May!C41*1)</f>
        <v>7578.84</v>
      </c>
      <c r="E41" s="8"/>
      <c r="F41" s="31">
        <f>(Jul!E41*11)+(Aug!E41*10)+(Sep!E41*9)+(Oct!E41*8)+(Nov!E41*7)+(Dec!E41*6)+(Jan!E41*5)+(Feb!E41*4)+(Mar!E41*3)+(Apr!E41*2)+(May!E41*1)</f>
        <v>0</v>
      </c>
      <c r="G41" s="8"/>
      <c r="H41" s="31">
        <f>Apr!H41+G41</f>
        <v>23537.35</v>
      </c>
      <c r="I41" s="31">
        <f t="shared" si="0"/>
        <v>0</v>
      </c>
      <c r="J41" s="49">
        <f t="shared" si="1"/>
        <v>31116.19</v>
      </c>
      <c r="K41" s="47"/>
      <c r="L41" s="47"/>
    </row>
    <row r="42" spans="1:12" s="1" customFormat="1" ht="15.75" customHeight="1" x14ac:dyDescent="0.2">
      <c r="A42" s="5" t="s">
        <v>41</v>
      </c>
      <c r="B42" s="6" t="s">
        <v>20</v>
      </c>
      <c r="C42" s="7">
        <v>3529.53</v>
      </c>
      <c r="D42" s="31">
        <f>(Jul!C42*11)+(Aug!C42*10)+(Sep!C42*9)+(Oct!C42*8)+(Nov!C42*7)+(Dec!C42*6)+(Jan!C42*5)+(Feb!C42*4)+(Mar!C42*3)+(Apr!C42*2)+(May!C42*1)</f>
        <v>67542.709999999992</v>
      </c>
      <c r="E42" s="8"/>
      <c r="F42" s="31">
        <f>(Jul!E42*11)+(Aug!E42*10)+(Sep!E42*9)+(Oct!E42*8)+(Nov!E42*7)+(Dec!E42*6)+(Jan!E42*5)+(Feb!E42*4)+(Mar!E42*3)+(Apr!E42*2)+(May!E42*1)</f>
        <v>9133</v>
      </c>
      <c r="G42" s="8">
        <v>51502.27</v>
      </c>
      <c r="H42" s="31">
        <f>Apr!H42+G42</f>
        <v>126346.70999999999</v>
      </c>
      <c r="I42" s="31">
        <f t="shared" si="0"/>
        <v>55031.799999999996</v>
      </c>
      <c r="J42" s="49">
        <f t="shared" si="1"/>
        <v>203022.41999999998</v>
      </c>
      <c r="K42" s="47"/>
      <c r="L42" s="47"/>
    </row>
    <row r="43" spans="1:12" s="1" customFormat="1" ht="15.75" customHeight="1" x14ac:dyDescent="0.2">
      <c r="A43" s="5" t="s">
        <v>42</v>
      </c>
      <c r="B43" s="6" t="s">
        <v>20</v>
      </c>
      <c r="C43" s="7"/>
      <c r="D43" s="31">
        <f>(Jul!C43*11)+(Aug!C43*10)+(Sep!C43*9)+(Oct!C43*8)+(Nov!C43*7)+(Dec!C43*6)+(Jan!C43*5)+(Feb!C43*4)+(Mar!C43*3)+(Apr!C43*2)+(May!C43*1)</f>
        <v>160651.95000000001</v>
      </c>
      <c r="E43" s="8"/>
      <c r="F43" s="31">
        <f>(Jul!E43*11)+(Aug!E43*10)+(Sep!E43*9)+(Oct!E43*8)+(Nov!E43*7)+(Dec!E43*6)+(Jan!E43*5)+(Feb!E43*4)+(Mar!E43*3)+(Apr!E43*2)+(May!E43*1)</f>
        <v>0</v>
      </c>
      <c r="G43" s="8"/>
      <c r="H43" s="31">
        <f>Apr!H43+G43</f>
        <v>118356.8</v>
      </c>
      <c r="I43" s="31">
        <f t="shared" si="0"/>
        <v>0</v>
      </c>
      <c r="J43" s="49">
        <f t="shared" si="1"/>
        <v>279008.75</v>
      </c>
      <c r="K43" s="47"/>
      <c r="L43" s="47"/>
    </row>
    <row r="44" spans="1:12" s="11" customFormat="1" ht="15.75" customHeight="1" x14ac:dyDescent="0.2">
      <c r="A44" s="9" t="s">
        <v>43</v>
      </c>
      <c r="B44" s="10" t="s">
        <v>20</v>
      </c>
      <c r="C44" s="7">
        <v>5240.63</v>
      </c>
      <c r="D44" s="31">
        <f>(Jul!C44*11)+(Aug!C44*10)+(Sep!C44*9)+(Oct!C44*8)+(Nov!C44*7)+(Dec!C44*6)+(Jan!C44*5)+(Feb!C44*4)+(Mar!C44*3)+(Apr!C44*2)+(May!C44*1)</f>
        <v>485201.27999999997</v>
      </c>
      <c r="E44" s="8"/>
      <c r="F44" s="31">
        <f>(Jul!E44*11)+(Aug!E44*10)+(Sep!E44*9)+(Oct!E44*8)+(Nov!E44*7)+(Dec!E44*6)+(Jan!E44*5)+(Feb!E44*4)+(Mar!E44*3)+(Apr!E44*2)+(May!E44*1)</f>
        <v>19176</v>
      </c>
      <c r="G44" s="8">
        <v>114375</v>
      </c>
      <c r="H44" s="31">
        <f>Apr!H44+G44</f>
        <v>497461.67300000001</v>
      </c>
      <c r="I44" s="31">
        <f t="shared" si="0"/>
        <v>119615.63</v>
      </c>
      <c r="J44" s="49">
        <f t="shared" si="1"/>
        <v>1001838.953</v>
      </c>
      <c r="K44" s="47"/>
      <c r="L44" s="47"/>
    </row>
    <row r="45" spans="1:12" s="1" customFormat="1" ht="15.75" customHeight="1" x14ac:dyDescent="0.2">
      <c r="A45" s="5" t="s">
        <v>48</v>
      </c>
      <c r="B45" s="6" t="s">
        <v>20</v>
      </c>
      <c r="C45" s="7">
        <v>2306</v>
      </c>
      <c r="D45" s="31">
        <f>(Jul!C45*11)+(Aug!C45*10)+(Sep!C45*9)+(Oct!C45*8)+(Nov!C45*7)+(Dec!C45*6)+(Jan!C45*5)+(Feb!C45*4)+(Mar!C45*3)+(Apr!C45*2)+(May!C45*1)</f>
        <v>81850</v>
      </c>
      <c r="E45" s="8"/>
      <c r="F45" s="31">
        <f>(Jul!E45*11)+(Aug!E45*10)+(Sep!E45*9)+(Oct!E45*8)+(Nov!E45*7)+(Dec!E45*6)+(Jan!E45*5)+(Feb!E45*4)+(Mar!E45*3)+(Apr!E45*2)+(May!E45*1)</f>
        <v>0</v>
      </c>
      <c r="G45" s="8">
        <v>6910</v>
      </c>
      <c r="H45" s="31">
        <f>Apr!H45+G45</f>
        <v>32380.73</v>
      </c>
      <c r="I45" s="31">
        <f t="shared" si="0"/>
        <v>9216</v>
      </c>
      <c r="J45" s="49">
        <f t="shared" si="1"/>
        <v>114230.73</v>
      </c>
      <c r="K45" s="47"/>
      <c r="L45" s="47"/>
    </row>
    <row r="46" spans="1:12" s="11" customFormat="1" ht="15.75" customHeight="1" x14ac:dyDescent="0.2">
      <c r="A46" s="9" t="s">
        <v>53</v>
      </c>
      <c r="B46" s="10" t="s">
        <v>20</v>
      </c>
      <c r="C46" s="7"/>
      <c r="D46" s="31">
        <f>(Jul!C46*11)+(Aug!C46*10)+(Sep!C46*9)+(Oct!C46*8)+(Nov!C46*7)+(Dec!C46*6)+(Jan!C46*5)+(Feb!C46*4)+(Mar!C46*3)+(Apr!C46*2)+(May!C46*1)</f>
        <v>103300.52</v>
      </c>
      <c r="E46" s="8"/>
      <c r="F46" s="31">
        <f>(Jul!E46*11)+(Aug!E46*10)+(Sep!E46*9)+(Oct!E46*8)+(Nov!E46*7)+(Dec!E46*6)+(Jan!E46*5)+(Feb!E46*4)+(Mar!E46*3)+(Apr!E46*2)+(May!E46*1)</f>
        <v>0</v>
      </c>
      <c r="G46" s="8"/>
      <c r="H46" s="31">
        <f>Apr!H46+G46</f>
        <v>63572.75</v>
      </c>
      <c r="I46" s="31">
        <f t="shared" si="0"/>
        <v>0</v>
      </c>
      <c r="J46" s="49">
        <f t="shared" si="1"/>
        <v>166873.27000000002</v>
      </c>
      <c r="K46" s="47"/>
      <c r="L46" s="47"/>
    </row>
    <row r="47" spans="1:12" s="11" customFormat="1" ht="15.75" customHeight="1" x14ac:dyDescent="0.2">
      <c r="A47" s="9" t="s">
        <v>54</v>
      </c>
      <c r="B47" s="10" t="s">
        <v>20</v>
      </c>
      <c r="C47" s="7">
        <v>3181.65</v>
      </c>
      <c r="D47" s="31">
        <f>(Jul!C47*11)+(Aug!C47*10)+(Sep!C47*9)+(Oct!C47*8)+(Nov!C47*7)+(Dec!C47*6)+(Jan!C47*5)+(Feb!C47*4)+(Mar!C47*3)+(Apr!C47*2)+(May!C47*1)</f>
        <v>43376.450000000004</v>
      </c>
      <c r="E47" s="8"/>
      <c r="F47" s="31">
        <f>(Jul!E47*11)+(Aug!E47*10)+(Sep!E47*9)+(Oct!E47*8)+(Nov!E47*7)+(Dec!E47*6)+(Jan!E47*5)+(Feb!E47*4)+(Mar!E47*3)+(Apr!E47*2)+(May!E47*1)</f>
        <v>0</v>
      </c>
      <c r="G47" s="8">
        <v>16540.78</v>
      </c>
      <c r="H47" s="31">
        <f>Apr!H47+G47</f>
        <v>60467.43</v>
      </c>
      <c r="I47" s="31">
        <f t="shared" si="0"/>
        <v>19722.43</v>
      </c>
      <c r="J47" s="49">
        <f t="shared" si="1"/>
        <v>103843.88</v>
      </c>
      <c r="K47" s="47"/>
      <c r="L47" s="47"/>
    </row>
    <row r="48" spans="1:12" s="11" customFormat="1" ht="15.75" customHeight="1" x14ac:dyDescent="0.2">
      <c r="A48" s="9" t="s">
        <v>55</v>
      </c>
      <c r="B48" s="10" t="s">
        <v>20</v>
      </c>
      <c r="C48" s="7"/>
      <c r="D48" s="31">
        <f>(Jul!C48*11)+(Aug!C48*10)+(Sep!C48*9)+(Oct!C48*8)+(Nov!C48*7)+(Dec!C48*6)+(Jan!C48*5)+(Feb!C48*4)+(Mar!C48*3)+(Apr!C48*2)+(May!C48*1)</f>
        <v>208139.4</v>
      </c>
      <c r="E48" s="8"/>
      <c r="F48" s="31">
        <f>(Jul!E48*11)+(Aug!E48*10)+(Sep!E48*9)+(Oct!E48*8)+(Nov!E48*7)+(Dec!E48*6)+(Jan!E48*5)+(Feb!E48*4)+(Mar!E48*3)+(Apr!E48*2)+(May!E48*1)</f>
        <v>0</v>
      </c>
      <c r="G48" s="8"/>
      <c r="H48" s="31">
        <f>Apr!H48+G48</f>
        <v>29913.98</v>
      </c>
      <c r="I48" s="31">
        <f t="shared" si="0"/>
        <v>0</v>
      </c>
      <c r="J48" s="49">
        <f t="shared" si="1"/>
        <v>238053.38</v>
      </c>
      <c r="K48" s="47"/>
      <c r="L48" s="47"/>
    </row>
    <row r="49" spans="1:12" s="1" customFormat="1" ht="15.75" customHeight="1" x14ac:dyDescent="0.2">
      <c r="A49" s="5" t="s">
        <v>57</v>
      </c>
      <c r="B49" s="6" t="s">
        <v>20</v>
      </c>
      <c r="C49" s="7">
        <v>1894.71</v>
      </c>
      <c r="D49" s="31">
        <f>(Jul!C49*11)+(Aug!C49*10)+(Sep!C49*9)+(Oct!C49*8)+(Nov!C49*7)+(Dec!C49*6)+(Jan!C49*5)+(Feb!C49*4)+(Mar!C49*3)+(Apr!C49*2)+(May!C49*1)</f>
        <v>40780.21</v>
      </c>
      <c r="E49" s="8"/>
      <c r="F49" s="31">
        <f>(Jul!E49*11)+(Aug!E49*10)+(Sep!E49*9)+(Oct!E49*8)+(Nov!E49*7)+(Dec!E49*6)+(Jan!E49*5)+(Feb!E49*4)+(Mar!E49*3)+(Apr!E49*2)+(May!E49*1)</f>
        <v>0</v>
      </c>
      <c r="G49" s="8"/>
      <c r="H49" s="31">
        <f>Apr!H49+G49</f>
        <v>59672.81</v>
      </c>
      <c r="I49" s="31">
        <f t="shared" si="0"/>
        <v>1894.71</v>
      </c>
      <c r="J49" s="49">
        <f t="shared" si="1"/>
        <v>100453.01999999999</v>
      </c>
      <c r="K49" s="47"/>
      <c r="L49" s="47"/>
    </row>
    <row r="50" spans="1:12" s="1" customFormat="1" ht="15.75" customHeight="1" x14ac:dyDescent="0.2">
      <c r="A50" s="5" t="s">
        <v>58</v>
      </c>
      <c r="B50" s="6" t="s">
        <v>20</v>
      </c>
      <c r="C50" s="7"/>
      <c r="D50" s="31">
        <f>(Jul!C50*11)+(Aug!C50*10)+(Sep!C50*9)+(Oct!C50*8)+(Nov!C50*7)+(Dec!C50*6)+(Jan!C50*5)+(Feb!C50*4)+(Mar!C50*3)+(Apr!C50*2)+(May!C50*1)</f>
        <v>41786.660000000003</v>
      </c>
      <c r="E50" s="8"/>
      <c r="F50" s="31">
        <f>(Jul!E50*11)+(Aug!E50*10)+(Sep!E50*9)+(Oct!E50*8)+(Nov!E50*7)+(Dec!E50*6)+(Jan!E50*5)+(Feb!E50*4)+(Mar!E50*3)+(Apr!E50*2)+(May!E50*1)</f>
        <v>0</v>
      </c>
      <c r="G50" s="8"/>
      <c r="H50" s="31">
        <f>Apr!H50+G50</f>
        <v>76947.67</v>
      </c>
      <c r="I50" s="31">
        <f t="shared" si="0"/>
        <v>0</v>
      </c>
      <c r="J50" s="49">
        <f t="shared" si="1"/>
        <v>118734.33</v>
      </c>
      <c r="K50" s="47"/>
      <c r="L50" s="47"/>
    </row>
    <row r="51" spans="1:12" s="1" customFormat="1" ht="15.75" customHeight="1" x14ac:dyDescent="0.2">
      <c r="A51" s="5" t="s">
        <v>59</v>
      </c>
      <c r="B51" s="6" t="s">
        <v>20</v>
      </c>
      <c r="C51" s="7">
        <v>1882.28</v>
      </c>
      <c r="D51" s="31">
        <f>(Jul!C51*11)+(Aug!C51*10)+(Sep!C51*9)+(Oct!C51*8)+(Nov!C51*7)+(Dec!C51*6)+(Jan!C51*5)+(Feb!C51*4)+(Mar!C51*3)+(Apr!C51*2)+(May!C51*1)</f>
        <v>282395.31000000006</v>
      </c>
      <c r="E51" s="8"/>
      <c r="F51" s="31">
        <f>(Jul!E51*11)+(Aug!E51*10)+(Sep!E51*9)+(Oct!E51*8)+(Nov!E51*7)+(Dec!E51*6)+(Jan!E51*5)+(Feb!E51*4)+(Mar!E51*3)+(Apr!E51*2)+(May!E51*1)</f>
        <v>29965</v>
      </c>
      <c r="G51" s="8">
        <v>2999.88</v>
      </c>
      <c r="H51" s="31">
        <f>Apr!H51+G51</f>
        <v>177582.07</v>
      </c>
      <c r="I51" s="31">
        <f t="shared" si="0"/>
        <v>4882.16</v>
      </c>
      <c r="J51" s="49">
        <f t="shared" si="1"/>
        <v>489942.38000000006</v>
      </c>
      <c r="K51" s="47"/>
      <c r="L51" s="47"/>
    </row>
    <row r="52" spans="1:12" s="1" customFormat="1" ht="15.75" customHeight="1" x14ac:dyDescent="0.2">
      <c r="A52" s="5" t="s">
        <v>60</v>
      </c>
      <c r="B52" s="6" t="s">
        <v>20</v>
      </c>
      <c r="C52" s="7"/>
      <c r="D52" s="31">
        <f>(Jul!C52*11)+(Aug!C52*10)+(Sep!C52*9)+(Oct!C52*8)+(Nov!C52*7)+(Dec!C52*6)+(Jan!C52*5)+(Feb!C52*4)+(Mar!C52*3)+(Apr!C52*2)+(May!C52*1)</f>
        <v>21603</v>
      </c>
      <c r="E52" s="8"/>
      <c r="F52" s="31">
        <f>(Jul!E52*11)+(Aug!E52*10)+(Sep!E52*9)+(Oct!E52*8)+(Nov!E52*7)+(Dec!E52*6)+(Jan!E52*5)+(Feb!E52*4)+(Mar!E52*3)+(Apr!E52*2)+(May!E52*1)</f>
        <v>0</v>
      </c>
      <c r="G52" s="8"/>
      <c r="H52" s="31">
        <f>Apr!H52+G52</f>
        <v>6306</v>
      </c>
      <c r="I52" s="31">
        <f t="shared" si="0"/>
        <v>0</v>
      </c>
      <c r="J52" s="49">
        <f t="shared" si="1"/>
        <v>27909</v>
      </c>
      <c r="K52" s="47"/>
      <c r="L52" s="47"/>
    </row>
    <row r="53" spans="1:12" s="1" customFormat="1" ht="15.75" customHeight="1" x14ac:dyDescent="0.2">
      <c r="A53" s="5" t="s">
        <v>64</v>
      </c>
      <c r="B53" s="6" t="s">
        <v>20</v>
      </c>
      <c r="C53" s="7">
        <v>408.97</v>
      </c>
      <c r="D53" s="31">
        <f>(Jul!C53*11)+(Aug!C53*10)+(Sep!C53*9)+(Oct!C53*8)+(Nov!C53*7)+(Dec!C53*6)+(Jan!C53*5)+(Feb!C53*4)+(Mar!C53*3)+(Apr!C53*2)+(May!C53*1)</f>
        <v>47431.380000000005</v>
      </c>
      <c r="E53" s="8"/>
      <c r="F53" s="31">
        <f>(Jul!E53*11)+(Aug!E53*10)+(Sep!E53*9)+(Oct!E53*8)+(Nov!E53*7)+(Dec!E53*6)+(Jan!E53*5)+(Feb!E53*4)+(Mar!E53*3)+(Apr!E53*2)+(May!E53*1)</f>
        <v>0</v>
      </c>
      <c r="G53" s="8">
        <v>4083.6</v>
      </c>
      <c r="H53" s="31">
        <f>Apr!H53+G53</f>
        <v>12200.289999999999</v>
      </c>
      <c r="I53" s="31">
        <f t="shared" si="0"/>
        <v>4492.57</v>
      </c>
      <c r="J53" s="49">
        <f t="shared" si="1"/>
        <v>59631.670000000006</v>
      </c>
      <c r="K53" s="47"/>
      <c r="L53" s="47"/>
    </row>
    <row r="54" spans="1:12" s="1" customFormat="1" ht="15.75" customHeight="1" x14ac:dyDescent="0.2">
      <c r="A54" s="5" t="s">
        <v>65</v>
      </c>
      <c r="B54" s="6" t="s">
        <v>20</v>
      </c>
      <c r="C54" s="7"/>
      <c r="D54" s="31">
        <f>(Jul!C54*11)+(Aug!C54*10)+(Sep!C54*9)+(Oct!C54*8)+(Nov!C54*7)+(Dec!C54*6)+(Jan!C54*5)+(Feb!C54*4)+(Mar!C54*3)+(Apr!C54*2)+(May!C54*1)</f>
        <v>29805</v>
      </c>
      <c r="E54" s="8"/>
      <c r="F54" s="31">
        <f>(Jul!E54*11)+(Aug!E54*10)+(Sep!E54*9)+(Oct!E54*8)+(Nov!E54*7)+(Dec!E54*6)+(Jan!E54*5)+(Feb!E54*4)+(Mar!E54*3)+(Apr!E54*2)+(May!E54*1)</f>
        <v>0</v>
      </c>
      <c r="G54" s="8"/>
      <c r="H54" s="31">
        <f>Apr!H54+G54</f>
        <v>13481</v>
      </c>
      <c r="I54" s="31">
        <f t="shared" si="0"/>
        <v>0</v>
      </c>
      <c r="J54" s="49">
        <f t="shared" si="1"/>
        <v>43286</v>
      </c>
      <c r="K54" s="47"/>
      <c r="L54" s="47"/>
    </row>
    <row r="55" spans="1:12" s="1" customFormat="1" ht="15.75" customHeight="1" x14ac:dyDescent="0.2">
      <c r="A55" s="5" t="s">
        <v>66</v>
      </c>
      <c r="B55" s="6" t="s">
        <v>20</v>
      </c>
      <c r="C55" s="7">
        <v>2915.55</v>
      </c>
      <c r="D55" s="31">
        <f>(Jul!C55*11)+(Aug!C55*10)+(Sep!C55*9)+(Oct!C55*8)+(Nov!C55*7)+(Dec!C55*6)+(Jan!C55*5)+(Feb!C55*4)+(Mar!C55*3)+(Apr!C55*2)+(May!C55*1)</f>
        <v>224091.01</v>
      </c>
      <c r="E55" s="8">
        <v>1794</v>
      </c>
      <c r="F55" s="31">
        <f>(Jul!E55*11)+(Aug!E55*10)+(Sep!E55*9)+(Oct!E55*8)+(Nov!E55*7)+(Dec!E55*6)+(Jan!E55*5)+(Feb!E55*4)+(Mar!E55*3)+(Apr!E55*2)+(May!E55*1)</f>
        <v>3638</v>
      </c>
      <c r="G55" s="8">
        <v>14839.03</v>
      </c>
      <c r="H55" s="31">
        <f>Apr!H55+G55</f>
        <v>263093.16000000003</v>
      </c>
      <c r="I55" s="31">
        <f t="shared" si="0"/>
        <v>19548.580000000002</v>
      </c>
      <c r="J55" s="49">
        <f t="shared" si="1"/>
        <v>490822.17000000004</v>
      </c>
      <c r="K55" s="47"/>
      <c r="L55" s="47"/>
    </row>
    <row r="56" spans="1:12" s="11" customFormat="1" ht="15.75" customHeight="1" x14ac:dyDescent="0.2">
      <c r="A56" s="9" t="s">
        <v>67</v>
      </c>
      <c r="B56" s="10" t="s">
        <v>20</v>
      </c>
      <c r="C56" s="7"/>
      <c r="D56" s="31">
        <f>(Jul!C56*11)+(Aug!C56*10)+(Sep!C56*9)+(Oct!C56*8)+(Nov!C56*7)+(Dec!C56*6)+(Jan!C56*5)+(Feb!C56*4)+(Mar!C56*3)+(Apr!C56*2)+(May!C56*1)</f>
        <v>0</v>
      </c>
      <c r="E56" s="8"/>
      <c r="F56" s="31">
        <f>(Jul!E56*11)+(Aug!E56*10)+(Sep!E56*9)+(Oct!E56*8)+(Nov!E56*7)+(Dec!E56*6)+(Jan!E56*5)+(Feb!E56*4)+(Mar!E56*3)+(Apr!E56*2)+(May!E56*1)</f>
        <v>0</v>
      </c>
      <c r="G56" s="8"/>
      <c r="H56" s="31">
        <f>Apr!H56+G56</f>
        <v>0</v>
      </c>
      <c r="I56" s="31">
        <f t="shared" si="0"/>
        <v>0</v>
      </c>
      <c r="J56" s="49">
        <f t="shared" si="1"/>
        <v>0</v>
      </c>
      <c r="K56" s="47"/>
      <c r="L56" s="47"/>
    </row>
    <row r="57" spans="1:12" s="1" customFormat="1" ht="15.75" customHeight="1" x14ac:dyDescent="0.2">
      <c r="A57" s="5" t="s">
        <v>68</v>
      </c>
      <c r="B57" s="6" t="s">
        <v>20</v>
      </c>
      <c r="C57" s="7">
        <v>3263.43</v>
      </c>
      <c r="D57" s="31">
        <f>(Jul!C57*11)+(Aug!C57*10)+(Sep!C57*9)+(Oct!C57*8)+(Nov!C57*7)+(Dec!C57*6)+(Jan!C57*5)+(Feb!C57*4)+(Mar!C57*3)+(Apr!C57*2)+(May!C57*1)</f>
        <v>41946.18</v>
      </c>
      <c r="E57" s="8"/>
      <c r="F57" s="31">
        <f>(Jul!E57*11)+(Aug!E57*10)+(Sep!E57*9)+(Oct!E57*8)+(Nov!E57*7)+(Dec!E57*6)+(Jan!E57*5)+(Feb!E57*4)+(Mar!E57*3)+(Apr!E57*2)+(May!E57*1)</f>
        <v>0</v>
      </c>
      <c r="G57" s="8">
        <v>82071.44</v>
      </c>
      <c r="H57" s="31">
        <f>Apr!H57+G57</f>
        <v>109883.28</v>
      </c>
      <c r="I57" s="31">
        <f t="shared" si="0"/>
        <v>85334.87</v>
      </c>
      <c r="J57" s="49">
        <f t="shared" si="1"/>
        <v>151829.46</v>
      </c>
      <c r="K57" s="47"/>
      <c r="L57" s="47"/>
    </row>
    <row r="58" spans="1:12" s="11" customFormat="1" ht="15.75" customHeight="1" x14ac:dyDescent="0.2">
      <c r="A58" s="9" t="s">
        <v>69</v>
      </c>
      <c r="B58" s="10" t="s">
        <v>20</v>
      </c>
      <c r="C58" s="7">
        <v>1338.71</v>
      </c>
      <c r="D58" s="31">
        <f>(Jul!C58*11)+(Aug!C58*10)+(Sep!C58*9)+(Oct!C58*8)+(Nov!C58*7)+(Dec!C58*6)+(Jan!C58*5)+(Feb!C58*4)+(Mar!C58*3)+(Apr!C58*2)+(May!C58*1)</f>
        <v>54310.71</v>
      </c>
      <c r="E58" s="8"/>
      <c r="F58" s="31">
        <f>(Jul!E58*11)+(Aug!E58*10)+(Sep!E58*9)+(Oct!E58*8)+(Nov!E58*7)+(Dec!E58*6)+(Jan!E58*5)+(Feb!E58*4)+(Mar!E58*3)+(Apr!E58*2)+(May!E58*1)</f>
        <v>0</v>
      </c>
      <c r="G58" s="8"/>
      <c r="H58" s="31">
        <f>Apr!H58+G58</f>
        <v>9130</v>
      </c>
      <c r="I58" s="31">
        <f t="shared" si="0"/>
        <v>1338.71</v>
      </c>
      <c r="J58" s="49">
        <f t="shared" si="1"/>
        <v>63440.71</v>
      </c>
      <c r="K58" s="47"/>
      <c r="L58" s="47"/>
    </row>
    <row r="59" spans="1:12" s="1" customFormat="1" ht="15.75" customHeight="1" x14ac:dyDescent="0.2">
      <c r="A59" s="5" t="s">
        <v>70</v>
      </c>
      <c r="B59" s="6" t="s">
        <v>20</v>
      </c>
      <c r="C59" s="7"/>
      <c r="D59" s="31">
        <f>(Jul!C59*11)+(Aug!C59*10)+(Sep!C59*9)+(Oct!C59*8)+(Nov!C59*7)+(Dec!C59*6)+(Jan!C59*5)+(Feb!C59*4)+(Mar!C59*3)+(Apr!C59*2)+(May!C59*1)</f>
        <v>60932</v>
      </c>
      <c r="E59" s="8"/>
      <c r="F59" s="31">
        <f>(Jul!E59*11)+(Aug!E59*10)+(Sep!E59*9)+(Oct!E59*8)+(Nov!E59*7)+(Dec!E59*6)+(Jan!E59*5)+(Feb!E59*4)+(Mar!E59*3)+(Apr!E59*2)+(May!E59*1)</f>
        <v>0</v>
      </c>
      <c r="G59" s="8"/>
      <c r="H59" s="31">
        <f>Apr!H59+G59</f>
        <v>74364.98</v>
      </c>
      <c r="I59" s="31">
        <f t="shared" si="0"/>
        <v>0</v>
      </c>
      <c r="J59" s="49">
        <f t="shared" si="1"/>
        <v>135296.97999999998</v>
      </c>
      <c r="K59" s="47"/>
      <c r="L59" s="47"/>
    </row>
    <row r="60" spans="1:12" s="11" customFormat="1" ht="15.75" customHeight="1" x14ac:dyDescent="0.2">
      <c r="A60" s="9" t="s">
        <v>71</v>
      </c>
      <c r="B60" s="10" t="s">
        <v>20</v>
      </c>
      <c r="C60" s="7">
        <v>22425</v>
      </c>
      <c r="D60" s="31">
        <f>(Jul!C60*11)+(Aug!C60*10)+(Sep!C60*9)+(Oct!C60*8)+(Nov!C60*7)+(Dec!C60*6)+(Jan!C60*5)+(Feb!C60*4)+(Mar!C60*3)+(Apr!C60*2)+(May!C60*1)</f>
        <v>1961398.2699999998</v>
      </c>
      <c r="E60" s="8"/>
      <c r="F60" s="31">
        <f>(Jul!E60*11)+(Aug!E60*10)+(Sep!E60*9)+(Oct!E60*8)+(Nov!E60*7)+(Dec!E60*6)+(Jan!E60*5)+(Feb!E60*4)+(Mar!E60*3)+(Apr!E60*2)+(May!E60*1)</f>
        <v>39613</v>
      </c>
      <c r="G60" s="8">
        <v>271527</v>
      </c>
      <c r="H60" s="31">
        <f>Apr!H60+G60</f>
        <v>2819963.15</v>
      </c>
      <c r="I60" s="31">
        <f t="shared" si="0"/>
        <v>293952</v>
      </c>
      <c r="J60" s="49">
        <f t="shared" si="1"/>
        <v>4820974.42</v>
      </c>
      <c r="K60" s="47"/>
      <c r="L60" s="47"/>
    </row>
    <row r="61" spans="1:12" s="1" customFormat="1" ht="15.75" customHeight="1" x14ac:dyDescent="0.2">
      <c r="A61" s="5" t="s">
        <v>72</v>
      </c>
      <c r="B61" s="6" t="s">
        <v>20</v>
      </c>
      <c r="C61" s="7"/>
      <c r="D61" s="31">
        <f>(Jul!C61*11)+(Aug!C61*10)+(Sep!C61*9)+(Oct!C61*8)+(Nov!C61*7)+(Dec!C61*6)+(Jan!C61*5)+(Feb!C61*4)+(Mar!C61*3)+(Apr!C61*2)+(May!C61*1)</f>
        <v>0</v>
      </c>
      <c r="E61" s="8"/>
      <c r="F61" s="31">
        <f>(Jul!E61*11)+(Aug!E61*10)+(Sep!E61*9)+(Oct!E61*8)+(Nov!E61*7)+(Dec!E61*6)+(Jan!E61*5)+(Feb!E61*4)+(Mar!E61*3)+(Apr!E61*2)+(May!E61*1)</f>
        <v>0</v>
      </c>
      <c r="G61" s="8"/>
      <c r="H61" s="31">
        <f>Apr!H61+G61</f>
        <v>0</v>
      </c>
      <c r="I61" s="31">
        <f t="shared" si="0"/>
        <v>0</v>
      </c>
      <c r="J61" s="49">
        <f t="shared" si="1"/>
        <v>0</v>
      </c>
      <c r="K61" s="47"/>
      <c r="L61" s="47"/>
    </row>
    <row r="62" spans="1:12" s="11" customFormat="1" ht="15.75" customHeight="1" x14ac:dyDescent="0.2">
      <c r="A62" s="9" t="s">
        <v>73</v>
      </c>
      <c r="B62" s="10" t="s">
        <v>20</v>
      </c>
      <c r="C62" s="7"/>
      <c r="D62" s="31">
        <f>(Jul!C62*11)+(Aug!C62*10)+(Sep!C62*9)+(Oct!C62*8)+(Nov!C62*7)+(Dec!C62*6)+(Jan!C62*5)+(Feb!C62*4)+(Mar!C62*3)+(Apr!C62*2)+(May!C62*1)</f>
        <v>0</v>
      </c>
      <c r="E62" s="8">
        <v>107</v>
      </c>
      <c r="F62" s="31">
        <f>(Jul!E62*11)+(Aug!E62*10)+(Sep!E62*9)+(Oct!E62*8)+(Nov!E62*7)+(Dec!E62*6)+(Jan!E62*5)+(Feb!E62*4)+(Mar!E62*3)+(Apr!E62*2)+(May!E62*1)</f>
        <v>107</v>
      </c>
      <c r="G62" s="8">
        <v>175</v>
      </c>
      <c r="H62" s="31">
        <f>Apr!H62+G62</f>
        <v>175</v>
      </c>
      <c r="I62" s="31">
        <f t="shared" si="0"/>
        <v>282</v>
      </c>
      <c r="J62" s="49">
        <f t="shared" si="1"/>
        <v>282</v>
      </c>
      <c r="K62" s="47"/>
      <c r="L62" s="47"/>
    </row>
    <row r="63" spans="1:12" s="1" customFormat="1" ht="15.75" customHeight="1" x14ac:dyDescent="0.2">
      <c r="A63" s="5" t="s">
        <v>126</v>
      </c>
      <c r="B63" s="6" t="s">
        <v>20</v>
      </c>
      <c r="C63" s="7"/>
      <c r="D63" s="31">
        <f>(Jul!C63*11)+(Aug!C63*10)+(Sep!C63*9)+(Oct!C63*8)+(Nov!C63*7)+(Dec!C63*6)+(Jan!C63*5)+(Feb!C63*4)+(Mar!C63*3)+(Apr!C63*2)+(May!C63*1)</f>
        <v>31509.5</v>
      </c>
      <c r="E63" s="8">
        <v>182</v>
      </c>
      <c r="F63" s="31">
        <f>(Jul!E63*11)+(Aug!E63*10)+(Sep!E63*9)+(Oct!E63*8)+(Nov!E63*7)+(Dec!E63*6)+(Jan!E63*5)+(Feb!E63*4)+(Mar!E63*3)+(Apr!E63*2)+(May!E63*1)</f>
        <v>182</v>
      </c>
      <c r="G63" s="8">
        <v>133.57</v>
      </c>
      <c r="H63" s="31">
        <f>Apr!H63+G63</f>
        <v>18005.8</v>
      </c>
      <c r="I63" s="31">
        <f t="shared" si="0"/>
        <v>315.57</v>
      </c>
      <c r="J63" s="49">
        <f t="shared" si="1"/>
        <v>49697.3</v>
      </c>
      <c r="K63" s="47"/>
      <c r="L63" s="47"/>
    </row>
    <row r="64" spans="1:12" s="1" customFormat="1" ht="15.75" customHeight="1" x14ac:dyDescent="0.2">
      <c r="A64" s="5" t="s">
        <v>74</v>
      </c>
      <c r="B64" s="6" t="s">
        <v>20</v>
      </c>
      <c r="C64" s="7">
        <v>2128.71</v>
      </c>
      <c r="D64" s="31">
        <f>(Jul!C64*11)+(Aug!C64*10)+(Sep!C64*9)+(Oct!C64*8)+(Nov!C64*7)+(Dec!C64*6)+(Jan!C64*5)+(Feb!C64*4)+(Mar!C64*3)+(Apr!C64*2)+(May!C64*1)</f>
        <v>9464.7099999999991</v>
      </c>
      <c r="E64" s="8"/>
      <c r="F64" s="31">
        <f>(Jul!E64*11)+(Aug!E64*10)+(Sep!E64*9)+(Oct!E64*8)+(Nov!E64*7)+(Dec!E64*6)+(Jan!E64*5)+(Feb!E64*4)+(Mar!E64*3)+(Apr!E64*2)+(May!E64*1)</f>
        <v>0</v>
      </c>
      <c r="G64" s="8"/>
      <c r="H64" s="31">
        <f>Apr!H64+G64</f>
        <v>4822</v>
      </c>
      <c r="I64" s="31">
        <f t="shared" ref="I64:I71" si="2">C64+E64+G64</f>
        <v>2128.71</v>
      </c>
      <c r="J64" s="49">
        <f t="shared" ref="J64:J71" si="3">D64+F64+H64</f>
        <v>14286.71</v>
      </c>
      <c r="K64" s="47"/>
      <c r="L64" s="47"/>
    </row>
    <row r="65" spans="1:12" s="11" customFormat="1" ht="15.75" customHeight="1" x14ac:dyDescent="0.2">
      <c r="A65" s="9" t="s">
        <v>76</v>
      </c>
      <c r="B65" s="10" t="s">
        <v>20</v>
      </c>
      <c r="C65" s="7"/>
      <c r="D65" s="31">
        <f>(Jul!C65*11)+(Aug!C65*10)+(Sep!C65*9)+(Oct!C65*8)+(Nov!C65*7)+(Dec!C65*6)+(Jan!C65*5)+(Feb!C65*4)+(Mar!C65*3)+(Apr!C65*2)+(May!C65*1)</f>
        <v>0</v>
      </c>
      <c r="E65" s="8"/>
      <c r="F65" s="31">
        <f>(Jul!E65*11)+(Aug!E65*10)+(Sep!E65*9)+(Oct!E65*8)+(Nov!E65*7)+(Dec!E65*6)+(Jan!E65*5)+(Feb!E65*4)+(Mar!E65*3)+(Apr!E65*2)+(May!E65*1)</f>
        <v>0</v>
      </c>
      <c r="G65" s="8"/>
      <c r="H65" s="31">
        <f>Apr!H65+G65</f>
        <v>0</v>
      </c>
      <c r="I65" s="31">
        <f t="shared" si="2"/>
        <v>0</v>
      </c>
      <c r="J65" s="49">
        <f t="shared" si="3"/>
        <v>0</v>
      </c>
      <c r="K65" s="47"/>
      <c r="L65" s="47"/>
    </row>
    <row r="66" spans="1:12" s="11" customFormat="1" ht="15.75" customHeight="1" x14ac:dyDescent="0.2">
      <c r="A66" s="9" t="s">
        <v>77</v>
      </c>
      <c r="B66" s="10" t="s">
        <v>20</v>
      </c>
      <c r="C66" s="7"/>
      <c r="D66" s="31">
        <f>(Jul!C66*11)+(Aug!C66*10)+(Sep!C66*9)+(Oct!C66*8)+(Nov!C66*7)+(Dec!C66*6)+(Jan!C66*5)+(Feb!C66*4)+(Mar!C66*3)+(Apr!C66*2)+(May!C66*1)</f>
        <v>0</v>
      </c>
      <c r="E66" s="8"/>
      <c r="F66" s="31">
        <f>(Jul!E66*11)+(Aug!E66*10)+(Sep!E66*9)+(Oct!E66*8)+(Nov!E66*7)+(Dec!E66*6)+(Jan!E66*5)+(Feb!E66*4)+(Mar!E66*3)+(Apr!E66*2)+(May!E66*1)</f>
        <v>0</v>
      </c>
      <c r="G66" s="8"/>
      <c r="H66" s="31">
        <f>Apr!H66+G66</f>
        <v>0</v>
      </c>
      <c r="I66" s="31">
        <f t="shared" si="2"/>
        <v>0</v>
      </c>
      <c r="J66" s="49">
        <f t="shared" si="3"/>
        <v>0</v>
      </c>
      <c r="K66" s="47"/>
      <c r="L66" s="47"/>
    </row>
    <row r="67" spans="1:12" s="11" customFormat="1" ht="15.75" customHeight="1" x14ac:dyDescent="0.2">
      <c r="A67" s="9" t="s">
        <v>78</v>
      </c>
      <c r="B67" s="10" t="s">
        <v>20</v>
      </c>
      <c r="C67" s="7"/>
      <c r="D67" s="31">
        <f>(Jul!C67*11)+(Aug!C67*10)+(Sep!C67*9)+(Oct!C67*8)+(Nov!C67*7)+(Dec!C67*6)+(Jan!C67*5)+(Feb!C67*4)+(Mar!C67*3)+(Apr!C67*2)+(May!C67*1)</f>
        <v>26103</v>
      </c>
      <c r="E67" s="8">
        <v>90</v>
      </c>
      <c r="F67" s="31">
        <f>(Jul!E67*11)+(Aug!E67*10)+(Sep!E67*9)+(Oct!E67*8)+(Nov!E67*7)+(Dec!E67*6)+(Jan!E67*5)+(Feb!E67*4)+(Mar!E67*3)+(Apr!E67*2)+(May!E67*1)</f>
        <v>2190</v>
      </c>
      <c r="G67" s="8"/>
      <c r="H67" s="31">
        <f>Apr!H67+G67</f>
        <v>7622</v>
      </c>
      <c r="I67" s="31">
        <f t="shared" si="2"/>
        <v>90</v>
      </c>
      <c r="J67" s="49">
        <f t="shared" si="3"/>
        <v>35915</v>
      </c>
      <c r="K67" s="47"/>
      <c r="L67" s="47"/>
    </row>
    <row r="68" spans="1:12" s="1" customFormat="1" ht="15.75" customHeight="1" x14ac:dyDescent="0.2">
      <c r="A68" s="5" t="s">
        <v>79</v>
      </c>
      <c r="B68" s="6" t="s">
        <v>20</v>
      </c>
      <c r="C68" s="7"/>
      <c r="D68" s="31">
        <f>(Jul!C68*11)+(Aug!C68*10)+(Sep!C68*9)+(Oct!C68*8)+(Nov!C68*7)+(Dec!C68*6)+(Jan!C68*5)+(Feb!C68*4)+(Mar!C68*3)+(Apr!C68*2)+(May!C68*1)</f>
        <v>0</v>
      </c>
      <c r="E68" s="8"/>
      <c r="F68" s="31">
        <f>(Jul!E68*11)+(Aug!E68*10)+(Sep!E68*9)+(Oct!E68*8)+(Nov!E68*7)+(Dec!E68*6)+(Jan!E68*5)+(Feb!E68*4)+(Mar!E68*3)+(Apr!E68*2)+(May!E68*1)</f>
        <v>0</v>
      </c>
      <c r="G68" s="8"/>
      <c r="H68" s="31">
        <f>Apr!H68+G68</f>
        <v>0</v>
      </c>
      <c r="I68" s="31">
        <f t="shared" si="2"/>
        <v>0</v>
      </c>
      <c r="J68" s="49">
        <f t="shared" si="3"/>
        <v>0</v>
      </c>
      <c r="K68" s="47"/>
      <c r="L68" s="47"/>
    </row>
    <row r="69" spans="1:12" s="11" customFormat="1" ht="15.75" customHeight="1" x14ac:dyDescent="0.2">
      <c r="A69" s="9" t="s">
        <v>83</v>
      </c>
      <c r="B69" s="10" t="s">
        <v>20</v>
      </c>
      <c r="C69" s="7"/>
      <c r="D69" s="31">
        <f>(Jul!C69*11)+(Aug!C69*10)+(Sep!C69*9)+(Oct!C69*8)+(Nov!C69*7)+(Dec!C69*6)+(Jan!C69*5)+(Feb!C69*4)+(Mar!C69*3)+(Apr!C69*2)+(May!C69*1)</f>
        <v>0</v>
      </c>
      <c r="E69" s="8"/>
      <c r="F69" s="31">
        <f>(Jul!E69*11)+(Aug!E69*10)+(Sep!E69*9)+(Oct!E69*8)+(Nov!E69*7)+(Dec!E69*6)+(Jan!E69*5)+(Feb!E69*4)+(Mar!E69*3)+(Apr!E69*2)+(May!E69*1)</f>
        <v>0</v>
      </c>
      <c r="G69" s="8"/>
      <c r="H69" s="31">
        <f>Apr!H69+G69</f>
        <v>0</v>
      </c>
      <c r="I69" s="31">
        <f t="shared" si="2"/>
        <v>0</v>
      </c>
      <c r="J69" s="49">
        <f t="shared" si="3"/>
        <v>0</v>
      </c>
      <c r="K69" s="47"/>
      <c r="L69" s="47"/>
    </row>
    <row r="70" spans="1:12" s="11" customFormat="1" ht="15.75" customHeight="1" x14ac:dyDescent="0.2">
      <c r="A70" s="9" t="s">
        <v>85</v>
      </c>
      <c r="B70" s="10" t="s">
        <v>20</v>
      </c>
      <c r="C70" s="7"/>
      <c r="D70" s="31">
        <f>(Jul!C70*11)+(Aug!C70*10)+(Sep!C70*9)+(Oct!C70*8)+(Nov!C70*7)+(Dec!C70*6)+(Jan!C70*5)+(Feb!C70*4)+(Mar!C70*3)+(Apr!C70*2)+(May!C70*1)</f>
        <v>64520.07</v>
      </c>
      <c r="E70" s="8"/>
      <c r="F70" s="31">
        <f>(Jul!E70*11)+(Aug!E70*10)+(Sep!E70*9)+(Oct!E70*8)+(Nov!E70*7)+(Dec!E70*6)+(Jan!E70*5)+(Feb!E70*4)+(Mar!E70*3)+(Apr!E70*2)+(May!E70*1)</f>
        <v>0</v>
      </c>
      <c r="G70" s="8"/>
      <c r="H70" s="31">
        <f>Apr!H70+G70</f>
        <v>55583.710000000006</v>
      </c>
      <c r="I70" s="31">
        <f t="shared" si="2"/>
        <v>0</v>
      </c>
      <c r="J70" s="49">
        <f t="shared" si="3"/>
        <v>120103.78</v>
      </c>
      <c r="K70" s="47"/>
      <c r="L70" s="47"/>
    </row>
    <row r="71" spans="1:12" s="1" customFormat="1" ht="15.75" customHeight="1" x14ac:dyDescent="0.2">
      <c r="A71" s="5" t="s">
        <v>86</v>
      </c>
      <c r="B71" s="6" t="s">
        <v>20</v>
      </c>
      <c r="C71" s="7">
        <v>5404.92</v>
      </c>
      <c r="D71" s="31">
        <f>(Jul!C71*11)+(Aug!C71*10)+(Sep!C71*9)+(Oct!C71*8)+(Nov!C71*7)+(Dec!C71*6)+(Jan!C71*5)+(Feb!C71*4)+(Mar!C71*3)+(Apr!C71*2)+(May!C71*1)</f>
        <v>198653.11</v>
      </c>
      <c r="E71" s="8"/>
      <c r="F71" s="31">
        <f>(Jul!E71*11)+(Aug!E71*10)+(Sep!E71*9)+(Oct!E71*8)+(Nov!E71*7)+(Dec!E71*6)+(Jan!E71*5)+(Feb!E71*4)+(Mar!E71*3)+(Apr!E71*2)+(May!E71*1)</f>
        <v>13812</v>
      </c>
      <c r="G71" s="8">
        <v>13422.06</v>
      </c>
      <c r="H71" s="31">
        <f>Apr!H71+G71</f>
        <v>210749.99</v>
      </c>
      <c r="I71" s="31">
        <f t="shared" si="2"/>
        <v>18826.98</v>
      </c>
      <c r="J71" s="49">
        <f t="shared" si="3"/>
        <v>423215.1</v>
      </c>
      <c r="K71" s="47"/>
      <c r="L71" s="47"/>
    </row>
    <row r="72" spans="1:12" s="3" customFormat="1" ht="21.75" x14ac:dyDescent="0.2">
      <c r="A72" s="19" t="s">
        <v>123</v>
      </c>
      <c r="B72" s="2"/>
      <c r="C72" s="32">
        <f t="shared" ref="C72:J72" si="4">SUM(C5:C31)</f>
        <v>74276</v>
      </c>
      <c r="D72" s="32">
        <f t="shared" si="4"/>
        <v>2591701.6800000006</v>
      </c>
      <c r="E72" s="32">
        <f t="shared" si="4"/>
        <v>28721</v>
      </c>
      <c r="F72" s="32">
        <f t="shared" si="4"/>
        <v>1526013.4200000002</v>
      </c>
      <c r="G72" s="32">
        <f t="shared" si="4"/>
        <v>530452</v>
      </c>
      <c r="H72" s="32">
        <f t="shared" si="4"/>
        <v>4871088.6699999981</v>
      </c>
      <c r="I72" s="32">
        <f t="shared" si="4"/>
        <v>633449</v>
      </c>
      <c r="J72" s="32">
        <f t="shared" si="4"/>
        <v>8988803.7699999996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5">SUM(C32:C71)</f>
        <v>69086.210000000006</v>
      </c>
      <c r="D73" s="32">
        <f t="shared" si="5"/>
        <v>5058503.3500000006</v>
      </c>
      <c r="E73" s="32">
        <f t="shared" si="5"/>
        <v>2173</v>
      </c>
      <c r="F73" s="32">
        <f t="shared" si="5"/>
        <v>124376</v>
      </c>
      <c r="G73" s="32">
        <f t="shared" si="5"/>
        <v>600397.65</v>
      </c>
      <c r="H73" s="32">
        <f t="shared" si="5"/>
        <v>5663081.3229999989</v>
      </c>
      <c r="I73" s="32">
        <f t="shared" si="5"/>
        <v>671656.86</v>
      </c>
      <c r="J73" s="32">
        <f t="shared" si="5"/>
        <v>10845960.673</v>
      </c>
      <c r="K73" s="55"/>
    </row>
    <row r="74" spans="1:12" s="3" customFormat="1" ht="15.75" customHeight="1" x14ac:dyDescent="0.2">
      <c r="A74" s="17" t="s">
        <v>87</v>
      </c>
      <c r="B74" s="2"/>
      <c r="C74" s="32">
        <f>SUM(C72:C73)</f>
        <v>143362.21000000002</v>
      </c>
      <c r="D74" s="32">
        <f t="shared" ref="D74:J74" si="6">SUM(D72:D73)</f>
        <v>7650205.0300000012</v>
      </c>
      <c r="E74" s="32">
        <f t="shared" si="6"/>
        <v>30894</v>
      </c>
      <c r="F74" s="32">
        <f t="shared" si="6"/>
        <v>1650389.4200000002</v>
      </c>
      <c r="G74" s="32">
        <f t="shared" si="6"/>
        <v>1130849.6499999999</v>
      </c>
      <c r="H74" s="32">
        <f t="shared" si="6"/>
        <v>10534169.992999997</v>
      </c>
      <c r="I74" s="32">
        <f t="shared" si="6"/>
        <v>1305105.8599999999</v>
      </c>
      <c r="J74" s="32">
        <f t="shared" si="6"/>
        <v>19834764.443</v>
      </c>
      <c r="K74" s="55"/>
    </row>
    <row r="75" spans="1:12" x14ac:dyDescent="0.2">
      <c r="A75" s="12"/>
      <c r="B75" s="2"/>
      <c r="C75" s="2"/>
      <c r="D75" s="34"/>
      <c r="E75" s="2"/>
      <c r="F75" s="34"/>
      <c r="G75" s="2"/>
      <c r="H75" s="51"/>
      <c r="J75" s="53"/>
    </row>
    <row r="76" spans="1:12" x14ac:dyDescent="0.2">
      <c r="A76" s="12"/>
      <c r="B76" s="2"/>
      <c r="C76" s="2"/>
      <c r="D76" s="34"/>
      <c r="E76" s="2"/>
      <c r="F76" s="34"/>
      <c r="G76" s="2"/>
      <c r="H76" s="51"/>
      <c r="I76" s="52"/>
      <c r="J76" s="53"/>
    </row>
    <row r="77" spans="1:12" x14ac:dyDescent="0.2">
      <c r="A77" s="12"/>
      <c r="B77" s="2"/>
      <c r="C77" s="2"/>
      <c r="D77" s="34"/>
      <c r="E77" s="2"/>
      <c r="F77" s="34"/>
      <c r="G77" s="2"/>
      <c r="H77" s="51"/>
      <c r="I77" s="52"/>
      <c r="J77" s="52"/>
    </row>
    <row r="78" spans="1:12" x14ac:dyDescent="0.2">
      <c r="C78" s="50"/>
      <c r="E78" s="50"/>
      <c r="G78" s="50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1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pane ySplit="4" topLeftCell="A44" activePane="bottomLeft" state="frozen"/>
      <selection pane="bottomLeft" activeCell="E52" sqref="E52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138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5" t="s">
        <v>11</v>
      </c>
      <c r="E4" s="4" t="s">
        <v>120</v>
      </c>
      <c r="F4" s="35" t="s">
        <v>14</v>
      </c>
      <c r="G4" s="4" t="s">
        <v>121</v>
      </c>
      <c r="H4" s="35" t="s">
        <v>88</v>
      </c>
      <c r="I4" s="35" t="s">
        <v>122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48">
        <v>27099.22</v>
      </c>
      <c r="D5" s="49">
        <f>(Jul!C5*12)+(Aug!C5*11)+(Sep!C5*10)+(Oct!C5*9)+(Nov!C5*8)+(Dec!C5*7)+(Jan!C5*6)+(Feb!C5*5)+(Mar!C5*4)+(Apr!C5*3)+(May!C5*2)+(Jun!C5*1)</f>
        <v>643543.41999999993</v>
      </c>
      <c r="E5" s="8">
        <v>12332.01</v>
      </c>
      <c r="F5" s="49">
        <f>(Jul!E5*12)+(Aug!E5*11)+(Sep!E5*10)+(Oct!E5*9)+(Nov!E5*8)+(Dec!E5*7)+(Jan!E5*6)+(Feb!E5*5)+(Mar!E5*4)+(Apr!E5*3)+(May!E5*2)+(Jun!E5*1)</f>
        <v>821365.83000000007</v>
      </c>
      <c r="G5" s="8">
        <v>191025.01</v>
      </c>
      <c r="H5" s="31">
        <f>May!H5+G5</f>
        <v>1179208.69</v>
      </c>
      <c r="I5" s="31">
        <f t="shared" ref="I5:I63" si="0">C5+E5+G5</f>
        <v>230456.24000000002</v>
      </c>
      <c r="J5" s="49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2644117.9400000004</v>
      </c>
      <c r="K5" s="54"/>
      <c r="L5" s="49"/>
    </row>
    <row r="6" spans="1:12" s="11" customFormat="1" ht="15.75" customHeight="1" x14ac:dyDescent="0.2">
      <c r="A6" s="9" t="s">
        <v>23</v>
      </c>
      <c r="B6" s="10" t="s">
        <v>22</v>
      </c>
      <c r="C6" s="48"/>
      <c r="D6" s="49">
        <f>(Jul!C6*12)+(Aug!C6*11)+(Sep!C6*10)+(Oct!C6*9)+(Nov!C6*8)+(Dec!C6*7)+(Jan!C6*6)+(Feb!C6*5)+(Mar!C6*4)+(Apr!C6*3)+(May!C6*2)+(Jun!C6*1)</f>
        <v>48466</v>
      </c>
      <c r="E6" s="8"/>
      <c r="F6" s="49">
        <f>(Jul!E6*12)+(Aug!E6*11)+(Sep!E6*10)+(Oct!E6*9)+(Nov!E6*8)+(Dec!E6*7)+(Jan!E6*6)+(Feb!E6*5)+(Mar!E6*4)+(Apr!E6*3)+(May!E6*2)+(Jun!E6*1)</f>
        <v>24462</v>
      </c>
      <c r="G6" s="8"/>
      <c r="H6" s="31">
        <f>May!H6+G6</f>
        <v>6203</v>
      </c>
      <c r="I6" s="31">
        <f t="shared" si="0"/>
        <v>0</v>
      </c>
      <c r="J6" s="49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79131</v>
      </c>
      <c r="K6" s="54"/>
      <c r="L6" s="49"/>
    </row>
    <row r="7" spans="1:12" s="1" customFormat="1" ht="15.75" customHeight="1" x14ac:dyDescent="0.2">
      <c r="A7" s="5" t="s">
        <v>24</v>
      </c>
      <c r="B7" s="6" t="s">
        <v>22</v>
      </c>
      <c r="C7" s="48">
        <v>654.12</v>
      </c>
      <c r="D7" s="49">
        <f>(Jul!C7*12)+(Aug!C7*11)+(Sep!C7*10)+(Oct!C7*9)+(Nov!C7*8)+(Dec!C7*7)+(Jan!C7*6)+(Feb!C7*5)+(Mar!C7*4)+(Apr!C7*3)+(May!C7*2)+(Jun!C7*1)</f>
        <v>142737.85999999999</v>
      </c>
      <c r="E7" s="8"/>
      <c r="F7" s="49">
        <f>(Jul!E7*12)+(Aug!E7*11)+(Sep!E7*10)+(Oct!E7*9)+(Nov!E7*8)+(Dec!E7*7)+(Jan!E7*6)+(Feb!E7*5)+(Mar!E7*4)+(Apr!E7*3)+(May!E7*2)+(Jun!E7*1)</f>
        <v>76913.95</v>
      </c>
      <c r="G7" s="8">
        <v>197.15</v>
      </c>
      <c r="H7" s="31">
        <f>May!H7+G7</f>
        <v>124933.17</v>
      </c>
      <c r="I7" s="31">
        <f t="shared" si="0"/>
        <v>851.27</v>
      </c>
      <c r="J7" s="49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344584.98000000004</v>
      </c>
      <c r="K7" s="54"/>
      <c r="L7" s="49"/>
    </row>
    <row r="8" spans="1:12" s="11" customFormat="1" ht="15.75" customHeight="1" x14ac:dyDescent="0.2">
      <c r="A8" s="9" t="s">
        <v>25</v>
      </c>
      <c r="B8" s="10" t="s">
        <v>22</v>
      </c>
      <c r="C8" s="48"/>
      <c r="D8" s="49">
        <f>(Jul!C8*12)+(Aug!C8*11)+(Sep!C8*10)+(Oct!C8*9)+(Nov!C8*8)+(Dec!C8*7)+(Jan!C8*6)+(Feb!C8*5)+(Mar!C8*4)+(Apr!C8*3)+(May!C8*2)+(Jun!C8*1)</f>
        <v>24090.399999999998</v>
      </c>
      <c r="E8" s="8">
        <v>1326.27</v>
      </c>
      <c r="F8" s="49">
        <f>(Jul!E8*12)+(Aug!E8*11)+(Sep!E8*10)+(Oct!E8*9)+(Nov!E8*8)+(Dec!E8*7)+(Jan!E8*6)+(Feb!E8*5)+(Mar!E8*4)+(Apr!E8*3)+(May!E8*2)+(Jun!E8*1)</f>
        <v>16338.27</v>
      </c>
      <c r="G8" s="8">
        <v>535.23</v>
      </c>
      <c r="H8" s="31">
        <f>May!H8+G8</f>
        <v>15951.679999999998</v>
      </c>
      <c r="I8" s="31">
        <f t="shared" si="0"/>
        <v>1861.5</v>
      </c>
      <c r="J8" s="49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56380.35</v>
      </c>
      <c r="K8" s="54"/>
      <c r="L8" s="49"/>
    </row>
    <row r="9" spans="1:12" s="1" customFormat="1" ht="15.75" customHeight="1" x14ac:dyDescent="0.2">
      <c r="A9" s="5" t="s">
        <v>27</v>
      </c>
      <c r="B9" s="6" t="s">
        <v>22</v>
      </c>
      <c r="C9" s="48">
        <v>1646.71</v>
      </c>
      <c r="D9" s="49">
        <f>(Jul!C9*12)+(Aug!C9*11)+(Sep!C9*10)+(Oct!C9*9)+(Nov!C9*8)+(Dec!C9*7)+(Jan!C9*6)+(Feb!C9*5)+(Mar!C9*4)+(Apr!C9*3)+(May!C9*2)+(Jun!C9*1)</f>
        <v>11811.04</v>
      </c>
      <c r="E9" s="8"/>
      <c r="F9" s="49">
        <f>(Jul!E9*12)+(Aug!E9*11)+(Sep!E9*10)+(Oct!E9*9)+(Nov!E9*8)+(Dec!E9*7)+(Jan!E9*6)+(Feb!E9*5)+(Mar!E9*4)+(Apr!E9*3)+(May!E9*2)+(Jun!E9*1)</f>
        <v>2016</v>
      </c>
      <c r="G9" s="8">
        <v>1176</v>
      </c>
      <c r="H9" s="31">
        <f>May!H9+G9</f>
        <v>95831.27</v>
      </c>
      <c r="I9" s="31">
        <f t="shared" si="0"/>
        <v>2822.71</v>
      </c>
      <c r="J9" s="49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109658.31000000001</v>
      </c>
      <c r="K9" s="54"/>
      <c r="L9" s="49"/>
    </row>
    <row r="10" spans="1:12" s="1" customFormat="1" ht="15.75" customHeight="1" x14ac:dyDescent="0.2">
      <c r="A10" s="5" t="s">
        <v>30</v>
      </c>
      <c r="B10" s="6" t="s">
        <v>22</v>
      </c>
      <c r="C10" s="48">
        <v>1894.71</v>
      </c>
      <c r="D10" s="49">
        <f>(Jul!C10*12)+(Aug!C10*11)+(Sep!C10*10)+(Oct!C10*9)+(Nov!C10*8)+(Dec!C10*7)+(Jan!C10*6)+(Feb!C10*5)+(Mar!C10*4)+(Apr!C10*3)+(May!C10*2)+(Jun!C10*1)</f>
        <v>116796.41</v>
      </c>
      <c r="E10" s="8">
        <v>1153</v>
      </c>
      <c r="F10" s="49">
        <f>(Jul!E10*12)+(Aug!E10*11)+(Sep!E10*10)+(Oct!E10*9)+(Nov!E10*8)+(Dec!E10*7)+(Jan!E10*6)+(Feb!E10*5)+(Mar!E10*4)+(Apr!E10*3)+(May!E10*2)+(Jun!E10*1)</f>
        <v>44262</v>
      </c>
      <c r="G10" s="8">
        <v>6786</v>
      </c>
      <c r="H10" s="31">
        <f>May!H10+G10</f>
        <v>203480.14</v>
      </c>
      <c r="I10" s="31">
        <f t="shared" si="0"/>
        <v>9833.7099999999991</v>
      </c>
      <c r="J10" s="49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364538.55000000005</v>
      </c>
      <c r="K10" s="54"/>
      <c r="L10" s="49"/>
    </row>
    <row r="11" spans="1:12" s="1" customFormat="1" ht="15.75" customHeight="1" x14ac:dyDescent="0.2">
      <c r="A11" s="5" t="s">
        <v>31</v>
      </c>
      <c r="B11" s="6" t="s">
        <v>22</v>
      </c>
      <c r="C11" s="48"/>
      <c r="D11" s="49">
        <f>(Jul!C11*12)+(Aug!C11*11)+(Sep!C11*10)+(Oct!C11*9)+(Nov!C11*8)+(Dec!C11*7)+(Jan!C11*6)+(Feb!C11*5)+(Mar!C11*4)+(Apr!C11*3)+(May!C11*2)+(Jun!C11*1)</f>
        <v>66095.200000000012</v>
      </c>
      <c r="E11" s="8">
        <v>555</v>
      </c>
      <c r="F11" s="49">
        <f>(Jul!E11*12)+(Aug!E11*11)+(Sep!E11*10)+(Oct!E11*9)+(Nov!E11*8)+(Dec!E11*7)+(Jan!E11*6)+(Feb!E11*5)+(Mar!E11*4)+(Apr!E11*3)+(May!E11*2)+(Jun!E11*1)</f>
        <v>64219</v>
      </c>
      <c r="G11" s="8"/>
      <c r="H11" s="31">
        <f>May!H11+G11</f>
        <v>91258.33</v>
      </c>
      <c r="I11" s="31">
        <f t="shared" si="0"/>
        <v>555</v>
      </c>
      <c r="J11" s="49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221572.53000000003</v>
      </c>
      <c r="K11" s="54"/>
      <c r="L11" s="49"/>
    </row>
    <row r="12" spans="1:12" s="11" customFormat="1" ht="15.75" customHeight="1" x14ac:dyDescent="0.2">
      <c r="A12" s="9" t="s">
        <v>36</v>
      </c>
      <c r="B12" s="10" t="s">
        <v>22</v>
      </c>
      <c r="C12" s="48"/>
      <c r="D12" s="49">
        <f>(Jul!C12*12)+(Aug!C12*11)+(Sep!C12*10)+(Oct!C12*9)+(Nov!C12*8)+(Dec!C12*7)+(Jan!C12*6)+(Feb!C12*5)+(Mar!C12*4)+(Apr!C12*3)+(May!C12*2)+(Jun!C12*1)</f>
        <v>0</v>
      </c>
      <c r="E12" s="8"/>
      <c r="F12" s="49">
        <f>(Jul!E12*12)+(Aug!E12*11)+(Sep!E12*10)+(Oct!E12*9)+(Nov!E12*8)+(Dec!E12*7)+(Jan!E12*6)+(Feb!E12*5)+(Mar!E12*4)+(Apr!E12*3)+(May!E12*2)+(Jun!E12*1)</f>
        <v>21162</v>
      </c>
      <c r="G12" s="8"/>
      <c r="H12" s="31">
        <f>May!H12+G12</f>
        <v>8576</v>
      </c>
      <c r="I12" s="31">
        <f t="shared" si="0"/>
        <v>0</v>
      </c>
      <c r="J12" s="49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29738</v>
      </c>
      <c r="K12" s="54"/>
      <c r="L12" s="49"/>
    </row>
    <row r="13" spans="1:12" s="1" customFormat="1" ht="15.75" customHeight="1" x14ac:dyDescent="0.2">
      <c r="A13" s="5" t="s">
        <v>37</v>
      </c>
      <c r="B13" s="6" t="s">
        <v>22</v>
      </c>
      <c r="C13" s="48">
        <v>10255.61</v>
      </c>
      <c r="D13" s="49">
        <f>(Jul!C13*12)+(Aug!C13*11)+(Sep!C13*10)+(Oct!C13*9)+(Nov!C13*8)+(Dec!C13*7)+(Jan!C13*6)+(Feb!C13*5)+(Mar!C13*4)+(Apr!C13*3)+(May!C13*2)+(Jun!C13*1)</f>
        <v>377378.20999999996</v>
      </c>
      <c r="E13" s="8">
        <v>1149</v>
      </c>
      <c r="F13" s="49">
        <f>(Jul!E13*12)+(Aug!E13*11)+(Sep!E13*10)+(Oct!E13*9)+(Nov!E13*8)+(Dec!E13*7)+(Jan!E13*6)+(Feb!E13*5)+(Mar!E13*4)+(Apr!E13*3)+(May!E13*2)+(Jun!E13*1)</f>
        <v>104675.36</v>
      </c>
      <c r="G13" s="8">
        <v>152028.37</v>
      </c>
      <c r="H13" s="31">
        <f>May!H13+G13</f>
        <v>472405.83999999997</v>
      </c>
      <c r="I13" s="31">
        <f t="shared" si="0"/>
        <v>163432.97999999998</v>
      </c>
      <c r="J13" s="49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954459.41</v>
      </c>
      <c r="K13" s="54"/>
      <c r="L13" s="49"/>
    </row>
    <row r="14" spans="1:12" s="1" customFormat="1" ht="15.75" customHeight="1" x14ac:dyDescent="0.2">
      <c r="A14" s="5" t="s">
        <v>40</v>
      </c>
      <c r="B14" s="6" t="s">
        <v>22</v>
      </c>
      <c r="C14" s="48">
        <v>8877.16</v>
      </c>
      <c r="D14" s="49">
        <f>(Jul!C14*12)+(Aug!C14*11)+(Sep!C14*10)+(Oct!C14*9)+(Nov!C14*8)+(Dec!C14*7)+(Jan!C14*6)+(Feb!C14*5)+(Mar!C14*4)+(Apr!C14*3)+(May!C14*2)+(Jun!C14*1)</f>
        <v>85002.28</v>
      </c>
      <c r="E14" s="8"/>
      <c r="F14" s="49">
        <f>(Jul!E14*12)+(Aug!E14*11)+(Sep!E14*10)+(Oct!E14*9)+(Nov!E14*8)+(Dec!E14*7)+(Jan!E14*6)+(Feb!E14*5)+(Mar!E14*4)+(Apr!E14*3)+(May!E14*2)+(Jun!E14*1)</f>
        <v>0</v>
      </c>
      <c r="G14" s="8">
        <v>1485.74</v>
      </c>
      <c r="H14" s="31">
        <f>May!H14+G14</f>
        <v>27970.440000000002</v>
      </c>
      <c r="I14" s="31">
        <f t="shared" si="0"/>
        <v>10362.9</v>
      </c>
      <c r="J14" s="49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112972.71999999997</v>
      </c>
      <c r="K14" s="54"/>
      <c r="L14" s="49"/>
    </row>
    <row r="15" spans="1:12" s="1" customFormat="1" ht="15.75" customHeight="1" x14ac:dyDescent="0.2">
      <c r="A15" s="5" t="s">
        <v>44</v>
      </c>
      <c r="B15" s="6" t="s">
        <v>22</v>
      </c>
      <c r="C15" s="48"/>
      <c r="D15" s="49">
        <f>(Jul!C15*12)+(Aug!C15*11)+(Sep!C15*10)+(Oct!C15*9)+(Nov!C15*8)+(Dec!C15*7)+(Jan!C15*6)+(Feb!C15*5)+(Mar!C15*4)+(Apr!C15*3)+(May!C15*2)+(Jun!C15*1)</f>
        <v>0</v>
      </c>
      <c r="E15" s="8"/>
      <c r="F15" s="49">
        <f>(Jul!E15*12)+(Aug!E15*11)+(Sep!E15*10)+(Oct!E15*9)+(Nov!E15*8)+(Dec!E15*7)+(Jan!E15*6)+(Feb!E15*5)+(Mar!E15*4)+(Apr!E15*3)+(May!E15*2)+(Jun!E15*1)</f>
        <v>10785</v>
      </c>
      <c r="G15" s="8"/>
      <c r="H15" s="31">
        <f>May!H15+G15</f>
        <v>9351</v>
      </c>
      <c r="I15" s="31">
        <f t="shared" si="0"/>
        <v>0</v>
      </c>
      <c r="J15" s="49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20136</v>
      </c>
      <c r="K15" s="54"/>
      <c r="L15" s="49"/>
    </row>
    <row r="16" spans="1:12" s="1" customFormat="1" ht="15.75" customHeight="1" x14ac:dyDescent="0.2">
      <c r="A16" s="5" t="s">
        <v>45</v>
      </c>
      <c r="B16" s="6" t="s">
        <v>22</v>
      </c>
      <c r="C16" s="48">
        <v>33972.9</v>
      </c>
      <c r="D16" s="49">
        <f>(Jul!C16*12)+(Aug!C16*11)+(Sep!C16*10)+(Oct!C16*9)+(Nov!C16*8)+(Dec!C16*7)+(Jan!C16*6)+(Feb!C16*5)+(Mar!C16*4)+(Apr!C16*3)+(May!C16*2)+(Jun!C16*1)</f>
        <v>754734.07999999996</v>
      </c>
      <c r="E16" s="8"/>
      <c r="F16" s="49">
        <f>(Jul!E16*12)+(Aug!E16*11)+(Sep!E16*10)+(Oct!E16*9)+(Nov!E16*8)+(Dec!E16*7)+(Jan!E16*6)+(Feb!E16*5)+(Mar!E16*4)+(Apr!E16*3)+(May!E16*2)+(Jun!E16*1)</f>
        <v>170136.5</v>
      </c>
      <c r="G16" s="8">
        <v>50897.120000000003</v>
      </c>
      <c r="H16" s="31">
        <f>May!H16+G16</f>
        <v>1782070.9800000002</v>
      </c>
      <c r="I16" s="31">
        <f t="shared" si="0"/>
        <v>84870.02</v>
      </c>
      <c r="J16" s="49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2706941.56</v>
      </c>
      <c r="K16" s="54"/>
      <c r="L16" s="49"/>
    </row>
    <row r="17" spans="1:12" s="1" customFormat="1" ht="15.75" customHeight="1" x14ac:dyDescent="0.2">
      <c r="A17" s="5" t="s">
        <v>46</v>
      </c>
      <c r="B17" s="6" t="s">
        <v>22</v>
      </c>
      <c r="C17" s="48">
        <v>4101.29</v>
      </c>
      <c r="D17" s="49">
        <f>(Jul!C17*12)+(Aug!C17*11)+(Sep!C17*10)+(Oct!C17*9)+(Nov!C17*8)+(Dec!C17*7)+(Jan!C17*6)+(Feb!C17*5)+(Mar!C17*4)+(Apr!C17*3)+(May!C17*2)+(Jun!C17*1)</f>
        <v>120776.87000000001</v>
      </c>
      <c r="E17" s="8"/>
      <c r="F17" s="49">
        <f>(Jul!E17*12)+(Aug!E17*11)+(Sep!E17*10)+(Oct!E17*9)+(Nov!E17*8)+(Dec!E17*7)+(Jan!E17*6)+(Feb!E17*5)+(Mar!E17*4)+(Apr!E17*3)+(May!E17*2)+(Jun!E17*1)</f>
        <v>36885</v>
      </c>
      <c r="G17" s="8"/>
      <c r="H17" s="31">
        <f>May!H17+G17</f>
        <v>57534.69</v>
      </c>
      <c r="I17" s="31">
        <f t="shared" si="0"/>
        <v>4101.29</v>
      </c>
      <c r="J17" s="49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215196.55999999997</v>
      </c>
      <c r="K17" s="54"/>
      <c r="L17" s="49"/>
    </row>
    <row r="18" spans="1:12" s="11" customFormat="1" ht="15.75" customHeight="1" x14ac:dyDescent="0.2">
      <c r="A18" s="9" t="s">
        <v>47</v>
      </c>
      <c r="B18" s="10" t="s">
        <v>22</v>
      </c>
      <c r="C18" s="48"/>
      <c r="D18" s="49">
        <f>(Jul!C18*12)+(Aug!C18*11)+(Sep!C18*10)+(Oct!C18*9)+(Nov!C18*8)+(Dec!C18*7)+(Jan!C18*6)+(Feb!C18*5)+(Mar!C18*4)+(Apr!C18*3)+(May!C18*2)+(Jun!C18*1)</f>
        <v>6005.13</v>
      </c>
      <c r="E18" s="8"/>
      <c r="F18" s="49">
        <f>(Jul!E18*12)+(Aug!E18*11)+(Sep!E18*10)+(Oct!E18*9)+(Nov!E18*8)+(Dec!E18*7)+(Jan!E18*6)+(Feb!E18*5)+(Mar!E18*4)+(Apr!E18*3)+(May!E18*2)+(Jun!E18*1)</f>
        <v>0</v>
      </c>
      <c r="G18" s="8"/>
      <c r="H18" s="31">
        <f>May!H18+G18</f>
        <v>6345.28</v>
      </c>
      <c r="I18" s="31">
        <f t="shared" si="0"/>
        <v>0</v>
      </c>
      <c r="J18" s="49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12350.41</v>
      </c>
      <c r="K18" s="54"/>
      <c r="L18" s="49"/>
    </row>
    <row r="19" spans="1:12" s="11" customFormat="1" ht="15.75" customHeight="1" x14ac:dyDescent="0.2">
      <c r="A19" s="9" t="s">
        <v>49</v>
      </c>
      <c r="B19" s="10" t="s">
        <v>22</v>
      </c>
      <c r="C19" s="48"/>
      <c r="D19" s="49">
        <f>(Jul!C19*12)+(Aug!C19*11)+(Sep!C19*10)+(Oct!C19*9)+(Nov!C19*8)+(Dec!C19*7)+(Jan!C19*6)+(Feb!C19*5)+(Mar!C19*4)+(Apr!C19*3)+(May!C19*2)+(Jun!C19*1)</f>
        <v>12079.96</v>
      </c>
      <c r="E19" s="8"/>
      <c r="F19" s="49">
        <f>(Jul!E19*12)+(Aug!E19*11)+(Sep!E19*10)+(Oct!E19*9)+(Nov!E19*8)+(Dec!E19*7)+(Jan!E19*6)+(Feb!E19*5)+(Mar!E19*4)+(Apr!E19*3)+(May!E19*2)+(Jun!E19*1)</f>
        <v>0</v>
      </c>
      <c r="G19" s="8"/>
      <c r="H19" s="31">
        <f>May!H19+G19</f>
        <v>16059</v>
      </c>
      <c r="I19" s="31">
        <f t="shared" si="0"/>
        <v>0</v>
      </c>
      <c r="J19" s="49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28138.959999999999</v>
      </c>
      <c r="K19" s="54"/>
      <c r="L19" s="49"/>
    </row>
    <row r="20" spans="1:12" s="1" customFormat="1" ht="15.75" customHeight="1" x14ac:dyDescent="0.2">
      <c r="A20" s="5" t="s">
        <v>50</v>
      </c>
      <c r="B20" s="6" t="s">
        <v>22</v>
      </c>
      <c r="C20" s="48">
        <v>3078.11</v>
      </c>
      <c r="D20" s="49">
        <f>(Jul!C20*12)+(Aug!C20*11)+(Sep!C20*10)+(Oct!C20*9)+(Nov!C20*8)+(Dec!C20*7)+(Jan!C20*6)+(Feb!C20*5)+(Mar!C20*4)+(Apr!C20*3)+(May!C20*2)+(Jun!C20*1)</f>
        <v>26897.780000000002</v>
      </c>
      <c r="E20" s="8">
        <v>1794</v>
      </c>
      <c r="F20" s="49">
        <f>(Jul!E20*12)+(Aug!E20*11)+(Sep!E20*10)+(Oct!E20*9)+(Nov!E20*8)+(Dec!E20*7)+(Jan!E20*6)+(Feb!E20*5)+(Mar!E20*4)+(Apr!E20*3)+(May!E20*2)+(Jun!E20*1)</f>
        <v>19013.849999999999</v>
      </c>
      <c r="G20" s="8">
        <v>11551.37</v>
      </c>
      <c r="H20" s="31">
        <f>May!H20+G20</f>
        <v>75929.09</v>
      </c>
      <c r="I20" s="31">
        <f t="shared" si="0"/>
        <v>16423.480000000003</v>
      </c>
      <c r="J20" s="49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121840.72</v>
      </c>
      <c r="K20" s="54"/>
      <c r="L20" s="49"/>
    </row>
    <row r="21" spans="1:12" s="1" customFormat="1" ht="15.75" customHeight="1" x14ac:dyDescent="0.2">
      <c r="A21" s="5" t="s">
        <v>141</v>
      </c>
      <c r="B21" s="6" t="s">
        <v>22</v>
      </c>
      <c r="C21" s="48"/>
      <c r="D21" s="49">
        <f>(Jul!C21*12)+(Aug!C21*11)+(Sep!C21*10)+(Oct!C21*9)+(Nov!C21*8)+(Dec!C21*7)+(Jan!C21*6)+(Feb!C21*5)+(Mar!C21*4)+(Apr!C21*3)+(May!C21*2)+(Jun!C21*1)</f>
        <v>12369.96</v>
      </c>
      <c r="E21" s="8"/>
      <c r="F21" s="49">
        <f>(Jul!E21*12)+(Aug!E21*11)+(Sep!E21*10)+(Oct!E21*9)+(Nov!E21*8)+(Dec!E21*7)+(Jan!E21*6)+(Feb!E21*5)+(Mar!E21*4)+(Apr!E21*3)+(May!E21*2)+(Jun!E21*1)</f>
        <v>23388</v>
      </c>
      <c r="G21" s="8"/>
      <c r="H21" s="31">
        <f>May!H21+G21</f>
        <v>5700</v>
      </c>
      <c r="I21" s="31">
        <f t="shared" si="0"/>
        <v>0</v>
      </c>
      <c r="J21" s="49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41457.96</v>
      </c>
      <c r="K21" s="54"/>
      <c r="L21" s="49"/>
    </row>
    <row r="22" spans="1:12" s="1" customFormat="1" ht="15.75" customHeight="1" x14ac:dyDescent="0.2">
      <c r="A22" s="5" t="s">
        <v>51</v>
      </c>
      <c r="B22" s="6" t="s">
        <v>22</v>
      </c>
      <c r="C22" s="48">
        <v>3425.99</v>
      </c>
      <c r="D22" s="49">
        <f>(Jul!C22*12)+(Aug!C22*11)+(Sep!C22*10)+(Oct!C22*9)+(Nov!C22*8)+(Dec!C22*7)+(Jan!C22*6)+(Feb!C22*5)+(Mar!C22*4)+(Apr!C22*3)+(May!C22*2)+(Jun!C22*1)</f>
        <v>50026.74</v>
      </c>
      <c r="E22" s="8"/>
      <c r="F22" s="49">
        <f>(Jul!E22*12)+(Aug!E22*11)+(Sep!E22*10)+(Oct!E22*9)+(Nov!E22*8)+(Dec!E22*7)+(Jan!E22*6)+(Feb!E22*5)+(Mar!E22*4)+(Apr!E22*3)+(May!E22*2)+(Jun!E22*1)</f>
        <v>6900</v>
      </c>
      <c r="G22" s="8">
        <v>7855.42</v>
      </c>
      <c r="H22" s="31">
        <f>May!H22+G22</f>
        <v>237131.76</v>
      </c>
      <c r="I22" s="31">
        <f t="shared" si="0"/>
        <v>11281.41</v>
      </c>
      <c r="J22" s="49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294058.49999999994</v>
      </c>
      <c r="K22" s="54"/>
      <c r="L22" s="49"/>
    </row>
    <row r="23" spans="1:12" s="1" customFormat="1" ht="15.75" customHeight="1" x14ac:dyDescent="0.2">
      <c r="A23" s="5" t="s">
        <v>52</v>
      </c>
      <c r="B23" s="6" t="s">
        <v>22</v>
      </c>
      <c r="C23" s="48">
        <v>2915.55</v>
      </c>
      <c r="D23" s="49">
        <f>(Jul!C23*12)+(Aug!C23*11)+(Sep!C23*10)+(Oct!C23*9)+(Nov!C23*8)+(Dec!C23*7)+(Jan!C23*6)+(Feb!C23*5)+(Mar!C23*4)+(Apr!C23*3)+(May!C23*2)+(Jun!C23*1)</f>
        <v>93843.659999999989</v>
      </c>
      <c r="E23" s="8"/>
      <c r="F23" s="49">
        <f>(Jul!E23*12)+(Aug!E23*11)+(Sep!E23*10)+(Oct!E23*9)+(Nov!E23*8)+(Dec!E23*7)+(Jan!E23*6)+(Feb!E23*5)+(Mar!E23*4)+(Apr!E23*3)+(May!E23*2)+(Jun!E23*1)</f>
        <v>106543</v>
      </c>
      <c r="G23" s="8">
        <v>90497.04</v>
      </c>
      <c r="H23" s="31">
        <f>May!H23+G23</f>
        <v>222235.16999999998</v>
      </c>
      <c r="I23" s="31">
        <f t="shared" si="0"/>
        <v>93412.59</v>
      </c>
      <c r="J23" s="49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422621.82999999996</v>
      </c>
      <c r="K23" s="54"/>
      <c r="L23" s="49"/>
    </row>
    <row r="24" spans="1:12" s="11" customFormat="1" ht="15.75" customHeight="1" x14ac:dyDescent="0.2">
      <c r="A24" s="9" t="s">
        <v>56</v>
      </c>
      <c r="B24" s="10" t="s">
        <v>22</v>
      </c>
      <c r="C24" s="48"/>
      <c r="D24" s="49">
        <f>(Jul!C24*12)+(Aug!C24*11)+(Sep!C24*10)+(Oct!C24*9)+(Nov!C24*8)+(Dec!C24*7)+(Jan!C24*6)+(Feb!C24*5)+(Mar!C24*4)+(Apr!C24*3)+(May!C24*2)+(Jun!C24*1)</f>
        <v>130670.58999999998</v>
      </c>
      <c r="E24" s="8"/>
      <c r="F24" s="49">
        <f>(Jul!E24*12)+(Aug!E24*11)+(Sep!E24*10)+(Oct!E24*9)+(Nov!E24*8)+(Dec!E24*7)+(Jan!E24*6)+(Feb!E24*5)+(Mar!E24*4)+(Apr!E24*3)+(May!E24*2)+(Jun!E24*1)</f>
        <v>45145</v>
      </c>
      <c r="G24" s="8"/>
      <c r="H24" s="31">
        <f>May!H24+G24</f>
        <v>95441.189999999988</v>
      </c>
      <c r="I24" s="31">
        <f t="shared" si="0"/>
        <v>0</v>
      </c>
      <c r="J24" s="49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271256.77999999997</v>
      </c>
      <c r="K24" s="54"/>
      <c r="L24" s="49"/>
    </row>
    <row r="25" spans="1:12" s="1" customFormat="1" ht="15.75" customHeight="1" x14ac:dyDescent="0.2">
      <c r="A25" s="5" t="s">
        <v>62</v>
      </c>
      <c r="B25" s="6" t="s">
        <v>22</v>
      </c>
      <c r="C25" s="48"/>
      <c r="D25" s="49">
        <f>(Jul!C25*12)+(Aug!C25*11)+(Sep!C25*10)+(Oct!C25*9)+(Nov!C25*8)+(Dec!C25*7)+(Jan!C25*6)+(Feb!C25*5)+(Mar!C25*4)+(Apr!C25*3)+(May!C25*2)+(Jun!C25*1)</f>
        <v>119953.34</v>
      </c>
      <c r="E25" s="8"/>
      <c r="F25" s="49">
        <f>(Jul!E25*12)+(Aug!E25*11)+(Sep!E25*10)+(Oct!E25*9)+(Nov!E25*8)+(Dec!E25*7)+(Jan!E25*6)+(Feb!E25*5)+(Mar!E25*4)+(Apr!E25*3)+(May!E25*2)+(Jun!E25*1)</f>
        <v>19346</v>
      </c>
      <c r="G25" s="8"/>
      <c r="H25" s="31">
        <f>May!H25+G25</f>
        <v>115823.55</v>
      </c>
      <c r="I25" s="31">
        <f t="shared" si="0"/>
        <v>0</v>
      </c>
      <c r="J25" s="49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255122.89</v>
      </c>
      <c r="K25" s="54"/>
      <c r="L25" s="49"/>
    </row>
    <row r="26" spans="1:12" s="1" customFormat="1" ht="15.75" customHeight="1" x14ac:dyDescent="0.2">
      <c r="A26" s="5" t="s">
        <v>63</v>
      </c>
      <c r="B26" s="6" t="s">
        <v>22</v>
      </c>
      <c r="C26" s="48">
        <v>1698.55</v>
      </c>
      <c r="D26" s="49">
        <f>(Jul!C26*12)+(Aug!C26*11)+(Sep!C26*10)+(Oct!C26*9)+(Nov!C26*8)+(Dec!C26*7)+(Jan!C26*6)+(Feb!C26*5)+(Mar!C26*4)+(Apr!C26*3)+(May!C26*2)+(Jun!C26*1)</f>
        <v>13503.06</v>
      </c>
      <c r="E26" s="8"/>
      <c r="F26" s="49">
        <f>(Jul!E26*12)+(Aug!E26*11)+(Sep!E26*10)+(Oct!E26*9)+(Nov!E26*8)+(Dec!E26*7)+(Jan!E26*6)+(Feb!E26*5)+(Mar!E26*4)+(Apr!E26*3)+(May!E26*2)+(Jun!E26*1)</f>
        <v>18387</v>
      </c>
      <c r="G26" s="8">
        <v>3528.52</v>
      </c>
      <c r="H26" s="31">
        <f>May!H26+G26</f>
        <v>27052.039999999997</v>
      </c>
      <c r="I26" s="31">
        <f t="shared" si="0"/>
        <v>5227.07</v>
      </c>
      <c r="J26" s="49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58942.1</v>
      </c>
      <c r="K26" s="54"/>
      <c r="L26" s="49"/>
    </row>
    <row r="27" spans="1:12" s="1" customFormat="1" ht="15.75" customHeight="1" x14ac:dyDescent="0.2">
      <c r="A27" s="5" t="s">
        <v>75</v>
      </c>
      <c r="B27" s="6" t="s">
        <v>22</v>
      </c>
      <c r="C27" s="48">
        <v>919.64</v>
      </c>
      <c r="D27" s="49">
        <f>(Jul!C27*12)+(Aug!C27*11)+(Sep!C27*10)+(Oct!C27*9)+(Nov!C27*8)+(Dec!C27*7)+(Jan!C27*6)+(Feb!C27*5)+(Mar!C27*4)+(Apr!C27*3)+(May!C27*2)+(Jun!C27*1)</f>
        <v>38547.49</v>
      </c>
      <c r="E27" s="8">
        <v>160</v>
      </c>
      <c r="F27" s="49">
        <f>(Jul!E27*12)+(Aug!E27*11)+(Sep!E27*10)+(Oct!E27*9)+(Nov!E27*8)+(Dec!E27*7)+(Jan!E27*6)+(Feb!E27*5)+(Mar!E27*4)+(Apr!E27*3)+(May!E27*2)+(Jun!E27*1)</f>
        <v>160</v>
      </c>
      <c r="G27" s="8">
        <v>6912.31</v>
      </c>
      <c r="H27" s="31">
        <f>May!H27+G27</f>
        <v>101540.33</v>
      </c>
      <c r="I27" s="31">
        <f t="shared" si="0"/>
        <v>7991.9500000000007</v>
      </c>
      <c r="J27" s="49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140247.82</v>
      </c>
      <c r="K27" s="54"/>
      <c r="L27" s="49"/>
    </row>
    <row r="28" spans="1:12" s="1" customFormat="1" ht="15.75" customHeight="1" x14ac:dyDescent="0.2">
      <c r="A28" s="5" t="s">
        <v>80</v>
      </c>
      <c r="B28" s="6" t="s">
        <v>22</v>
      </c>
      <c r="C28" s="48"/>
      <c r="D28" s="49">
        <f>(Jul!C28*12)+(Aug!C28*11)+(Sep!C28*10)+(Oct!C28*9)+(Nov!C28*8)+(Dec!C28*7)+(Jan!C28*6)+(Feb!C28*5)+(Mar!C28*4)+(Apr!C28*3)+(May!C28*2)+(Jun!C28*1)</f>
        <v>23081.4</v>
      </c>
      <c r="E28" s="8"/>
      <c r="F28" s="49">
        <f>(Jul!E28*12)+(Aug!E28*11)+(Sep!E28*10)+(Oct!E28*9)+(Nov!E28*8)+(Dec!E28*7)+(Jan!E28*6)+(Feb!E28*5)+(Mar!E28*4)+(Apr!E28*3)+(May!E28*2)+(Jun!E28*1)</f>
        <v>10500</v>
      </c>
      <c r="G28" s="8"/>
      <c r="H28" s="31">
        <f>May!H28+G28</f>
        <v>9993.5</v>
      </c>
      <c r="I28" s="31">
        <f t="shared" si="0"/>
        <v>0</v>
      </c>
      <c r="J28" s="49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43574.9</v>
      </c>
      <c r="K28" s="54"/>
      <c r="L28" s="49"/>
    </row>
    <row r="29" spans="1:12" s="1" customFormat="1" ht="15.75" customHeight="1" x14ac:dyDescent="0.2">
      <c r="A29" s="5" t="s">
        <v>81</v>
      </c>
      <c r="B29" s="6" t="s">
        <v>22</v>
      </c>
      <c r="C29" s="48"/>
      <c r="D29" s="49">
        <f>(Jul!C29*12)+(Aug!C29*11)+(Sep!C29*10)+(Oct!C29*9)+(Nov!C29*8)+(Dec!C29*7)+(Jan!C29*6)+(Feb!C29*5)+(Mar!C29*4)+(Apr!C29*3)+(May!C29*2)+(Jun!C29*1)</f>
        <v>52074.62</v>
      </c>
      <c r="E29" s="8"/>
      <c r="F29" s="49">
        <f>(Jul!E29*12)+(Aug!E29*11)+(Sep!E29*10)+(Oct!E29*9)+(Nov!E29*8)+(Dec!E29*7)+(Jan!E29*6)+(Feb!E29*5)+(Mar!E29*4)+(Apr!E29*3)+(May!E29*2)+(Jun!E29*1)</f>
        <v>13176</v>
      </c>
      <c r="G29" s="8"/>
      <c r="H29" s="31">
        <f>May!H29+G29</f>
        <v>115239.85</v>
      </c>
      <c r="I29" s="31">
        <f t="shared" si="0"/>
        <v>0</v>
      </c>
      <c r="J29" s="49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180490.47</v>
      </c>
      <c r="K29" s="54"/>
      <c r="L29" s="49"/>
    </row>
    <row r="30" spans="1:12" s="1" customFormat="1" ht="15.75" customHeight="1" x14ac:dyDescent="0.2">
      <c r="A30" s="5" t="s">
        <v>82</v>
      </c>
      <c r="B30" s="6" t="s">
        <v>22</v>
      </c>
      <c r="C30" s="48">
        <v>2915.55</v>
      </c>
      <c r="D30" s="49">
        <f>(Jul!C30*12)+(Aug!C30*11)+(Sep!C30*10)+(Oct!C30*9)+(Nov!C30*8)+(Dec!C30*7)+(Jan!C30*6)+(Feb!C30*5)+(Mar!C30*4)+(Apr!C30*3)+(May!C30*2)+(Jun!C30*1)</f>
        <v>166690.00999999998</v>
      </c>
      <c r="E30" s="8">
        <v>548</v>
      </c>
      <c r="F30" s="49">
        <f>(Jul!E30*12)+(Aug!E30*11)+(Sep!E30*10)+(Oct!E30*9)+(Nov!E30*8)+(Dec!E30*7)+(Jan!E30*6)+(Feb!E30*5)+(Mar!E30*4)+(Apr!E30*3)+(May!E30*2)+(Jun!E30*1)</f>
        <v>81760</v>
      </c>
      <c r="G30" s="8">
        <v>2190</v>
      </c>
      <c r="H30" s="31">
        <f>May!H30+G30</f>
        <v>68501.23000000001</v>
      </c>
      <c r="I30" s="31">
        <f t="shared" si="0"/>
        <v>5653.55</v>
      </c>
      <c r="J30" s="49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316951.24</v>
      </c>
      <c r="K30" s="54"/>
      <c r="L30" s="49"/>
    </row>
    <row r="31" spans="1:12" s="11" customFormat="1" ht="15.75" customHeight="1" x14ac:dyDescent="0.2">
      <c r="A31" s="9" t="s">
        <v>84</v>
      </c>
      <c r="B31" s="10" t="s">
        <v>22</v>
      </c>
      <c r="C31" s="48">
        <v>5993.54</v>
      </c>
      <c r="D31" s="49">
        <f>(Jul!C31*12)+(Aug!C31*11)+(Sep!C31*10)+(Oct!C31*9)+(Nov!C31*8)+(Dec!C31*7)+(Jan!C31*6)+(Feb!C31*5)+(Mar!C31*4)+(Apr!C31*3)+(May!C31*2)+(Jun!C31*1)</f>
        <v>113963.76999999999</v>
      </c>
      <c r="E31" s="8">
        <v>1559</v>
      </c>
      <c r="F31" s="49">
        <f>(Jul!E31*12)+(Aug!E31*11)+(Sep!E31*10)+(Oct!E31*9)+(Nov!E31*8)+(Dec!E31*7)+(Jan!E31*6)+(Feb!E31*5)+(Mar!E31*4)+(Apr!E31*3)+(May!E31*2)+(Jun!E31*1)</f>
        <v>125317.35</v>
      </c>
      <c r="G31" s="8">
        <v>17018.009999999998</v>
      </c>
      <c r="H31" s="31">
        <f>May!H31+G31</f>
        <v>243004.74</v>
      </c>
      <c r="I31" s="31">
        <f t="shared" si="0"/>
        <v>24570.55</v>
      </c>
      <c r="J31" s="49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482285.86</v>
      </c>
      <c r="K31" s="54"/>
      <c r="L31" s="49"/>
    </row>
    <row r="32" spans="1:12" s="1" customFormat="1" ht="15.75" customHeight="1" x14ac:dyDescent="0.2">
      <c r="A32" s="5" t="s">
        <v>19</v>
      </c>
      <c r="B32" s="6" t="s">
        <v>20</v>
      </c>
      <c r="C32" s="25"/>
      <c r="D32" s="49">
        <f>(Jul!C32*12)+(Aug!C32*11)+(Sep!C32*10)+(Oct!C32*9)+(Nov!C32*8)+(Dec!C32*7)+(Jan!C32*6)+(Feb!C32*5)+(Mar!C32*4)+(Apr!C32*3)+(May!C32*2)+(Jun!C32*1)</f>
        <v>33757.9</v>
      </c>
      <c r="E32" s="8"/>
      <c r="F32" s="49">
        <f>(Jul!E32*12)+(Aug!E32*11)+(Sep!E32*10)+(Oct!E32*9)+(Nov!E32*8)+(Dec!E32*7)+(Jan!E32*6)+(Feb!E32*5)+(Mar!E32*4)+(Apr!E32*3)+(May!E32*2)+(Jun!E32*1)</f>
        <v>0</v>
      </c>
      <c r="G32" s="8"/>
      <c r="H32" s="31">
        <f>May!H32+G32</f>
        <v>0</v>
      </c>
      <c r="I32" s="31">
        <f t="shared" si="0"/>
        <v>0</v>
      </c>
      <c r="J32" s="49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33757.9</v>
      </c>
      <c r="K32" s="54"/>
      <c r="L32" s="49"/>
    </row>
    <row r="33" spans="1:12" s="1" customFormat="1" ht="15.75" customHeight="1" x14ac:dyDescent="0.2">
      <c r="A33" s="5" t="s">
        <v>26</v>
      </c>
      <c r="B33" s="6" t="s">
        <v>20</v>
      </c>
      <c r="C33" s="25"/>
      <c r="D33" s="49">
        <f>(Jul!C33*12)+(Aug!C33*11)+(Sep!C33*10)+(Oct!C33*9)+(Nov!C33*8)+(Dec!C33*7)+(Jan!C33*6)+(Feb!C33*5)+(Mar!C33*4)+(Apr!C33*3)+(May!C33*2)+(Jun!C33*1)</f>
        <v>153308.77000000002</v>
      </c>
      <c r="E33" s="8"/>
      <c r="F33" s="49">
        <f>(Jul!E33*12)+(Aug!E33*11)+(Sep!E33*10)+(Oct!E33*9)+(Nov!E33*8)+(Dec!E33*7)+(Jan!E33*6)+(Feb!E33*5)+(Mar!E33*4)+(Apr!E33*3)+(May!E33*2)+(Jun!E33*1)</f>
        <v>0</v>
      </c>
      <c r="G33" s="8"/>
      <c r="H33" s="31">
        <f>May!H33+G33</f>
        <v>15919.369999999999</v>
      </c>
      <c r="I33" s="31">
        <f t="shared" si="0"/>
        <v>0</v>
      </c>
      <c r="J33" s="49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169228.14</v>
      </c>
      <c r="K33" s="54"/>
      <c r="L33" s="49"/>
    </row>
    <row r="34" spans="1:12" s="1" customFormat="1" ht="15.75" customHeight="1" x14ac:dyDescent="0.2">
      <c r="A34" s="5" t="s">
        <v>28</v>
      </c>
      <c r="B34" s="6" t="s">
        <v>20</v>
      </c>
      <c r="C34" s="25">
        <v>264</v>
      </c>
      <c r="D34" s="49">
        <f>(Jul!C34*12)+(Aug!C34*11)+(Sep!C34*10)+(Oct!C34*9)+(Nov!C34*8)+(Dec!C34*7)+(Jan!C34*6)+(Feb!C34*5)+(Mar!C34*4)+(Apr!C34*3)+(May!C34*2)+(Jun!C34*1)</f>
        <v>9993.119999999999</v>
      </c>
      <c r="E34" s="8"/>
      <c r="F34" s="49">
        <f>(Jul!E34*12)+(Aug!E34*11)+(Sep!E34*10)+(Oct!E34*9)+(Nov!E34*8)+(Dec!E34*7)+(Jan!E34*6)+(Feb!E34*5)+(Mar!E34*4)+(Apr!E34*3)+(May!E34*2)+(Jun!E34*1)</f>
        <v>0</v>
      </c>
      <c r="G34" s="8">
        <v>2110</v>
      </c>
      <c r="H34" s="31">
        <f>May!H34+G34</f>
        <v>10569.51</v>
      </c>
      <c r="I34" s="31">
        <f t="shared" si="0"/>
        <v>2374</v>
      </c>
      <c r="J34" s="49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20562.629999999997</v>
      </c>
      <c r="K34" s="54"/>
      <c r="L34" s="49"/>
    </row>
    <row r="35" spans="1:12" s="1" customFormat="1" ht="15.75" customHeight="1" x14ac:dyDescent="0.2">
      <c r="A35" s="5" t="s">
        <v>29</v>
      </c>
      <c r="B35" s="6" t="s">
        <v>20</v>
      </c>
      <c r="C35" s="25"/>
      <c r="D35" s="49">
        <f>(Jul!C35*12)+(Aug!C35*11)+(Sep!C35*10)+(Oct!C35*9)+(Nov!C35*8)+(Dec!C35*7)+(Jan!C35*6)+(Feb!C35*5)+(Mar!C35*4)+(Apr!C35*3)+(May!C35*2)+(Jun!C35*1)</f>
        <v>423948.50000000006</v>
      </c>
      <c r="E35" s="8"/>
      <c r="F35" s="49">
        <f>(Jul!E35*12)+(Aug!E35*11)+(Sep!E35*10)+(Oct!E35*9)+(Nov!E35*8)+(Dec!E35*7)+(Jan!E35*6)+(Feb!E35*5)+(Mar!E35*4)+(Apr!E35*3)+(May!E35*2)+(Jun!E35*1)</f>
        <v>0</v>
      </c>
      <c r="G35" s="8"/>
      <c r="H35" s="31">
        <f>May!H35+G35</f>
        <v>452970.52999999997</v>
      </c>
      <c r="I35" s="31">
        <f t="shared" si="0"/>
        <v>0</v>
      </c>
      <c r="J35" s="49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876919.02999999991</v>
      </c>
      <c r="K35" s="54"/>
      <c r="L35" s="49"/>
    </row>
    <row r="36" spans="1:12" s="11" customFormat="1" ht="15.75" customHeight="1" x14ac:dyDescent="0.2">
      <c r="A36" s="9" t="s">
        <v>32</v>
      </c>
      <c r="B36" s="10" t="s">
        <v>20</v>
      </c>
      <c r="C36" s="25"/>
      <c r="D36" s="49">
        <f>(Jul!C36*12)+(Aug!C36*11)+(Sep!C36*10)+(Oct!C36*9)+(Nov!C36*8)+(Dec!C36*7)+(Jan!C36*6)+(Feb!C36*5)+(Mar!C36*4)+(Apr!C36*3)+(May!C36*2)+(Jun!C36*1)</f>
        <v>72018</v>
      </c>
      <c r="E36" s="8"/>
      <c r="F36" s="49">
        <f>(Jul!E36*12)+(Aug!E36*11)+(Sep!E36*10)+(Oct!E36*9)+(Nov!E36*8)+(Dec!E36*7)+(Jan!E36*6)+(Feb!E36*5)+(Mar!E36*4)+(Apr!E36*3)+(May!E36*2)+(Jun!E36*1)</f>
        <v>0</v>
      </c>
      <c r="G36" s="8"/>
      <c r="H36" s="31">
        <f>May!H36+G36</f>
        <v>94264.5</v>
      </c>
      <c r="I36" s="31">
        <f t="shared" si="0"/>
        <v>0</v>
      </c>
      <c r="J36" s="49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166282.5</v>
      </c>
      <c r="K36" s="54"/>
      <c r="L36" s="49"/>
    </row>
    <row r="37" spans="1:12" s="1" customFormat="1" ht="15.75" customHeight="1" x14ac:dyDescent="0.2">
      <c r="A37" s="5" t="s">
        <v>33</v>
      </c>
      <c r="B37" s="6" t="s">
        <v>20</v>
      </c>
      <c r="C37" s="25"/>
      <c r="D37" s="49">
        <f>(Jul!C37*12)+(Aug!C37*11)+(Sep!C37*10)+(Oct!C37*9)+(Nov!C37*8)+(Dec!C37*7)+(Jan!C37*6)+(Feb!C37*5)+(Mar!C37*4)+(Apr!C37*3)+(May!C37*2)+(Jun!C37*1)</f>
        <v>9833.76</v>
      </c>
      <c r="E37" s="8"/>
      <c r="F37" s="49">
        <f>(Jul!E37*12)+(Aug!E37*11)+(Sep!E37*10)+(Oct!E37*9)+(Nov!E37*8)+(Dec!E37*7)+(Jan!E37*6)+(Feb!E37*5)+(Mar!E37*4)+(Apr!E37*3)+(May!E37*2)+(Jun!E37*1)</f>
        <v>0</v>
      </c>
      <c r="G37" s="8"/>
      <c r="H37" s="31">
        <f>May!H37+G37</f>
        <v>83408.28</v>
      </c>
      <c r="I37" s="31">
        <f t="shared" si="0"/>
        <v>0</v>
      </c>
      <c r="J37" s="49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93242.04</v>
      </c>
      <c r="K37" s="54"/>
      <c r="L37" s="49"/>
    </row>
    <row r="38" spans="1:12" s="1" customFormat="1" ht="15.75" customHeight="1" x14ac:dyDescent="0.2">
      <c r="A38" s="5" t="s">
        <v>34</v>
      </c>
      <c r="B38" s="6" t="s">
        <v>20</v>
      </c>
      <c r="C38" s="25"/>
      <c r="D38" s="49">
        <f>(Jul!C38*12)+(Aug!C38*11)+(Sep!C38*10)+(Oct!C38*9)+(Nov!C38*8)+(Dec!C38*7)+(Jan!C38*6)+(Feb!C38*5)+(Mar!C38*4)+(Apr!C38*3)+(May!C38*2)+(Jun!C38*1)</f>
        <v>0</v>
      </c>
      <c r="E38" s="8"/>
      <c r="F38" s="49">
        <f>(Jul!E38*12)+(Aug!E38*11)+(Sep!E38*10)+(Oct!E38*9)+(Nov!E38*8)+(Dec!E38*7)+(Jan!E38*6)+(Feb!E38*5)+(Mar!E38*4)+(Apr!E38*3)+(May!E38*2)+(Jun!E38*1)</f>
        <v>0</v>
      </c>
      <c r="G38" s="8"/>
      <c r="H38" s="31">
        <f>May!H38+G38</f>
        <v>0</v>
      </c>
      <c r="I38" s="31">
        <f t="shared" si="0"/>
        <v>0</v>
      </c>
      <c r="J38" s="49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0</v>
      </c>
      <c r="K38" s="54"/>
      <c r="L38" s="49"/>
    </row>
    <row r="39" spans="1:12" s="11" customFormat="1" ht="15.75" customHeight="1" x14ac:dyDescent="0.2">
      <c r="A39" s="9" t="s">
        <v>35</v>
      </c>
      <c r="B39" s="10" t="s">
        <v>20</v>
      </c>
      <c r="C39" s="25"/>
      <c r="D39" s="49">
        <f>(Jul!C39*12)+(Aug!C39*11)+(Sep!C39*10)+(Oct!C39*9)+(Nov!C39*8)+(Dec!C39*7)+(Jan!C39*6)+(Feb!C39*5)+(Mar!C39*4)+(Apr!C39*3)+(May!C39*2)+(Jun!C39*1)</f>
        <v>175005.69999999998</v>
      </c>
      <c r="E39" s="8"/>
      <c r="F39" s="49">
        <f>(Jul!E39*12)+(Aug!E39*11)+(Sep!E39*10)+(Oct!E39*9)+(Nov!E39*8)+(Dec!E39*7)+(Jan!E39*6)+(Feb!E39*5)+(Mar!E39*4)+(Apr!E39*3)+(May!E39*2)+(Jun!E39*1)</f>
        <v>0</v>
      </c>
      <c r="G39" s="8"/>
      <c r="H39" s="31">
        <f>May!H39+G39</f>
        <v>135008.79999999999</v>
      </c>
      <c r="I39" s="31">
        <f t="shared" si="0"/>
        <v>0</v>
      </c>
      <c r="J39" s="49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310014.5</v>
      </c>
      <c r="K39" s="54"/>
      <c r="L39" s="49"/>
    </row>
    <row r="40" spans="1:12" s="1" customFormat="1" ht="15.75" customHeight="1" x14ac:dyDescent="0.2">
      <c r="A40" s="5" t="s">
        <v>38</v>
      </c>
      <c r="B40" s="6" t="s">
        <v>20</v>
      </c>
      <c r="C40" s="25"/>
      <c r="D40" s="49">
        <f>(Jul!C40*12)+(Aug!C40*11)+(Sep!C40*10)+(Oct!C40*9)+(Nov!C40*8)+(Dec!C40*7)+(Jan!C40*6)+(Feb!C40*5)+(Mar!C40*4)+(Apr!C40*3)+(May!C40*2)+(Jun!C40*1)</f>
        <v>2677.42</v>
      </c>
      <c r="E40" s="8"/>
      <c r="F40" s="49">
        <f>(Jul!E40*12)+(Aug!E40*11)+(Sep!E40*10)+(Oct!E40*9)+(Nov!E40*8)+(Dec!E40*7)+(Jan!E40*6)+(Feb!E40*5)+(Mar!E40*4)+(Apr!E40*3)+(May!E40*2)+(Jun!E40*1)</f>
        <v>7380</v>
      </c>
      <c r="G40" s="8"/>
      <c r="H40" s="31">
        <f>May!H40+G40</f>
        <v>1430</v>
      </c>
      <c r="I40" s="31">
        <f t="shared" si="0"/>
        <v>0</v>
      </c>
      <c r="J40" s="49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11487.42</v>
      </c>
      <c r="K40" s="54"/>
      <c r="L40" s="49"/>
    </row>
    <row r="41" spans="1:12" s="11" customFormat="1" ht="15.75" customHeight="1" x14ac:dyDescent="0.2">
      <c r="A41" s="9" t="s">
        <v>39</v>
      </c>
      <c r="B41" s="10" t="s">
        <v>20</v>
      </c>
      <c r="C41" s="25"/>
      <c r="D41" s="49">
        <f>(Jul!C41*12)+(Aug!C41*11)+(Sep!C41*10)+(Oct!C41*9)+(Nov!C41*8)+(Dec!C41*7)+(Jan!C41*6)+(Feb!C41*5)+(Mar!C41*4)+(Apr!C41*3)+(May!C41*2)+(Jun!C41*1)</f>
        <v>9473.5499999999993</v>
      </c>
      <c r="E41" s="8"/>
      <c r="F41" s="49">
        <f>(Jul!E41*12)+(Aug!E41*11)+(Sep!E41*10)+(Oct!E41*9)+(Nov!E41*8)+(Dec!E41*7)+(Jan!E41*6)+(Feb!E41*5)+(Mar!E41*4)+(Apr!E41*3)+(May!E41*2)+(Jun!E41*1)</f>
        <v>0</v>
      </c>
      <c r="G41" s="8"/>
      <c r="H41" s="31">
        <f>May!H41+G41</f>
        <v>23537.35</v>
      </c>
      <c r="I41" s="31">
        <f t="shared" si="0"/>
        <v>0</v>
      </c>
      <c r="J41" s="49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33010.899999999994</v>
      </c>
      <c r="K41" s="54"/>
      <c r="L41" s="49"/>
    </row>
    <row r="42" spans="1:12" s="1" customFormat="1" ht="15.75" customHeight="1" x14ac:dyDescent="0.2">
      <c r="A42" s="5" t="s">
        <v>41</v>
      </c>
      <c r="B42" s="6" t="s">
        <v>20</v>
      </c>
      <c r="C42" s="25"/>
      <c r="D42" s="49">
        <f>(Jul!C42*12)+(Aug!C42*11)+(Sep!C42*10)+(Oct!C42*9)+(Nov!C42*8)+(Dec!C42*7)+(Jan!C42*6)+(Feb!C42*5)+(Mar!C42*4)+(Apr!C42*3)+(May!C42*2)+(Jun!C42*1)</f>
        <v>81704.26999999999</v>
      </c>
      <c r="E42" s="8"/>
      <c r="F42" s="49">
        <f>(Jul!E42*12)+(Aug!E42*11)+(Sep!E42*10)+(Oct!E42*9)+(Nov!E42*8)+(Dec!E42*7)+(Jan!E42*6)+(Feb!E42*5)+(Mar!E42*4)+(Apr!E42*3)+(May!E42*2)+(Jun!E42*1)</f>
        <v>10500</v>
      </c>
      <c r="G42" s="8"/>
      <c r="H42" s="31">
        <f>May!H42+G42</f>
        <v>126346.70999999999</v>
      </c>
      <c r="I42" s="31">
        <f t="shared" si="0"/>
        <v>0</v>
      </c>
      <c r="J42" s="49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218550.97999999995</v>
      </c>
      <c r="K42" s="54"/>
      <c r="L42" s="49"/>
    </row>
    <row r="43" spans="1:12" s="1" customFormat="1" ht="15.75" customHeight="1" x14ac:dyDescent="0.2">
      <c r="A43" s="5" t="s">
        <v>42</v>
      </c>
      <c r="B43" s="6" t="s">
        <v>20</v>
      </c>
      <c r="C43" s="25"/>
      <c r="D43" s="49">
        <f>(Jul!C43*12)+(Aug!C43*11)+(Sep!C43*10)+(Oct!C43*9)+(Nov!C43*8)+(Dec!C43*7)+(Jan!C43*6)+(Feb!C43*5)+(Mar!C43*4)+(Apr!C43*3)+(May!C43*2)+(Jun!C43*1)</f>
        <v>181547.51</v>
      </c>
      <c r="E43" s="8"/>
      <c r="F43" s="49">
        <f>(Jul!E43*12)+(Aug!E43*11)+(Sep!E43*10)+(Oct!E43*9)+(Nov!E43*8)+(Dec!E43*7)+(Jan!E43*6)+(Feb!E43*5)+(Mar!E43*4)+(Apr!E43*3)+(May!E43*2)+(Jun!E43*1)</f>
        <v>0</v>
      </c>
      <c r="G43" s="8"/>
      <c r="H43" s="31">
        <f>May!H43+G43</f>
        <v>118356.8</v>
      </c>
      <c r="I43" s="31">
        <f t="shared" si="0"/>
        <v>0</v>
      </c>
      <c r="J43" s="49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299904.31</v>
      </c>
      <c r="K43" s="54"/>
      <c r="L43" s="49"/>
    </row>
    <row r="44" spans="1:12" s="11" customFormat="1" ht="15.75" customHeight="1" x14ac:dyDescent="0.2">
      <c r="A44" s="9" t="s">
        <v>43</v>
      </c>
      <c r="B44" s="10" t="s">
        <v>20</v>
      </c>
      <c r="C44" s="25">
        <v>1001.26</v>
      </c>
      <c r="D44" s="49">
        <f>(Jul!C44*12)+(Aug!C44*11)+(Sep!C44*10)+(Oct!C44*9)+(Nov!C44*8)+(Dec!C44*7)+(Jan!C44*6)+(Feb!C44*5)+(Mar!C44*4)+(Apr!C44*3)+(May!C44*2)+(Jun!C44*1)</f>
        <v>549180.41</v>
      </c>
      <c r="E44" s="8"/>
      <c r="F44" s="49">
        <f>(Jul!E44*12)+(Aug!E44*11)+(Sep!E44*10)+(Oct!E44*9)+(Nov!E44*8)+(Dec!E44*7)+(Jan!E44*6)+(Feb!E44*5)+(Mar!E44*4)+(Apr!E44*3)+(May!E44*2)+(Jun!E44*1)</f>
        <v>22224</v>
      </c>
      <c r="G44" s="8">
        <v>3405</v>
      </c>
      <c r="H44" s="31">
        <f>May!H44+G44</f>
        <v>500866.67300000001</v>
      </c>
      <c r="I44" s="31">
        <f t="shared" si="0"/>
        <v>4406.26</v>
      </c>
      <c r="J44" s="49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1072271.0829999999</v>
      </c>
      <c r="K44" s="54"/>
      <c r="L44" s="49"/>
    </row>
    <row r="45" spans="1:12" s="1" customFormat="1" ht="15.75" customHeight="1" x14ac:dyDescent="0.2">
      <c r="A45" s="5" t="s">
        <v>48</v>
      </c>
      <c r="B45" s="6" t="s">
        <v>20</v>
      </c>
      <c r="C45" s="25"/>
      <c r="D45" s="49">
        <f>(Jul!C45*12)+(Aug!C45*11)+(Sep!C45*10)+(Oct!C45*9)+(Nov!C45*8)+(Dec!C45*7)+(Jan!C45*6)+(Feb!C45*5)+(Mar!C45*4)+(Apr!C45*3)+(May!C45*2)+(Jun!C45*1)</f>
        <v>92791</v>
      </c>
      <c r="E45" s="8"/>
      <c r="F45" s="49">
        <f>(Jul!E45*12)+(Aug!E45*11)+(Sep!E45*10)+(Oct!E45*9)+(Nov!E45*8)+(Dec!E45*7)+(Jan!E45*6)+(Feb!E45*5)+(Mar!E45*4)+(Apr!E45*3)+(May!E45*2)+(Jun!E45*1)</f>
        <v>0</v>
      </c>
      <c r="G45" s="8"/>
      <c r="H45" s="31">
        <f>May!H45+G45</f>
        <v>32380.73</v>
      </c>
      <c r="I45" s="31">
        <f t="shared" si="0"/>
        <v>0</v>
      </c>
      <c r="J45" s="49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125171.73</v>
      </c>
      <c r="K45" s="54"/>
      <c r="L45" s="49"/>
    </row>
    <row r="46" spans="1:12" s="11" customFormat="1" ht="15.75" customHeight="1" x14ac:dyDescent="0.2">
      <c r="A46" s="9" t="s">
        <v>53</v>
      </c>
      <c r="B46" s="10" t="s">
        <v>20</v>
      </c>
      <c r="C46" s="25"/>
      <c r="D46" s="49">
        <f>(Jul!C46*12)+(Aug!C46*11)+(Sep!C46*10)+(Oct!C46*9)+(Nov!C46*8)+(Dec!C46*7)+(Jan!C46*6)+(Feb!C46*5)+(Mar!C46*4)+(Apr!C46*3)+(May!C46*2)+(Jun!C46*1)</f>
        <v>114239.34</v>
      </c>
      <c r="E46" s="8"/>
      <c r="F46" s="49">
        <f>(Jul!E46*12)+(Aug!E46*11)+(Sep!E46*10)+(Oct!E46*9)+(Nov!E46*8)+(Dec!E46*7)+(Jan!E46*6)+(Feb!E46*5)+(Mar!E46*4)+(Apr!E46*3)+(May!E46*2)+(Jun!E46*1)</f>
        <v>0</v>
      </c>
      <c r="G46" s="8"/>
      <c r="H46" s="31">
        <f>May!H46+G46</f>
        <v>63572.75</v>
      </c>
      <c r="I46" s="31">
        <f t="shared" si="0"/>
        <v>0</v>
      </c>
      <c r="J46" s="49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177812.09</v>
      </c>
      <c r="K46" s="54"/>
      <c r="L46" s="49"/>
    </row>
    <row r="47" spans="1:12" s="11" customFormat="1" ht="15.75" customHeight="1" x14ac:dyDescent="0.2">
      <c r="A47" s="9" t="s">
        <v>54</v>
      </c>
      <c r="B47" s="10" t="s">
        <v>20</v>
      </c>
      <c r="C47" s="25">
        <v>5994</v>
      </c>
      <c r="D47" s="49">
        <f>(Jul!C47*12)+(Aug!C47*11)+(Sep!C47*10)+(Oct!C47*9)+(Nov!C47*8)+(Dec!C47*7)+(Jan!C47*6)+(Feb!C47*5)+(Mar!C47*4)+(Apr!C47*3)+(May!C47*2)+(Jun!C47*1)</f>
        <v>56387.58</v>
      </c>
      <c r="E47" s="8"/>
      <c r="F47" s="49">
        <f>(Jul!E47*12)+(Aug!E47*11)+(Sep!E47*10)+(Oct!E47*9)+(Nov!E47*8)+(Dec!E47*7)+(Jan!E47*6)+(Feb!E47*5)+(Mar!E47*4)+(Apr!E47*3)+(May!E47*2)+(Jun!E47*1)</f>
        <v>0</v>
      </c>
      <c r="G47" s="8">
        <v>5560</v>
      </c>
      <c r="H47" s="31">
        <f>May!H47+G47</f>
        <v>66027.429999999993</v>
      </c>
      <c r="I47" s="31">
        <f t="shared" si="0"/>
        <v>11554</v>
      </c>
      <c r="J47" s="49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122415.01</v>
      </c>
      <c r="K47" s="54"/>
      <c r="L47" s="49"/>
    </row>
    <row r="48" spans="1:12" s="11" customFormat="1" ht="15.75" customHeight="1" x14ac:dyDescent="0.2">
      <c r="A48" s="9" t="s">
        <v>55</v>
      </c>
      <c r="B48" s="10" t="s">
        <v>20</v>
      </c>
      <c r="C48" s="25">
        <v>839</v>
      </c>
      <c r="D48" s="49">
        <f>(Jul!C48*12)+(Aug!C48*11)+(Sep!C48*10)+(Oct!C48*9)+(Nov!C48*8)+(Dec!C48*7)+(Jan!C48*6)+(Feb!C48*5)+(Mar!C48*4)+(Apr!C48*3)+(May!C48*2)+(Jun!C48*1)</f>
        <v>240044.45</v>
      </c>
      <c r="E48" s="8"/>
      <c r="F48" s="49">
        <f>(Jul!E48*12)+(Aug!E48*11)+(Sep!E48*10)+(Oct!E48*9)+(Nov!E48*8)+(Dec!E48*7)+(Jan!E48*6)+(Feb!E48*5)+(Mar!E48*4)+(Apr!E48*3)+(May!E48*2)+(Jun!E48*1)</f>
        <v>0</v>
      </c>
      <c r="G48" s="8">
        <v>21840</v>
      </c>
      <c r="H48" s="31">
        <f>May!H48+G48</f>
        <v>51753.979999999996</v>
      </c>
      <c r="I48" s="31">
        <f t="shared" si="0"/>
        <v>22679</v>
      </c>
      <c r="J48" s="49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291798.43</v>
      </c>
      <c r="K48" s="54"/>
      <c r="L48" s="49"/>
    </row>
    <row r="49" spans="1:12" s="1" customFormat="1" ht="15.75" customHeight="1" x14ac:dyDescent="0.2">
      <c r="A49" s="5" t="s">
        <v>57</v>
      </c>
      <c r="B49" s="6" t="s">
        <v>20</v>
      </c>
      <c r="C49" s="25"/>
      <c r="D49" s="49">
        <f>(Jul!C49*12)+(Aug!C49*11)+(Sep!C49*10)+(Oct!C49*9)+(Nov!C49*8)+(Dec!C49*7)+(Jan!C49*6)+(Feb!C49*5)+(Mar!C49*4)+(Apr!C49*3)+(May!C49*2)+(Jun!C49*1)</f>
        <v>50282.31</v>
      </c>
      <c r="E49" s="8"/>
      <c r="F49" s="49">
        <f>(Jul!E49*12)+(Aug!E49*11)+(Sep!E49*10)+(Oct!E49*9)+(Nov!E49*8)+(Dec!E49*7)+(Jan!E49*6)+(Feb!E49*5)+(Mar!E49*4)+(Apr!E49*3)+(May!E49*2)+(Jun!E49*1)</f>
        <v>0</v>
      </c>
      <c r="G49" s="8"/>
      <c r="H49" s="31">
        <f>May!H49+G49</f>
        <v>59672.81</v>
      </c>
      <c r="I49" s="31">
        <f t="shared" si="0"/>
        <v>0</v>
      </c>
      <c r="J49" s="49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109955.11999999998</v>
      </c>
      <c r="K49" s="54"/>
      <c r="L49" s="49"/>
    </row>
    <row r="50" spans="1:12" s="1" customFormat="1" ht="15.75" customHeight="1" x14ac:dyDescent="0.2">
      <c r="A50" s="5" t="s">
        <v>58</v>
      </c>
      <c r="B50" s="6" t="s">
        <v>20</v>
      </c>
      <c r="C50" s="25">
        <v>3024</v>
      </c>
      <c r="D50" s="49">
        <f>(Jul!C50*12)+(Aug!C50*11)+(Sep!C50*10)+(Oct!C50*9)+(Nov!C50*8)+(Dec!C50*7)+(Jan!C50*6)+(Feb!C50*5)+(Mar!C50*4)+(Apr!C50*3)+(May!C50*2)+(Jun!C50*1)</f>
        <v>49519.61</v>
      </c>
      <c r="E50" s="8"/>
      <c r="F50" s="49">
        <f>(Jul!E50*12)+(Aug!E50*11)+(Sep!E50*10)+(Oct!E50*9)+(Nov!E50*8)+(Dec!E50*7)+(Jan!E50*6)+(Feb!E50*5)+(Mar!E50*4)+(Apr!E50*3)+(May!E50*2)+(Jun!E50*1)</f>
        <v>0</v>
      </c>
      <c r="G50" s="8">
        <v>7394</v>
      </c>
      <c r="H50" s="31">
        <f>May!H50+G50</f>
        <v>84341.67</v>
      </c>
      <c r="I50" s="31">
        <f t="shared" si="0"/>
        <v>10418</v>
      </c>
      <c r="J50" s="49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133861.28</v>
      </c>
      <c r="K50" s="54"/>
      <c r="L50" s="49"/>
    </row>
    <row r="51" spans="1:12" s="1" customFormat="1" ht="15.75" customHeight="1" x14ac:dyDescent="0.2">
      <c r="A51" s="5" t="s">
        <v>59</v>
      </c>
      <c r="B51" s="6" t="s">
        <v>20</v>
      </c>
      <c r="C51" s="25">
        <v>3019</v>
      </c>
      <c r="D51" s="49">
        <f>(Jul!C51*12)+(Aug!C51*11)+(Sep!C51*10)+(Oct!C51*9)+(Nov!C51*8)+(Dec!C51*7)+(Jan!C51*6)+(Feb!C51*5)+(Mar!C51*4)+(Apr!C51*3)+(May!C51*2)+(Jun!C51*1)</f>
        <v>327016.30000000005</v>
      </c>
      <c r="E51" s="8"/>
      <c r="F51" s="49">
        <f>(Jul!E51*12)+(Aug!E51*11)+(Sep!E51*10)+(Oct!E51*9)+(Nov!E51*8)+(Dec!E51*7)+(Jan!E51*6)+(Feb!E51*5)+(Mar!E51*4)+(Apr!E51*3)+(May!E51*2)+(Jun!E51*1)</f>
        <v>34253.9</v>
      </c>
      <c r="G51" s="8"/>
      <c r="H51" s="31">
        <f>May!H51+G51</f>
        <v>177582.07</v>
      </c>
      <c r="I51" s="31">
        <f t="shared" si="0"/>
        <v>3019</v>
      </c>
      <c r="J51" s="49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538852.27</v>
      </c>
      <c r="K51" s="54"/>
      <c r="L51" s="49"/>
    </row>
    <row r="52" spans="1:12" s="1" customFormat="1" ht="15.75" customHeight="1" x14ac:dyDescent="0.2">
      <c r="A52" s="5" t="s">
        <v>60</v>
      </c>
      <c r="B52" s="6" t="s">
        <v>20</v>
      </c>
      <c r="C52" s="25"/>
      <c r="D52" s="49">
        <f>(Jul!C52*12)+(Aug!C52*11)+(Sep!C52*10)+(Oct!C52*9)+(Nov!C52*8)+(Dec!C52*7)+(Jan!C52*6)+(Feb!C52*5)+(Mar!C52*4)+(Apr!C52*3)+(May!C52*2)+(Jun!C52*1)</f>
        <v>24091</v>
      </c>
      <c r="E52" s="8"/>
      <c r="F52" s="49">
        <f>(Jul!E52*12)+(Aug!E52*11)+(Sep!E52*10)+(Oct!E52*9)+(Nov!E52*8)+(Dec!E52*7)+(Jan!E52*6)+(Feb!E52*5)+(Mar!E52*4)+(Apr!E52*3)+(May!E52*2)+(Jun!E52*1)</f>
        <v>0</v>
      </c>
      <c r="G52" s="8"/>
      <c r="H52" s="31">
        <f>May!H52+G52</f>
        <v>6306</v>
      </c>
      <c r="I52" s="31">
        <f t="shared" si="0"/>
        <v>0</v>
      </c>
      <c r="J52" s="49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30397</v>
      </c>
      <c r="K52" s="54"/>
      <c r="L52" s="49"/>
    </row>
    <row r="53" spans="1:12" s="1" customFormat="1" ht="15.75" customHeight="1" x14ac:dyDescent="0.2">
      <c r="A53" s="5" t="s">
        <v>64</v>
      </c>
      <c r="B53" s="6" t="s">
        <v>20</v>
      </c>
      <c r="C53" s="25"/>
      <c r="D53" s="49">
        <f>(Jul!C53*12)+(Aug!C53*11)+(Sep!C53*10)+(Oct!C53*9)+(Nov!C53*8)+(Dec!C53*7)+(Jan!C53*6)+(Feb!C53*5)+(Mar!C53*4)+(Apr!C53*3)+(May!C53*2)+(Jun!C53*1)</f>
        <v>55325.68</v>
      </c>
      <c r="E53" s="8"/>
      <c r="F53" s="49">
        <f>(Jul!E53*12)+(Aug!E53*11)+(Sep!E53*10)+(Oct!E53*9)+(Nov!E53*8)+(Dec!E53*7)+(Jan!E53*6)+(Feb!E53*5)+(Mar!E53*4)+(Apr!E53*3)+(May!E53*2)+(Jun!E53*1)</f>
        <v>0</v>
      </c>
      <c r="G53" s="8"/>
      <c r="H53" s="31">
        <f>May!H53+G53</f>
        <v>12200.289999999999</v>
      </c>
      <c r="I53" s="31">
        <f t="shared" si="0"/>
        <v>0</v>
      </c>
      <c r="J53" s="49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67525.969999999987</v>
      </c>
      <c r="K53" s="54"/>
      <c r="L53" s="49"/>
    </row>
    <row r="54" spans="1:12" s="1" customFormat="1" ht="15.75" customHeight="1" x14ac:dyDescent="0.2">
      <c r="A54" s="5" t="s">
        <v>65</v>
      </c>
      <c r="B54" s="6" t="s">
        <v>20</v>
      </c>
      <c r="C54" s="25"/>
      <c r="D54" s="49">
        <f>(Jul!C54*12)+(Aug!C54*11)+(Sep!C54*10)+(Oct!C54*9)+(Nov!C54*8)+(Dec!C54*7)+(Jan!C54*6)+(Feb!C54*5)+(Mar!C54*4)+(Apr!C54*3)+(May!C54*2)+(Jun!C54*1)</f>
        <v>32823</v>
      </c>
      <c r="E54" s="8"/>
      <c r="F54" s="49">
        <f>(Jul!E54*12)+(Aug!E54*11)+(Sep!E54*10)+(Oct!E54*9)+(Nov!E54*8)+(Dec!E54*7)+(Jan!E54*6)+(Feb!E54*5)+(Mar!E54*4)+(Apr!E54*3)+(May!E54*2)+(Jun!E54*1)</f>
        <v>0</v>
      </c>
      <c r="G54" s="8"/>
      <c r="H54" s="31">
        <f>May!H54+G54</f>
        <v>13481</v>
      </c>
      <c r="I54" s="31">
        <f t="shared" si="0"/>
        <v>0</v>
      </c>
      <c r="J54" s="49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46304</v>
      </c>
      <c r="K54" s="54"/>
      <c r="L54" s="49"/>
    </row>
    <row r="55" spans="1:12" s="1" customFormat="1" ht="15.75" customHeight="1" x14ac:dyDescent="0.2">
      <c r="A55" s="5" t="s">
        <v>66</v>
      </c>
      <c r="B55" s="6" t="s">
        <v>20</v>
      </c>
      <c r="C55" s="25">
        <v>5320</v>
      </c>
      <c r="D55" s="49">
        <f>(Jul!C55*12)+(Aug!C55*11)+(Sep!C55*10)+(Oct!C55*9)+(Nov!C55*8)+(Dec!C55*7)+(Jan!C55*6)+(Feb!C55*5)+(Mar!C55*4)+(Apr!C55*3)+(May!C55*2)+(Jun!C55*1)</f>
        <v>261713.95000000004</v>
      </c>
      <c r="E55" s="8"/>
      <c r="F55" s="49">
        <f>(Jul!E55*12)+(Aug!E55*11)+(Sep!E55*10)+(Oct!E55*9)+(Nov!E55*8)+(Dec!E55*7)+(Jan!E55*6)+(Feb!E55*5)+(Mar!E55*4)+(Apr!E55*3)+(May!E55*2)+(Jun!E55*1)</f>
        <v>6354</v>
      </c>
      <c r="G55" s="8">
        <v>1183</v>
      </c>
      <c r="H55" s="31">
        <f>May!H55+G55</f>
        <v>264276.16000000003</v>
      </c>
      <c r="I55" s="31">
        <f t="shared" si="0"/>
        <v>6503</v>
      </c>
      <c r="J55" s="49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532344.11</v>
      </c>
      <c r="K55" s="54"/>
      <c r="L55" s="49"/>
    </row>
    <row r="56" spans="1:12" s="11" customFormat="1" ht="15.75" customHeight="1" x14ac:dyDescent="0.2">
      <c r="A56" s="9" t="s">
        <v>67</v>
      </c>
      <c r="B56" s="10" t="s">
        <v>20</v>
      </c>
      <c r="C56" s="25"/>
      <c r="D56" s="49">
        <f>(Jul!C56*12)+(Aug!C56*11)+(Sep!C56*10)+(Oct!C56*9)+(Nov!C56*8)+(Dec!C56*7)+(Jan!C56*6)+(Feb!C56*5)+(Mar!C56*4)+(Apr!C56*3)+(May!C56*2)+(Jun!C56*1)</f>
        <v>0</v>
      </c>
      <c r="E56" s="8"/>
      <c r="F56" s="49">
        <f>(Jul!E56*12)+(Aug!E56*11)+(Sep!E56*10)+(Oct!E56*9)+(Nov!E56*8)+(Dec!E56*7)+(Jan!E56*6)+(Feb!E56*5)+(Mar!E56*4)+(Apr!E56*3)+(May!E56*2)+(Jun!E56*1)</f>
        <v>0</v>
      </c>
      <c r="G56" s="8"/>
      <c r="H56" s="31">
        <f>May!H56+G56</f>
        <v>0</v>
      </c>
      <c r="I56" s="31">
        <f t="shared" si="0"/>
        <v>0</v>
      </c>
      <c r="J56" s="49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0</v>
      </c>
      <c r="K56" s="54"/>
      <c r="L56" s="49"/>
    </row>
    <row r="57" spans="1:12" s="1" customFormat="1" ht="15.75" customHeight="1" x14ac:dyDescent="0.2">
      <c r="A57" s="5" t="s">
        <v>68</v>
      </c>
      <c r="B57" s="6" t="s">
        <v>20</v>
      </c>
      <c r="C57" s="25">
        <v>3182</v>
      </c>
      <c r="D57" s="49">
        <f>(Jul!C57*12)+(Aug!C57*11)+(Sep!C57*10)+(Oct!C57*9)+(Nov!C57*8)+(Dec!C57*7)+(Jan!C57*6)+(Feb!C57*5)+(Mar!C57*4)+(Apr!C57*3)+(May!C57*2)+(Jun!C57*1)</f>
        <v>57747.360000000008</v>
      </c>
      <c r="E57" s="8"/>
      <c r="F57" s="49">
        <f>(Jul!E57*12)+(Aug!E57*11)+(Sep!E57*10)+(Oct!E57*9)+(Nov!E57*8)+(Dec!E57*7)+(Jan!E57*6)+(Feb!E57*5)+(Mar!E57*4)+(Apr!E57*3)+(May!E57*2)+(Jun!E57*1)</f>
        <v>0</v>
      </c>
      <c r="G57" s="8">
        <v>55669</v>
      </c>
      <c r="H57" s="31">
        <f>May!H57+G57</f>
        <v>165552.28</v>
      </c>
      <c r="I57" s="31">
        <f t="shared" si="0"/>
        <v>58851</v>
      </c>
      <c r="J57" s="49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223299.64</v>
      </c>
      <c r="K57" s="54"/>
      <c r="L57" s="49"/>
    </row>
    <row r="58" spans="1:12" s="11" customFormat="1" ht="15.75" customHeight="1" x14ac:dyDescent="0.2">
      <c r="A58" s="9" t="s">
        <v>69</v>
      </c>
      <c r="B58" s="10" t="s">
        <v>20</v>
      </c>
      <c r="C58" s="25"/>
      <c r="D58" s="49">
        <f>(Jul!C58*12)+(Aug!C58*11)+(Sep!C58*10)+(Oct!C58*9)+(Nov!C58*8)+(Dec!C58*7)+(Jan!C58*6)+(Feb!C58*5)+(Mar!C58*4)+(Apr!C58*3)+(May!C58*2)+(Jun!C58*1)</f>
        <v>61722.42</v>
      </c>
      <c r="E58" s="8"/>
      <c r="F58" s="49">
        <f>(Jul!E58*12)+(Aug!E58*11)+(Sep!E58*10)+(Oct!E58*9)+(Nov!E58*8)+(Dec!E58*7)+(Jan!E58*6)+(Feb!E58*5)+(Mar!E58*4)+(Apr!E58*3)+(May!E58*2)+(Jun!E58*1)</f>
        <v>0</v>
      </c>
      <c r="G58" s="8"/>
      <c r="H58" s="31">
        <f>May!H58+G58</f>
        <v>9130</v>
      </c>
      <c r="I58" s="31">
        <f t="shared" si="0"/>
        <v>0</v>
      </c>
      <c r="J58" s="49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70852.42</v>
      </c>
      <c r="K58" s="54"/>
      <c r="L58" s="49"/>
    </row>
    <row r="59" spans="1:12" s="1" customFormat="1" ht="15.75" customHeight="1" x14ac:dyDescent="0.2">
      <c r="A59" s="5" t="s">
        <v>70</v>
      </c>
      <c r="B59" s="6" t="s">
        <v>20</v>
      </c>
      <c r="C59" s="25"/>
      <c r="D59" s="49">
        <f>(Jul!C59*12)+(Aug!C59*11)+(Sep!C59*10)+(Oct!C59*9)+(Nov!C59*8)+(Dec!C59*7)+(Jan!C59*6)+(Feb!C59*5)+(Mar!C59*4)+(Apr!C59*3)+(May!C59*2)+(Jun!C59*1)</f>
        <v>67362</v>
      </c>
      <c r="E59" s="8"/>
      <c r="F59" s="49">
        <f>(Jul!E59*12)+(Aug!E59*11)+(Sep!E59*10)+(Oct!E59*9)+(Nov!E59*8)+(Dec!E59*7)+(Jan!E59*6)+(Feb!E59*5)+(Mar!E59*4)+(Apr!E59*3)+(May!E59*2)+(Jun!E59*1)</f>
        <v>0</v>
      </c>
      <c r="G59" s="8"/>
      <c r="H59" s="31">
        <f>May!H59+G59</f>
        <v>74364.98</v>
      </c>
      <c r="I59" s="31">
        <f t="shared" si="0"/>
        <v>0</v>
      </c>
      <c r="J59" s="49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141726.97999999998</v>
      </c>
      <c r="K59" s="54"/>
      <c r="L59" s="49"/>
    </row>
    <row r="60" spans="1:12" s="11" customFormat="1" ht="15.75" customHeight="1" x14ac:dyDescent="0.2">
      <c r="A60" s="9" t="s">
        <v>71</v>
      </c>
      <c r="B60" s="10" t="s">
        <v>20</v>
      </c>
      <c r="C60" s="25">
        <v>24378</v>
      </c>
      <c r="D60" s="49">
        <f>(Jul!C60*12)+(Aug!C60*11)+(Sep!C60*10)+(Oct!C60*9)+(Nov!C60*8)+(Dec!C60*7)+(Jan!C60*6)+(Feb!C60*5)+(Mar!C60*4)+(Apr!C60*3)+(May!C60*2)+(Jun!C60*1)</f>
        <v>2271411.33</v>
      </c>
      <c r="E60" s="8"/>
      <c r="F60" s="49">
        <f>(Jul!E60*12)+(Aug!E60*11)+(Sep!E60*10)+(Oct!E60*9)+(Nov!E60*8)+(Dec!E60*7)+(Jan!E60*6)+(Feb!E60*5)+(Mar!E60*4)+(Apr!E60*3)+(May!E60*2)+(Jun!E60*1)</f>
        <v>44372</v>
      </c>
      <c r="G60" s="8">
        <v>158935</v>
      </c>
      <c r="H60" s="31">
        <f>May!H60+G60</f>
        <v>2978898.15</v>
      </c>
      <c r="I60" s="31">
        <f t="shared" si="0"/>
        <v>183313</v>
      </c>
      <c r="J60" s="49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5294681.4799999995</v>
      </c>
      <c r="K60" s="54"/>
      <c r="L60" s="49"/>
    </row>
    <row r="61" spans="1:12" s="1" customFormat="1" ht="15.75" customHeight="1" x14ac:dyDescent="0.2">
      <c r="A61" s="5" t="s">
        <v>72</v>
      </c>
      <c r="B61" s="6" t="s">
        <v>20</v>
      </c>
      <c r="C61" s="25">
        <v>2915</v>
      </c>
      <c r="D61" s="49">
        <f>(Jul!C61*12)+(Aug!C61*11)+(Sep!C61*10)+(Oct!C61*9)+(Nov!C61*8)+(Dec!C61*7)+(Jan!C61*6)+(Feb!C61*5)+(Mar!C61*4)+(Apr!C61*3)+(May!C61*2)+(Jun!C61*1)</f>
        <v>2915</v>
      </c>
      <c r="E61" s="8"/>
      <c r="F61" s="49">
        <f>(Jul!E61*12)+(Aug!E61*11)+(Sep!E61*10)+(Oct!E61*9)+(Nov!E61*8)+(Dec!E61*7)+(Jan!E61*6)+(Feb!E61*5)+(Mar!E61*4)+(Apr!E61*3)+(May!E61*2)+(Jun!E61*1)</f>
        <v>0</v>
      </c>
      <c r="G61" s="8">
        <v>7001</v>
      </c>
      <c r="H61" s="31">
        <f>May!H61+G61</f>
        <v>7001</v>
      </c>
      <c r="I61" s="31">
        <f t="shared" si="0"/>
        <v>9916</v>
      </c>
      <c r="J61" s="49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9916</v>
      </c>
      <c r="K61" s="54"/>
      <c r="L61" s="49"/>
    </row>
    <row r="62" spans="1:12" s="11" customFormat="1" ht="15.75" customHeight="1" x14ac:dyDescent="0.2">
      <c r="A62" s="9" t="s">
        <v>73</v>
      </c>
      <c r="B62" s="10" t="s">
        <v>20</v>
      </c>
      <c r="C62" s="25"/>
      <c r="D62" s="49">
        <f>(Jul!C62*12)+(Aug!C62*11)+(Sep!C62*10)+(Oct!C62*9)+(Nov!C62*8)+(Dec!C62*7)+(Jan!C62*6)+(Feb!C62*5)+(Mar!C62*4)+(Apr!C62*3)+(May!C62*2)+(Jun!C62*1)</f>
        <v>0</v>
      </c>
      <c r="E62" s="8"/>
      <c r="F62" s="49">
        <f>(Jul!E62*12)+(Aug!E62*11)+(Sep!E62*10)+(Oct!E62*9)+(Nov!E62*8)+(Dec!E62*7)+(Jan!E62*6)+(Feb!E62*5)+(Mar!E62*4)+(Apr!E62*3)+(May!E62*2)+(Jun!E62*1)</f>
        <v>214</v>
      </c>
      <c r="G62" s="8"/>
      <c r="H62" s="31">
        <f>May!H62+G62</f>
        <v>175</v>
      </c>
      <c r="I62" s="31">
        <f t="shared" si="0"/>
        <v>0</v>
      </c>
      <c r="J62" s="49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389</v>
      </c>
      <c r="K62" s="54"/>
      <c r="L62" s="49"/>
    </row>
    <row r="63" spans="1:12" s="1" customFormat="1" ht="15.75" customHeight="1" x14ac:dyDescent="0.2">
      <c r="A63" s="5" t="s">
        <v>126</v>
      </c>
      <c r="B63" s="6" t="s">
        <v>20</v>
      </c>
      <c r="C63" s="25"/>
      <c r="D63" s="49">
        <f>(Jul!C63*12)+(Aug!C63*11)+(Sep!C63*10)+(Oct!C63*9)+(Nov!C63*8)+(Dec!C63*7)+(Jan!C63*6)+(Feb!C63*5)+(Mar!C63*4)+(Apr!C63*3)+(May!C63*2)+(Jun!C63*1)</f>
        <v>36693.730000000003</v>
      </c>
      <c r="E63" s="8"/>
      <c r="F63" s="49">
        <f>(Jul!E63*12)+(Aug!E63*11)+(Sep!E63*10)+(Oct!E63*9)+(Nov!E63*8)+(Dec!E63*7)+(Jan!E63*6)+(Feb!E63*5)+(Mar!E63*4)+(Apr!E63*3)+(May!E63*2)+(Jun!E63*1)</f>
        <v>364</v>
      </c>
      <c r="G63" s="8"/>
      <c r="H63" s="31">
        <f>May!H63+G63</f>
        <v>18005.8</v>
      </c>
      <c r="I63" s="31">
        <f t="shared" si="0"/>
        <v>0</v>
      </c>
      <c r="J63" s="49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55063.53</v>
      </c>
      <c r="K63" s="54"/>
      <c r="L63" s="49"/>
    </row>
    <row r="64" spans="1:12" s="1" customFormat="1" ht="15.75" customHeight="1" x14ac:dyDescent="0.2">
      <c r="A64" s="5" t="s">
        <v>74</v>
      </c>
      <c r="B64" s="6" t="s">
        <v>20</v>
      </c>
      <c r="C64" s="25"/>
      <c r="D64" s="49">
        <f>(Jul!C64*12)+(Aug!C64*11)+(Sep!C64*10)+(Oct!C64*9)+(Nov!C64*8)+(Dec!C64*7)+(Jan!C64*6)+(Feb!C64*5)+(Mar!C64*4)+(Apr!C64*3)+(May!C64*2)+(Jun!C64*1)</f>
        <v>12510.42</v>
      </c>
      <c r="E64" s="8"/>
      <c r="F64" s="49">
        <f>(Jul!E64*12)+(Aug!E64*11)+(Sep!E64*10)+(Oct!E64*9)+(Nov!E64*8)+(Dec!E64*7)+(Jan!E64*6)+(Feb!E64*5)+(Mar!E64*4)+(Apr!E64*3)+(May!E64*2)+(Jun!E64*1)</f>
        <v>0</v>
      </c>
      <c r="G64" s="8"/>
      <c r="H64" s="31">
        <f>May!H64+G64</f>
        <v>4822</v>
      </c>
      <c r="I64" s="31">
        <f t="shared" ref="I64:I71" si="1">C64+E64+G64</f>
        <v>0</v>
      </c>
      <c r="J64" s="49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17332.419999999998</v>
      </c>
      <c r="K64" s="54"/>
      <c r="L64" s="49"/>
    </row>
    <row r="65" spans="1:12" s="11" customFormat="1" ht="15.75" customHeight="1" x14ac:dyDescent="0.2">
      <c r="A65" s="9" t="s">
        <v>76</v>
      </c>
      <c r="B65" s="10" t="s">
        <v>20</v>
      </c>
      <c r="C65" s="25"/>
      <c r="D65" s="49">
        <f>(Jul!C65*12)+(Aug!C65*11)+(Sep!C65*10)+(Oct!C65*9)+(Nov!C65*8)+(Dec!C65*7)+(Jan!C65*6)+(Feb!C65*5)+(Mar!C65*4)+(Apr!C65*3)+(May!C65*2)+(Jun!C65*1)</f>
        <v>0</v>
      </c>
      <c r="E65" s="8"/>
      <c r="F65" s="49">
        <f>(Jul!E65*12)+(Aug!E65*11)+(Sep!E65*10)+(Oct!E65*9)+(Nov!E65*8)+(Dec!E65*7)+(Jan!E65*6)+(Feb!E65*5)+(Mar!E65*4)+(Apr!E65*3)+(May!E65*2)+(Jun!E65*1)</f>
        <v>0</v>
      </c>
      <c r="G65" s="8"/>
      <c r="H65" s="31">
        <f>May!H65+G65</f>
        <v>0</v>
      </c>
      <c r="I65" s="31">
        <f t="shared" si="1"/>
        <v>0</v>
      </c>
      <c r="J65" s="49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0</v>
      </c>
      <c r="K65" s="54"/>
      <c r="L65" s="49"/>
    </row>
    <row r="66" spans="1:12" s="11" customFormat="1" ht="15.75" customHeight="1" x14ac:dyDescent="0.2">
      <c r="A66" s="9" t="s">
        <v>77</v>
      </c>
      <c r="B66" s="10" t="s">
        <v>20</v>
      </c>
      <c r="C66" s="25"/>
      <c r="D66" s="49">
        <f>(Jul!C66*12)+(Aug!C66*11)+(Sep!C66*10)+(Oct!C66*9)+(Nov!C66*8)+(Dec!C66*7)+(Jan!C66*6)+(Feb!C66*5)+(Mar!C66*4)+(Apr!C66*3)+(May!C66*2)+(Jun!C66*1)</f>
        <v>0</v>
      </c>
      <c r="E66" s="8"/>
      <c r="F66" s="49">
        <f>(Jul!E66*12)+(Aug!E66*11)+(Sep!E66*10)+(Oct!E66*9)+(Nov!E66*8)+(Dec!E66*7)+(Jan!E66*6)+(Feb!E66*5)+(Mar!E66*4)+(Apr!E66*3)+(May!E66*2)+(Jun!E66*1)</f>
        <v>0</v>
      </c>
      <c r="G66" s="8"/>
      <c r="H66" s="31">
        <f>May!H66+G66</f>
        <v>0</v>
      </c>
      <c r="I66" s="31">
        <f t="shared" si="1"/>
        <v>0</v>
      </c>
      <c r="J66" s="49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0</v>
      </c>
      <c r="K66" s="54"/>
      <c r="L66" s="49"/>
    </row>
    <row r="67" spans="1:12" s="11" customFormat="1" ht="15.75" customHeight="1" x14ac:dyDescent="0.2">
      <c r="A67" s="9" t="s">
        <v>78</v>
      </c>
      <c r="B67" s="10" t="s">
        <v>20</v>
      </c>
      <c r="C67" s="25"/>
      <c r="D67" s="49">
        <f>(Jul!C67*12)+(Aug!C67*11)+(Sep!C67*10)+(Oct!C67*9)+(Nov!C67*8)+(Dec!C67*7)+(Jan!C67*6)+(Feb!C67*5)+(Mar!C67*4)+(Apr!C67*3)+(May!C67*2)+(Jun!C67*1)</f>
        <v>28476</v>
      </c>
      <c r="E67" s="8"/>
      <c r="F67" s="49">
        <f>(Jul!E67*12)+(Aug!E67*11)+(Sep!E67*10)+(Oct!E67*9)+(Nov!E67*8)+(Dec!E67*7)+(Jan!E67*6)+(Feb!E67*5)+(Mar!E67*4)+(Apr!E67*3)+(May!E67*2)+(Jun!E67*1)</f>
        <v>2700</v>
      </c>
      <c r="G67" s="8"/>
      <c r="H67" s="31">
        <f>May!H67+G67</f>
        <v>7622</v>
      </c>
      <c r="I67" s="31">
        <f t="shared" si="1"/>
        <v>0</v>
      </c>
      <c r="J67" s="49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38798</v>
      </c>
      <c r="K67" s="54"/>
      <c r="L67" s="49"/>
    </row>
    <row r="68" spans="1:12" s="1" customFormat="1" ht="15.75" customHeight="1" x14ac:dyDescent="0.2">
      <c r="A68" s="5" t="s">
        <v>79</v>
      </c>
      <c r="B68" s="6" t="s">
        <v>20</v>
      </c>
      <c r="C68" s="25"/>
      <c r="D68" s="49">
        <f>(Jul!C68*12)+(Aug!C68*11)+(Sep!C68*10)+(Oct!C68*9)+(Nov!C68*8)+(Dec!C68*7)+(Jan!C68*6)+(Feb!C68*5)+(Mar!C68*4)+(Apr!C68*3)+(May!C68*2)+(Jun!C68*1)</f>
        <v>0</v>
      </c>
      <c r="E68" s="8"/>
      <c r="F68" s="49">
        <f>(Jul!E68*12)+(Aug!E68*11)+(Sep!E68*10)+(Oct!E68*9)+(Nov!E68*8)+(Dec!E68*7)+(Jan!E68*6)+(Feb!E68*5)+(Mar!E68*4)+(Apr!E68*3)+(May!E68*2)+(Jun!E68*1)</f>
        <v>0</v>
      </c>
      <c r="G68" s="8"/>
      <c r="H68" s="31">
        <f>May!H68+G68</f>
        <v>0</v>
      </c>
      <c r="I68" s="31">
        <f t="shared" si="1"/>
        <v>0</v>
      </c>
      <c r="J68" s="49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0</v>
      </c>
      <c r="K68" s="54"/>
      <c r="L68" s="49"/>
    </row>
    <row r="69" spans="1:12" s="11" customFormat="1" ht="15.75" customHeight="1" x14ac:dyDescent="0.2">
      <c r="A69" s="9" t="s">
        <v>83</v>
      </c>
      <c r="B69" s="10" t="s">
        <v>20</v>
      </c>
      <c r="C69" s="25"/>
      <c r="D69" s="49">
        <f>(Jul!C69*12)+(Aug!C69*11)+(Sep!C69*10)+(Oct!C69*9)+(Nov!C69*8)+(Dec!C69*7)+(Jan!C69*6)+(Feb!C69*5)+(Mar!C69*4)+(Apr!C69*3)+(May!C69*2)+(Jun!C69*1)</f>
        <v>0</v>
      </c>
      <c r="E69" s="8"/>
      <c r="F69" s="49">
        <f>(Jul!E69*12)+(Aug!E69*11)+(Sep!E69*10)+(Oct!E69*9)+(Nov!E69*8)+(Dec!E69*7)+(Jan!E69*6)+(Feb!E69*5)+(Mar!E69*4)+(Apr!E69*3)+(May!E69*2)+(Jun!E69*1)</f>
        <v>0</v>
      </c>
      <c r="G69" s="8"/>
      <c r="H69" s="31">
        <f>May!H69+G69</f>
        <v>0</v>
      </c>
      <c r="I69" s="31">
        <f t="shared" si="1"/>
        <v>0</v>
      </c>
      <c r="J69" s="49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0</v>
      </c>
      <c r="K69" s="54"/>
      <c r="L69" s="49"/>
    </row>
    <row r="70" spans="1:12" s="11" customFormat="1" ht="15.75" customHeight="1" x14ac:dyDescent="0.2">
      <c r="A70" s="9" t="s">
        <v>85</v>
      </c>
      <c r="B70" s="10" t="s">
        <v>20</v>
      </c>
      <c r="C70" s="25"/>
      <c r="D70" s="49">
        <f>(Jul!C70*12)+(Aug!C70*11)+(Sep!C70*10)+(Oct!C70*9)+(Nov!C70*8)+(Dec!C70*7)+(Jan!C70*6)+(Feb!C70*5)+(Mar!C70*4)+(Apr!C70*3)+(May!C70*2)+(Jun!C70*1)</f>
        <v>73579.799999999988</v>
      </c>
      <c r="E70" s="8"/>
      <c r="F70" s="49">
        <f>(Jul!E70*12)+(Aug!E70*11)+(Sep!E70*10)+(Oct!E70*9)+(Nov!E70*8)+(Dec!E70*7)+(Jan!E70*6)+(Feb!E70*5)+(Mar!E70*4)+(Apr!E70*3)+(May!E70*2)+(Jun!E70*1)</f>
        <v>0</v>
      </c>
      <c r="G70" s="8"/>
      <c r="H70" s="31">
        <f>May!H70+G70</f>
        <v>55583.710000000006</v>
      </c>
      <c r="I70" s="31">
        <f t="shared" si="1"/>
        <v>0</v>
      </c>
      <c r="J70" s="49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129163.51000000001</v>
      </c>
      <c r="K70" s="54"/>
      <c r="L70" s="49"/>
    </row>
    <row r="71" spans="1:12" s="1" customFormat="1" ht="15.75" customHeight="1" x14ac:dyDescent="0.2">
      <c r="A71" s="5" t="s">
        <v>86</v>
      </c>
      <c r="B71" s="6" t="s">
        <v>20</v>
      </c>
      <c r="C71" s="25">
        <v>12588.12</v>
      </c>
      <c r="D71" s="49">
        <f>(Jul!C71*12)+(Aug!C71*11)+(Sep!C71*10)+(Oct!C71*9)+(Nov!C71*8)+(Dec!C71*7)+(Jan!C71*6)+(Feb!C71*5)+(Mar!C71*4)+(Apr!C71*3)+(May!C71*2)+(Jun!C71*1)</f>
        <v>249895.86000000002</v>
      </c>
      <c r="E71" s="8"/>
      <c r="F71" s="49">
        <f>(Jul!E71*12)+(Aug!E71*11)+(Sep!E71*10)+(Oct!E71*9)+(Nov!E71*8)+(Dec!E71*7)+(Jan!E71*6)+(Feb!E71*5)+(Mar!E71*4)+(Apr!E71*3)+(May!E71*2)+(Jun!E71*1)</f>
        <v>16114</v>
      </c>
      <c r="G71" s="8">
        <v>118029.84</v>
      </c>
      <c r="H71" s="31">
        <f>May!H71+G71</f>
        <v>328779.82999999996</v>
      </c>
      <c r="I71" s="31">
        <f t="shared" si="1"/>
        <v>130617.95999999999</v>
      </c>
      <c r="J71" s="49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594789.68999999994</v>
      </c>
      <c r="K71" s="54"/>
      <c r="L71" s="49"/>
    </row>
    <row r="72" spans="1:12" s="3" customFormat="1" ht="21.75" x14ac:dyDescent="0.2">
      <c r="A72" s="19" t="s">
        <v>123</v>
      </c>
      <c r="B72" s="2"/>
      <c r="C72" s="32">
        <f t="shared" ref="C72:J72" si="2">SUM(C5:C31)</f>
        <v>109448.65</v>
      </c>
      <c r="D72" s="32">
        <f t="shared" si="2"/>
        <v>3251139.28</v>
      </c>
      <c r="E72" s="32">
        <f t="shared" si="2"/>
        <v>20576.28</v>
      </c>
      <c r="F72" s="31">
        <f t="shared" si="2"/>
        <v>1862857.1100000003</v>
      </c>
      <c r="G72" s="32">
        <f t="shared" si="2"/>
        <v>543683.29</v>
      </c>
      <c r="H72" s="32">
        <f t="shared" si="2"/>
        <v>5414771.96</v>
      </c>
      <c r="I72" s="32">
        <f t="shared" si="2"/>
        <v>673708.22</v>
      </c>
      <c r="J72" s="32">
        <f t="shared" si="2"/>
        <v>10528768.350000001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3">SUM(C32:C71)</f>
        <v>62524.380000000005</v>
      </c>
      <c r="D73" s="32">
        <f t="shared" si="3"/>
        <v>5868997.0500000007</v>
      </c>
      <c r="E73" s="32">
        <f t="shared" si="3"/>
        <v>0</v>
      </c>
      <c r="F73" s="32">
        <f t="shared" si="3"/>
        <v>144475.9</v>
      </c>
      <c r="G73" s="32">
        <f t="shared" si="3"/>
        <v>381126.83999999997</v>
      </c>
      <c r="H73" s="32">
        <f t="shared" si="3"/>
        <v>6044208.1629999988</v>
      </c>
      <c r="I73" s="32">
        <f t="shared" si="3"/>
        <v>443651.22</v>
      </c>
      <c r="J73" s="32">
        <f t="shared" si="3"/>
        <v>12057681.112999998</v>
      </c>
      <c r="K73" s="55"/>
    </row>
    <row r="74" spans="1:12" s="3" customFormat="1" ht="15.75" customHeight="1" x14ac:dyDescent="0.2">
      <c r="A74" s="17" t="s">
        <v>87</v>
      </c>
      <c r="B74" s="2"/>
      <c r="C74" s="32">
        <f t="shared" ref="C74:H74" si="4">SUM(C72:C73)</f>
        <v>171973.03</v>
      </c>
      <c r="D74" s="32">
        <f t="shared" si="4"/>
        <v>9120136.3300000001</v>
      </c>
      <c r="E74" s="32">
        <f t="shared" si="4"/>
        <v>20576.28</v>
      </c>
      <c r="F74" s="32">
        <f t="shared" si="4"/>
        <v>2007333.0100000002</v>
      </c>
      <c r="G74" s="32">
        <f t="shared" si="4"/>
        <v>924810.13</v>
      </c>
      <c r="H74" s="32">
        <f t="shared" si="4"/>
        <v>11458980.123</v>
      </c>
      <c r="I74" s="32">
        <f>SUM(I72:I73)</f>
        <v>1117359.44</v>
      </c>
      <c r="J74" s="32">
        <f>SUM(J72:J73)</f>
        <v>22586449.463</v>
      </c>
    </row>
    <row r="75" spans="1:12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2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2" x14ac:dyDescent="0.2">
      <c r="A77" s="12"/>
      <c r="B77" s="2"/>
      <c r="C77" s="2"/>
      <c r="D77" s="34"/>
      <c r="E77" s="2"/>
      <c r="F77" s="34"/>
      <c r="G77" s="2"/>
      <c r="H77" s="34"/>
      <c r="I77" s="40"/>
      <c r="J77" s="45"/>
    </row>
    <row r="78" spans="1:12" x14ac:dyDescent="0.2">
      <c r="E78" s="50"/>
      <c r="G78" s="50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B3:C77 A1:XFD1 D3:J73 K3:IV74 C5:G71">
    <cfRule type="expression" dxfId="0" priority="7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pane ySplit="4" topLeftCell="A29" activePane="bottomLeft" state="frozen"/>
      <selection pane="bottomLeft" activeCell="C32" sqref="C32"/>
    </sheetView>
  </sheetViews>
  <sheetFormatPr defaultRowHeight="12.75" x14ac:dyDescent="0.2"/>
  <cols>
    <col min="1" max="1" width="19.85546875" bestFit="1" customWidth="1"/>
    <col min="3" max="3" width="15.7109375" style="20" customWidth="1"/>
    <col min="4" max="4" width="15.7109375" style="37" customWidth="1"/>
    <col min="5" max="5" width="15.7109375" style="20" customWidth="1"/>
    <col min="6" max="6" width="15.7109375" style="37" customWidth="1"/>
    <col min="7" max="7" width="15.7109375" style="20" customWidth="1"/>
    <col min="8" max="10" width="15.7109375" style="37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128</v>
      </c>
      <c r="D2" s="33"/>
      <c r="F2" s="33"/>
      <c r="H2" s="33"/>
      <c r="I2" s="33"/>
      <c r="J2" s="33"/>
    </row>
    <row r="3" spans="1:10" s="3" customFormat="1" x14ac:dyDescent="0.2">
      <c r="A3" s="2"/>
      <c r="B3" s="2"/>
      <c r="C3" s="13"/>
      <c r="D3" s="34"/>
      <c r="E3" s="13"/>
      <c r="F3" s="34"/>
      <c r="G3" s="13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14" t="s">
        <v>111</v>
      </c>
      <c r="D4" s="35" t="s">
        <v>11</v>
      </c>
      <c r="E4" s="14" t="s">
        <v>112</v>
      </c>
      <c r="F4" s="35" t="s">
        <v>14</v>
      </c>
      <c r="G4" s="14" t="s">
        <v>113</v>
      </c>
      <c r="H4" s="35" t="s">
        <v>88</v>
      </c>
      <c r="I4" s="35" t="s">
        <v>114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1">
        <v>3040</v>
      </c>
      <c r="D5" s="31">
        <f>(Jul!C5*2)+(Aug!C5*1)</f>
        <v>4870</v>
      </c>
      <c r="E5" s="62">
        <v>8029</v>
      </c>
      <c r="F5" s="31">
        <f>(Jul!E5*2)+(Aug!E5*1)</f>
        <v>24913</v>
      </c>
      <c r="G5" s="63">
        <v>20177</v>
      </c>
      <c r="H5" s="31">
        <f>Jul!H5+Aug!G5</f>
        <v>37229</v>
      </c>
      <c r="I5" s="31">
        <f t="shared" ref="I5:I63" si="0">C5+E5+G5</f>
        <v>31246</v>
      </c>
      <c r="J5" s="31">
        <f t="shared" ref="J5:J63" si="1">D5+F5+H5</f>
        <v>67012</v>
      </c>
    </row>
    <row r="6" spans="1:10" s="11" customFormat="1" ht="15.75" customHeight="1" x14ac:dyDescent="0.2">
      <c r="A6" s="9" t="s">
        <v>23</v>
      </c>
      <c r="B6" s="10" t="s">
        <v>22</v>
      </c>
      <c r="C6" s="61">
        <v>4406</v>
      </c>
      <c r="D6" s="31">
        <f>(Jul!C6*2)+(Aug!C6*1)</f>
        <v>4406</v>
      </c>
      <c r="E6" s="62"/>
      <c r="F6" s="31">
        <f>(Jul!E6*2)+(Aug!E6*1)</f>
        <v>0</v>
      </c>
      <c r="G6" s="63">
        <v>644</v>
      </c>
      <c r="H6" s="31">
        <f>Jul!H6+Aug!G6</f>
        <v>644</v>
      </c>
      <c r="I6" s="31">
        <f t="shared" si="0"/>
        <v>5050</v>
      </c>
      <c r="J6" s="31">
        <f t="shared" si="1"/>
        <v>5050</v>
      </c>
    </row>
    <row r="7" spans="1:10" s="1" customFormat="1" ht="15.75" customHeight="1" x14ac:dyDescent="0.2">
      <c r="A7" s="5" t="s">
        <v>24</v>
      </c>
      <c r="B7" s="6" t="s">
        <v>22</v>
      </c>
      <c r="C7" s="61"/>
      <c r="D7" s="31">
        <f>(Jul!C7*2)+(Aug!C7*1)</f>
        <v>0</v>
      </c>
      <c r="E7" s="62"/>
      <c r="F7" s="31">
        <f>(Jul!E7*2)+(Aug!E7*1)</f>
        <v>0</v>
      </c>
      <c r="G7" s="63"/>
      <c r="H7" s="31">
        <f>Jul!H7+Aug!G7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61"/>
      <c r="D8" s="31">
        <f>(Jul!C8*2)+(Aug!C8*1)</f>
        <v>0</v>
      </c>
      <c r="E8" s="62"/>
      <c r="F8" s="31">
        <f>(Jul!E8*2)+(Aug!E8*1)</f>
        <v>0</v>
      </c>
      <c r="G8" s="63"/>
      <c r="H8" s="31">
        <f>Jul!H8+Aug!G8</f>
        <v>0</v>
      </c>
      <c r="I8" s="31">
        <f t="shared" si="0"/>
        <v>0</v>
      </c>
      <c r="J8" s="31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1"/>
      <c r="D9" s="31">
        <f>(Jul!C9*2)+(Aug!C9*1)</f>
        <v>0</v>
      </c>
      <c r="E9" s="62"/>
      <c r="F9" s="31">
        <f>(Jul!E9*2)+(Aug!E9*1)</f>
        <v>0</v>
      </c>
      <c r="G9" s="63"/>
      <c r="H9" s="31">
        <f>Jul!H9+Aug!G9</f>
        <v>0</v>
      </c>
      <c r="I9" s="31">
        <f t="shared" si="0"/>
        <v>0</v>
      </c>
      <c r="J9" s="31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1">
        <v>3457</v>
      </c>
      <c r="D10" s="31">
        <f>(Jul!C10*2)+(Aug!C10*1)</f>
        <v>3457</v>
      </c>
      <c r="E10" s="62">
        <v>1149</v>
      </c>
      <c r="F10" s="31">
        <f>(Jul!E10*2)+(Aug!E10*1)</f>
        <v>1149</v>
      </c>
      <c r="G10" s="63">
        <v>152742</v>
      </c>
      <c r="H10" s="31">
        <f>Jul!H10+Aug!G10</f>
        <v>152742</v>
      </c>
      <c r="I10" s="31">
        <f t="shared" si="0"/>
        <v>157348</v>
      </c>
      <c r="J10" s="31">
        <f t="shared" si="1"/>
        <v>157348</v>
      </c>
    </row>
    <row r="11" spans="1:10" s="1" customFormat="1" ht="15.75" customHeight="1" x14ac:dyDescent="0.2">
      <c r="A11" s="5" t="s">
        <v>31</v>
      </c>
      <c r="B11" s="6" t="s">
        <v>22</v>
      </c>
      <c r="C11" s="61"/>
      <c r="D11" s="31">
        <f>(Jul!C11*2)+(Aug!C11*1)</f>
        <v>0</v>
      </c>
      <c r="E11" s="62">
        <v>1149</v>
      </c>
      <c r="F11" s="31">
        <f>(Jul!E11*2)+(Aug!E11*1)</f>
        <v>1149</v>
      </c>
      <c r="G11" s="63">
        <v>4596</v>
      </c>
      <c r="H11" s="31">
        <f>Jul!H11+Aug!G11</f>
        <v>4596</v>
      </c>
      <c r="I11" s="31">
        <f t="shared" si="0"/>
        <v>5745</v>
      </c>
      <c r="J11" s="31">
        <f t="shared" si="1"/>
        <v>5745</v>
      </c>
    </row>
    <row r="12" spans="1:10" s="11" customFormat="1" ht="15.75" customHeight="1" x14ac:dyDescent="0.2">
      <c r="A12" s="9" t="s">
        <v>36</v>
      </c>
      <c r="B12" s="10" t="s">
        <v>22</v>
      </c>
      <c r="C12" s="61"/>
      <c r="D12" s="31">
        <f>(Jul!C12*2)+(Aug!C12*1)</f>
        <v>0</v>
      </c>
      <c r="E12" s="62"/>
      <c r="F12" s="31">
        <f>(Jul!E12*2)+(Aug!E12*1)</f>
        <v>2144</v>
      </c>
      <c r="G12" s="63"/>
      <c r="H12" s="31">
        <f>Jul!H12+Aug!G12</f>
        <v>8576</v>
      </c>
      <c r="I12" s="31">
        <f t="shared" si="0"/>
        <v>0</v>
      </c>
      <c r="J12" s="31">
        <f t="shared" si="1"/>
        <v>10720</v>
      </c>
    </row>
    <row r="13" spans="1:10" s="1" customFormat="1" ht="15.75" customHeight="1" x14ac:dyDescent="0.2">
      <c r="A13" s="5" t="s">
        <v>37</v>
      </c>
      <c r="B13" s="6" t="s">
        <v>22</v>
      </c>
      <c r="C13" s="61">
        <v>6293</v>
      </c>
      <c r="D13" s="31">
        <f>(Jul!C13*2)+(Aug!C13*1)</f>
        <v>6293</v>
      </c>
      <c r="E13" s="62">
        <v>2298</v>
      </c>
      <c r="F13" s="31">
        <f>(Jul!E13*2)+(Aug!E13*1)</f>
        <v>2298</v>
      </c>
      <c r="G13" s="63">
        <v>41127</v>
      </c>
      <c r="H13" s="31">
        <f>Jul!H13+Aug!G13</f>
        <v>41127</v>
      </c>
      <c r="I13" s="31">
        <f t="shared" si="0"/>
        <v>49718</v>
      </c>
      <c r="J13" s="31">
        <f t="shared" si="1"/>
        <v>49718</v>
      </c>
    </row>
    <row r="14" spans="1:10" s="1" customFormat="1" ht="15.75" customHeight="1" x14ac:dyDescent="0.2">
      <c r="A14" s="5" t="s">
        <v>40</v>
      </c>
      <c r="B14" s="6" t="s">
        <v>22</v>
      </c>
      <c r="C14" s="61"/>
      <c r="D14" s="31">
        <f>(Jul!C14*2)+(Aug!C14*1)</f>
        <v>0</v>
      </c>
      <c r="E14" s="62"/>
      <c r="F14" s="31">
        <f>(Jul!E14*2)+(Aug!E14*1)</f>
        <v>0</v>
      </c>
      <c r="G14" s="63"/>
      <c r="H14" s="31">
        <f>Jul!H14+Aug!G14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1"/>
      <c r="D15" s="31">
        <f>(Jul!C15*2)+(Aug!C15*1)</f>
        <v>0</v>
      </c>
      <c r="E15" s="62">
        <v>90</v>
      </c>
      <c r="F15" s="31">
        <f>(Jul!E15*2)+(Aug!E15*1)</f>
        <v>90</v>
      </c>
      <c r="G15" s="63">
        <v>450</v>
      </c>
      <c r="H15" s="31">
        <f>Jul!H15+Aug!G15</f>
        <v>450</v>
      </c>
      <c r="I15" s="31">
        <f t="shared" si="0"/>
        <v>540</v>
      </c>
      <c r="J15" s="31">
        <f t="shared" si="1"/>
        <v>540</v>
      </c>
    </row>
    <row r="16" spans="1:10" s="1" customFormat="1" ht="15.75" customHeight="1" x14ac:dyDescent="0.2">
      <c r="A16" s="5" t="s">
        <v>45</v>
      </c>
      <c r="B16" s="6" t="s">
        <v>22</v>
      </c>
      <c r="C16" s="61">
        <v>2990</v>
      </c>
      <c r="D16" s="31">
        <f>(Jul!C16*2)+(Aug!C16*1)</f>
        <v>12426</v>
      </c>
      <c r="E16" s="62">
        <v>1149</v>
      </c>
      <c r="F16" s="31">
        <f>(Jul!E16*2)+(Aug!E16*1)</f>
        <v>4491</v>
      </c>
      <c r="G16" s="63">
        <v>20810</v>
      </c>
      <c r="H16" s="31">
        <f>Jul!H16+Aug!G16</f>
        <v>1164393</v>
      </c>
      <c r="I16" s="31">
        <f t="shared" si="0"/>
        <v>24949</v>
      </c>
      <c r="J16" s="31">
        <f t="shared" si="1"/>
        <v>1181310</v>
      </c>
    </row>
    <row r="17" spans="1:10" s="1" customFormat="1" ht="15.75" customHeight="1" x14ac:dyDescent="0.2">
      <c r="A17" s="5" t="s">
        <v>46</v>
      </c>
      <c r="B17" s="6" t="s">
        <v>22</v>
      </c>
      <c r="C17" s="61"/>
      <c r="D17" s="31">
        <f>(Jul!C17*2)+(Aug!C17*1)</f>
        <v>0</v>
      </c>
      <c r="E17" s="62">
        <v>1629</v>
      </c>
      <c r="F17" s="31">
        <f>(Jul!E17*2)+(Aug!E17*1)</f>
        <v>1629</v>
      </c>
      <c r="G17" s="63">
        <v>11403</v>
      </c>
      <c r="H17" s="31">
        <f>Jul!H17+Aug!G17</f>
        <v>11403</v>
      </c>
      <c r="I17" s="31">
        <f t="shared" si="0"/>
        <v>13032</v>
      </c>
      <c r="J17" s="31">
        <f t="shared" si="1"/>
        <v>13032</v>
      </c>
    </row>
    <row r="18" spans="1:10" s="11" customFormat="1" ht="15.75" customHeight="1" x14ac:dyDescent="0.2">
      <c r="A18" s="9" t="s">
        <v>47</v>
      </c>
      <c r="B18" s="10" t="s">
        <v>22</v>
      </c>
      <c r="C18" s="61"/>
      <c r="D18" s="31">
        <f>(Jul!C18*2)+(Aug!C18*1)</f>
        <v>0</v>
      </c>
      <c r="E18" s="62"/>
      <c r="F18" s="31">
        <f>(Jul!E18*2)+(Aug!E18*1)</f>
        <v>0</v>
      </c>
      <c r="G18" s="63"/>
      <c r="H18" s="31">
        <f>Jul!H18+Aug!G18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1"/>
      <c r="D19" s="31">
        <f>(Jul!C19*2)+(Aug!C19*1)</f>
        <v>0</v>
      </c>
      <c r="E19" s="62"/>
      <c r="F19" s="31">
        <f>(Jul!E19*2)+(Aug!E19*1)</f>
        <v>0</v>
      </c>
      <c r="G19" s="63"/>
      <c r="H19" s="31">
        <f>Jul!H19+Aug!G19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1"/>
      <c r="D20" s="31">
        <f>(Jul!C20*2)+(Aug!C20*1)</f>
        <v>0</v>
      </c>
      <c r="E20" s="62"/>
      <c r="F20" s="31">
        <f>(Jul!E20*2)+(Aug!E20*1)</f>
        <v>0</v>
      </c>
      <c r="G20" s="63"/>
      <c r="H20" s="31">
        <f>Jul!H20+Aug!G20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1"/>
      <c r="D21" s="31">
        <f>(Jul!C21*2)+(Aug!C21*1)</f>
        <v>0</v>
      </c>
      <c r="E21" s="62"/>
      <c r="F21" s="31">
        <f>(Jul!E21*2)+(Aug!E21*1)</f>
        <v>3898</v>
      </c>
      <c r="G21" s="63"/>
      <c r="H21" s="31">
        <f>Jul!H21+Aug!G21</f>
        <v>0</v>
      </c>
      <c r="I21" s="31">
        <f t="shared" si="0"/>
        <v>0</v>
      </c>
      <c r="J21" s="31">
        <f t="shared" si="1"/>
        <v>3898</v>
      </c>
    </row>
    <row r="22" spans="1:10" s="1" customFormat="1" ht="15.75" customHeight="1" x14ac:dyDescent="0.2">
      <c r="A22" s="5" t="s">
        <v>51</v>
      </c>
      <c r="B22" s="6" t="s">
        <v>22</v>
      </c>
      <c r="C22" s="61"/>
      <c r="D22" s="31">
        <f>(Jul!C22*2)+(Aug!C22*1)</f>
        <v>2670</v>
      </c>
      <c r="E22" s="62"/>
      <c r="F22" s="31">
        <f>(Jul!E22*2)+(Aug!E22*1)</f>
        <v>0</v>
      </c>
      <c r="G22" s="63"/>
      <c r="H22" s="31">
        <f>Jul!H22+Aug!G22</f>
        <v>1839</v>
      </c>
      <c r="I22" s="31">
        <f t="shared" si="0"/>
        <v>0</v>
      </c>
      <c r="J22" s="31">
        <f t="shared" si="1"/>
        <v>4509</v>
      </c>
    </row>
    <row r="23" spans="1:10" s="1" customFormat="1" ht="15.75" customHeight="1" x14ac:dyDescent="0.2">
      <c r="A23" s="5" t="s">
        <v>52</v>
      </c>
      <c r="B23" s="6" t="s">
        <v>22</v>
      </c>
      <c r="C23" s="61"/>
      <c r="D23" s="31">
        <f>(Jul!C23*2)+(Aug!C23*1)</f>
        <v>0</v>
      </c>
      <c r="E23" s="62">
        <v>3576</v>
      </c>
      <c r="F23" s="31">
        <f>(Jul!E23*2)+(Aug!E23*1)</f>
        <v>4488</v>
      </c>
      <c r="G23" s="63">
        <v>14980</v>
      </c>
      <c r="H23" s="31">
        <f>Jul!H23+Aug!G23</f>
        <v>15892</v>
      </c>
      <c r="I23" s="31">
        <f t="shared" si="0"/>
        <v>18556</v>
      </c>
      <c r="J23" s="31">
        <f t="shared" si="1"/>
        <v>20380</v>
      </c>
    </row>
    <row r="24" spans="1:10" s="11" customFormat="1" ht="15.75" customHeight="1" x14ac:dyDescent="0.2">
      <c r="A24" s="9" t="s">
        <v>56</v>
      </c>
      <c r="B24" s="10" t="s">
        <v>22</v>
      </c>
      <c r="C24" s="61">
        <v>2907</v>
      </c>
      <c r="D24" s="31">
        <f>(Jul!C24*2)+(Aug!C24*1)</f>
        <v>2907</v>
      </c>
      <c r="E24" s="62"/>
      <c r="F24" s="31">
        <f>(Jul!E24*2)+(Aug!E24*1)</f>
        <v>0</v>
      </c>
      <c r="G24" s="63">
        <v>4688</v>
      </c>
      <c r="H24" s="31">
        <f>Jul!H24+Aug!G24</f>
        <v>4688</v>
      </c>
      <c r="I24" s="31">
        <f t="shared" si="0"/>
        <v>7595</v>
      </c>
      <c r="J24" s="31">
        <f t="shared" si="1"/>
        <v>7595</v>
      </c>
    </row>
    <row r="25" spans="1:10" s="1" customFormat="1" ht="15.75" customHeight="1" x14ac:dyDescent="0.2">
      <c r="A25" s="5" t="s">
        <v>62</v>
      </c>
      <c r="B25" s="6" t="s">
        <v>22</v>
      </c>
      <c r="C25" s="61"/>
      <c r="D25" s="31">
        <f>(Jul!C25*2)+(Aug!C25*1)</f>
        <v>0</v>
      </c>
      <c r="E25" s="62"/>
      <c r="F25" s="31">
        <f>(Jul!E25*2)+(Aug!E25*1)</f>
        <v>0</v>
      </c>
      <c r="G25" s="63"/>
      <c r="H25" s="31">
        <f>Jul!H25+Aug!G25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1"/>
      <c r="D26" s="31">
        <f>(Jul!C26*2)+(Aug!C26*1)</f>
        <v>0</v>
      </c>
      <c r="E26" s="62"/>
      <c r="F26" s="31">
        <f>(Jul!E26*2)+(Aug!E26*1)</f>
        <v>0</v>
      </c>
      <c r="G26" s="63"/>
      <c r="H26" s="31">
        <f>Jul!H26+Aug!G26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1"/>
      <c r="D27" s="31">
        <f>(Jul!C27*2)+(Aug!C27*1)</f>
        <v>0</v>
      </c>
      <c r="E27" s="62"/>
      <c r="F27" s="31">
        <f>(Jul!E27*2)+(Aug!E27*1)</f>
        <v>0</v>
      </c>
      <c r="G27" s="63"/>
      <c r="H27" s="31">
        <f>Jul!H27+Aug!G27</f>
        <v>0</v>
      </c>
      <c r="I27" s="31">
        <f t="shared" si="0"/>
        <v>0</v>
      </c>
      <c r="J27" s="31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61"/>
      <c r="D28" s="31">
        <f>(Jul!C28*2)+(Aug!C28*1)</f>
        <v>0</v>
      </c>
      <c r="E28" s="62"/>
      <c r="F28" s="31">
        <f>(Jul!E28*2)+(Aug!E28*1)</f>
        <v>0</v>
      </c>
      <c r="G28" s="63"/>
      <c r="H28" s="31">
        <f>Jul!H28+Aug!G28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1"/>
      <c r="D29" s="31">
        <f>(Jul!C29*2)+(Aug!C29*1)</f>
        <v>0</v>
      </c>
      <c r="E29" s="62"/>
      <c r="F29" s="31">
        <f>(Jul!E29*2)+(Aug!E29*1)</f>
        <v>0</v>
      </c>
      <c r="G29" s="63"/>
      <c r="H29" s="31">
        <f>Jul!H29+Aug!G29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1">
        <v>3254</v>
      </c>
      <c r="D30" s="31">
        <f>(Jul!C30*2)+(Aug!C30*1)</f>
        <v>3254</v>
      </c>
      <c r="E30" s="62">
        <v>90</v>
      </c>
      <c r="F30" s="31">
        <f>(Jul!E30*2)+(Aug!E30*1)</f>
        <v>90</v>
      </c>
      <c r="G30" s="63">
        <v>3254</v>
      </c>
      <c r="H30" s="31">
        <f>Jul!H30+Aug!G30</f>
        <v>3254</v>
      </c>
      <c r="I30" s="31">
        <f t="shared" si="0"/>
        <v>6598</v>
      </c>
      <c r="J30" s="31">
        <f t="shared" si="1"/>
        <v>6598</v>
      </c>
    </row>
    <row r="31" spans="1:10" s="11" customFormat="1" ht="15.75" customHeight="1" x14ac:dyDescent="0.2">
      <c r="A31" s="9" t="s">
        <v>84</v>
      </c>
      <c r="B31" s="10" t="s">
        <v>22</v>
      </c>
      <c r="C31" s="61">
        <v>133</v>
      </c>
      <c r="D31" s="31">
        <f>(Jul!C31*2)+(Aug!C31*1)</f>
        <v>3235</v>
      </c>
      <c r="E31" s="62"/>
      <c r="F31" s="31">
        <f>(Jul!E31*2)+(Aug!E31*1)</f>
        <v>0</v>
      </c>
      <c r="G31" s="63">
        <v>1065</v>
      </c>
      <c r="H31" s="31">
        <f>Jul!H31+Aug!G31</f>
        <v>2420</v>
      </c>
      <c r="I31" s="31">
        <f t="shared" si="0"/>
        <v>1198</v>
      </c>
      <c r="J31" s="31">
        <f t="shared" si="1"/>
        <v>5655</v>
      </c>
    </row>
    <row r="32" spans="1:10" s="1" customFormat="1" ht="15.75" customHeight="1" x14ac:dyDescent="0.2">
      <c r="A32" s="5" t="s">
        <v>19</v>
      </c>
      <c r="B32" s="6" t="s">
        <v>20</v>
      </c>
      <c r="C32" s="61">
        <v>3068.9</v>
      </c>
      <c r="D32" s="31">
        <f>(Jul!C32*2)+(Aug!C32*1)</f>
        <v>3068.9</v>
      </c>
      <c r="E32" s="62"/>
      <c r="F32" s="31">
        <f>(Jul!E32*2)+(Aug!E32*1)</f>
        <v>0</v>
      </c>
      <c r="G32" s="63"/>
      <c r="H32" s="31">
        <f>Jul!H32+Aug!G32</f>
        <v>0</v>
      </c>
      <c r="I32" s="31">
        <f t="shared" si="0"/>
        <v>3068.9</v>
      </c>
      <c r="J32" s="31">
        <f t="shared" si="1"/>
        <v>3068.9</v>
      </c>
    </row>
    <row r="33" spans="1:10" s="1" customFormat="1" ht="15.75" customHeight="1" x14ac:dyDescent="0.2">
      <c r="A33" s="5" t="s">
        <v>26</v>
      </c>
      <c r="B33" s="6" t="s">
        <v>20</v>
      </c>
      <c r="C33" s="61"/>
      <c r="D33" s="31">
        <f>(Jul!C33*2)+(Aug!C33*1)</f>
        <v>0</v>
      </c>
      <c r="E33" s="62"/>
      <c r="F33" s="31">
        <f>(Jul!E33*2)+(Aug!E33*1)</f>
        <v>0</v>
      </c>
      <c r="G33" s="63"/>
      <c r="H33" s="31">
        <f>Jul!H33+Aug!G33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1"/>
      <c r="D34" s="31">
        <f>(Jul!C34*2)+(Aug!C34*1)</f>
        <v>526.46</v>
      </c>
      <c r="E34" s="62"/>
      <c r="F34" s="31">
        <f>(Jul!E34*2)+(Aug!E34*1)</f>
        <v>0</v>
      </c>
      <c r="G34" s="63"/>
      <c r="H34" s="31">
        <f>Jul!H34+Aug!G34</f>
        <v>650</v>
      </c>
      <c r="I34" s="31">
        <f t="shared" si="0"/>
        <v>0</v>
      </c>
      <c r="J34" s="31">
        <f t="shared" si="1"/>
        <v>1176.46</v>
      </c>
    </row>
    <row r="35" spans="1:10" s="1" customFormat="1" ht="15.75" customHeight="1" x14ac:dyDescent="0.2">
      <c r="A35" s="5" t="s">
        <v>29</v>
      </c>
      <c r="B35" s="6" t="s">
        <v>20</v>
      </c>
      <c r="C35" s="61">
        <v>11615.41</v>
      </c>
      <c r="D35" s="31">
        <f>(Jul!C35*2)+(Aug!C35*1)</f>
        <v>25293.41</v>
      </c>
      <c r="E35" s="62"/>
      <c r="F35" s="31">
        <f>(Jul!E35*2)+(Aug!E35*1)</f>
        <v>0</v>
      </c>
      <c r="G35" s="63">
        <v>27493</v>
      </c>
      <c r="H35" s="31">
        <f>Jul!H35+Aug!G35</f>
        <v>51031</v>
      </c>
      <c r="I35" s="31">
        <f t="shared" si="0"/>
        <v>39108.410000000003</v>
      </c>
      <c r="J35" s="31">
        <f t="shared" si="1"/>
        <v>76324.41</v>
      </c>
    </row>
    <row r="36" spans="1:10" s="11" customFormat="1" ht="15.75" customHeight="1" x14ac:dyDescent="0.2">
      <c r="A36" s="9" t="s">
        <v>32</v>
      </c>
      <c r="B36" s="10" t="s">
        <v>20</v>
      </c>
      <c r="C36" s="61"/>
      <c r="D36" s="31">
        <f>(Jul!C36*2)+(Aug!C36*1)</f>
        <v>6138</v>
      </c>
      <c r="E36" s="62"/>
      <c r="F36" s="31">
        <f>(Jul!E36*2)+(Aug!E36*1)</f>
        <v>0</v>
      </c>
      <c r="G36" s="63"/>
      <c r="H36" s="31">
        <f>Jul!H36+Aug!G36</f>
        <v>0</v>
      </c>
      <c r="I36" s="31">
        <f t="shared" si="0"/>
        <v>0</v>
      </c>
      <c r="J36" s="31">
        <f t="shared" si="1"/>
        <v>6138</v>
      </c>
    </row>
    <row r="37" spans="1:10" s="1" customFormat="1" ht="15.75" customHeight="1" x14ac:dyDescent="0.2">
      <c r="A37" s="5" t="s">
        <v>33</v>
      </c>
      <c r="B37" s="6" t="s">
        <v>20</v>
      </c>
      <c r="C37" s="61"/>
      <c r="D37" s="31">
        <f>(Jul!C37*2)+(Aug!C37*1)</f>
        <v>0</v>
      </c>
      <c r="E37" s="62"/>
      <c r="F37" s="31">
        <f>(Jul!E37*2)+(Aug!E37*1)</f>
        <v>0</v>
      </c>
      <c r="G37" s="63"/>
      <c r="H37" s="31">
        <f>Jul!H37+Aug!G37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1"/>
      <c r="D38" s="31">
        <f>(Jul!C38*2)+(Aug!C38*1)</f>
        <v>0</v>
      </c>
      <c r="E38" s="62"/>
      <c r="F38" s="31">
        <f>(Jul!E38*2)+(Aug!E38*1)</f>
        <v>0</v>
      </c>
      <c r="G38" s="63"/>
      <c r="H38" s="31">
        <f>Jul!H38+Aug!G38</f>
        <v>0</v>
      </c>
      <c r="I38" s="31">
        <f t="shared" si="0"/>
        <v>0</v>
      </c>
      <c r="J38" s="31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1">
        <v>4330.32</v>
      </c>
      <c r="D39" s="31">
        <f>(Jul!C39*2)+(Aug!C39*1)</f>
        <v>4330.32</v>
      </c>
      <c r="E39" s="62"/>
      <c r="F39" s="31">
        <f>(Jul!E39*2)+(Aug!E39*1)</f>
        <v>0</v>
      </c>
      <c r="G39" s="63">
        <v>8609.5300000000007</v>
      </c>
      <c r="H39" s="31">
        <f>Jul!H39+Aug!G39</f>
        <v>8609.5300000000007</v>
      </c>
      <c r="I39" s="31">
        <f t="shared" si="0"/>
        <v>12939.85</v>
      </c>
      <c r="J39" s="31">
        <f t="shared" si="1"/>
        <v>12939.85</v>
      </c>
    </row>
    <row r="40" spans="1:10" s="1" customFormat="1" ht="15.75" customHeight="1" x14ac:dyDescent="0.2">
      <c r="A40" s="5" t="s">
        <v>38</v>
      </c>
      <c r="B40" s="6" t="s">
        <v>20</v>
      </c>
      <c r="C40" s="61"/>
      <c r="D40" s="31">
        <f>(Jul!C40*2)+(Aug!C40*1)</f>
        <v>0</v>
      </c>
      <c r="E40" s="62"/>
      <c r="F40" s="31">
        <f>(Jul!E40*2)+(Aug!E40*1)</f>
        <v>0</v>
      </c>
      <c r="G40" s="63"/>
      <c r="H40" s="31">
        <f>Jul!H40+Aug!G40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1"/>
      <c r="D41" s="31">
        <f>(Jul!C41*2)+(Aug!C41*1)</f>
        <v>0</v>
      </c>
      <c r="E41" s="62"/>
      <c r="F41" s="31">
        <f>(Jul!E41*2)+(Aug!E41*1)</f>
        <v>0</v>
      </c>
      <c r="G41" s="63"/>
      <c r="H41" s="31">
        <f>Jul!H41+Aug!G41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1">
        <v>5029.1499999999996</v>
      </c>
      <c r="D42" s="31">
        <f>(Jul!C42*2)+(Aug!C42*1)</f>
        <v>5029.1499999999996</v>
      </c>
      <c r="E42" s="62"/>
      <c r="F42" s="31">
        <f>(Jul!E42*2)+(Aug!E42*1)</f>
        <v>0</v>
      </c>
      <c r="G42" s="63">
        <v>9761</v>
      </c>
      <c r="H42" s="31">
        <f>Jul!H42+Aug!G42</f>
        <v>9761</v>
      </c>
      <c r="I42" s="31">
        <f t="shared" si="0"/>
        <v>14790.15</v>
      </c>
      <c r="J42" s="31">
        <f t="shared" si="1"/>
        <v>14790.15</v>
      </c>
    </row>
    <row r="43" spans="1:10" s="1" customFormat="1" ht="15.75" customHeight="1" x14ac:dyDescent="0.2">
      <c r="A43" s="5" t="s">
        <v>42</v>
      </c>
      <c r="B43" s="6" t="s">
        <v>20</v>
      </c>
      <c r="C43" s="61">
        <v>2776.24</v>
      </c>
      <c r="D43" s="31">
        <f>(Jul!C43*2)+(Aug!C43*1)</f>
        <v>8312.24</v>
      </c>
      <c r="E43" s="62"/>
      <c r="F43" s="31">
        <f>(Jul!E43*2)+(Aug!E43*1)</f>
        <v>0</v>
      </c>
      <c r="G43" s="63">
        <v>37017.31</v>
      </c>
      <c r="H43" s="31">
        <f>Jul!H43+Aug!G43</f>
        <v>50473.31</v>
      </c>
      <c r="I43" s="31">
        <f t="shared" si="0"/>
        <v>39793.549999999996</v>
      </c>
      <c r="J43" s="31">
        <f t="shared" si="1"/>
        <v>58785.549999999996</v>
      </c>
    </row>
    <row r="44" spans="1:10" s="11" customFormat="1" ht="15.75" customHeight="1" x14ac:dyDescent="0.2">
      <c r="A44" s="9" t="s">
        <v>43</v>
      </c>
      <c r="B44" s="10" t="s">
        <v>20</v>
      </c>
      <c r="C44" s="61">
        <v>14792.88</v>
      </c>
      <c r="D44" s="31">
        <f>(Jul!C44*2)+(Aug!C44*1)</f>
        <v>43194.879999999997</v>
      </c>
      <c r="E44" s="62"/>
      <c r="F44" s="31">
        <f>(Jul!E44*2)+(Aug!E44*1)</f>
        <v>2508</v>
      </c>
      <c r="G44" s="63">
        <v>79700.679999999993</v>
      </c>
      <c r="H44" s="31">
        <f>Jul!H44+Aug!G44</f>
        <v>193642.68</v>
      </c>
      <c r="I44" s="31">
        <f t="shared" si="0"/>
        <v>94493.56</v>
      </c>
      <c r="J44" s="31">
        <f t="shared" si="1"/>
        <v>239345.56</v>
      </c>
    </row>
    <row r="45" spans="1:10" s="1" customFormat="1" ht="15.75" customHeight="1" x14ac:dyDescent="0.2">
      <c r="A45" s="5" t="s">
        <v>48</v>
      </c>
      <c r="B45" s="6" t="s">
        <v>20</v>
      </c>
      <c r="C45" s="61"/>
      <c r="D45" s="31">
        <f>(Jul!C45*2)+(Aug!C45*1)</f>
        <v>5814</v>
      </c>
      <c r="E45" s="62"/>
      <c r="F45" s="31">
        <f>(Jul!E45*2)+(Aug!E45*1)</f>
        <v>0</v>
      </c>
      <c r="G45" s="63"/>
      <c r="H45" s="31">
        <f>Jul!H45+Aug!G45</f>
        <v>14534</v>
      </c>
      <c r="I45" s="31">
        <f t="shared" si="0"/>
        <v>0</v>
      </c>
      <c r="J45" s="31">
        <f t="shared" si="1"/>
        <v>20348</v>
      </c>
    </row>
    <row r="46" spans="1:10" s="11" customFormat="1" ht="15.75" customHeight="1" x14ac:dyDescent="0.2">
      <c r="A46" s="9" t="s">
        <v>53</v>
      </c>
      <c r="B46" s="10" t="s">
        <v>20</v>
      </c>
      <c r="C46" s="61">
        <v>4734.96</v>
      </c>
      <c r="D46" s="31">
        <f>(Jul!C46*2)+(Aug!C46*1)</f>
        <v>11078.96</v>
      </c>
      <c r="E46" s="62"/>
      <c r="F46" s="31">
        <f>(Jul!E46*2)+(Aug!E46*1)</f>
        <v>0</v>
      </c>
      <c r="G46" s="63">
        <v>42417.440000000002</v>
      </c>
      <c r="H46" s="31">
        <f>Jul!H46+Aug!G46</f>
        <v>53765.440000000002</v>
      </c>
      <c r="I46" s="31">
        <f t="shared" si="0"/>
        <v>47152.4</v>
      </c>
      <c r="J46" s="31">
        <f t="shared" si="1"/>
        <v>64844.4</v>
      </c>
    </row>
    <row r="47" spans="1:10" s="11" customFormat="1" ht="15.75" customHeight="1" x14ac:dyDescent="0.2">
      <c r="A47" s="9" t="s">
        <v>54</v>
      </c>
      <c r="B47" s="10" t="s">
        <v>20</v>
      </c>
      <c r="C47" s="61">
        <v>1995.48</v>
      </c>
      <c r="D47" s="31">
        <f>(Jul!C47*2)+(Aug!C47*1)</f>
        <v>5675.48</v>
      </c>
      <c r="E47" s="62"/>
      <c r="F47" s="31">
        <f>(Jul!E47*2)+(Aug!E47*1)</f>
        <v>0</v>
      </c>
      <c r="G47" s="63">
        <v>36564.65</v>
      </c>
      <c r="H47" s="31">
        <f>Jul!H47+Aug!G47</f>
        <v>43926.65</v>
      </c>
      <c r="I47" s="31">
        <f t="shared" si="0"/>
        <v>38560.130000000005</v>
      </c>
      <c r="J47" s="31">
        <f t="shared" si="1"/>
        <v>49602.130000000005</v>
      </c>
    </row>
    <row r="48" spans="1:10" s="11" customFormat="1" ht="15.75" customHeight="1" x14ac:dyDescent="0.2">
      <c r="A48" s="9" t="s">
        <v>55</v>
      </c>
      <c r="B48" s="10" t="s">
        <v>20</v>
      </c>
      <c r="C48" s="61">
        <v>3882.32</v>
      </c>
      <c r="D48" s="31">
        <f>(Jul!C48*2)+(Aug!C48*1)</f>
        <v>3882.32</v>
      </c>
      <c r="E48" s="62"/>
      <c r="F48" s="31">
        <f>(Jul!E48*2)+(Aug!E48*1)</f>
        <v>0</v>
      </c>
      <c r="G48" s="63">
        <v>726.7</v>
      </c>
      <c r="H48" s="31">
        <f>Jul!H48+Aug!G48</f>
        <v>726.7</v>
      </c>
      <c r="I48" s="31">
        <f t="shared" si="0"/>
        <v>4609.0200000000004</v>
      </c>
      <c r="J48" s="31">
        <f t="shared" si="1"/>
        <v>4609.0200000000004</v>
      </c>
    </row>
    <row r="49" spans="1:10" s="1" customFormat="1" ht="15.75" customHeight="1" x14ac:dyDescent="0.2">
      <c r="A49" s="5" t="s">
        <v>57</v>
      </c>
      <c r="B49" s="6" t="s">
        <v>20</v>
      </c>
      <c r="C49" s="61"/>
      <c r="D49" s="31">
        <f>(Jul!C49*2)+(Aug!C49*1)</f>
        <v>0</v>
      </c>
      <c r="E49" s="62"/>
      <c r="F49" s="31">
        <f>(Jul!E49*2)+(Aug!E49*1)</f>
        <v>0</v>
      </c>
      <c r="G49" s="63"/>
      <c r="H49" s="31">
        <f>Jul!H49+Aug!G49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61">
        <v>2906.83</v>
      </c>
      <c r="D50" s="31">
        <f>(Jul!C50*2)+(Aug!C50*1)</f>
        <v>4578.83</v>
      </c>
      <c r="E50" s="62"/>
      <c r="F50" s="31">
        <f>(Jul!E50*2)+(Aug!E50*1)</f>
        <v>0</v>
      </c>
      <c r="G50" s="63">
        <v>52371.53</v>
      </c>
      <c r="H50" s="31">
        <f>Jul!H50+Aug!G50</f>
        <v>70698.53</v>
      </c>
      <c r="I50" s="31">
        <f t="shared" si="0"/>
        <v>55278.36</v>
      </c>
      <c r="J50" s="31">
        <f t="shared" si="1"/>
        <v>75277.36</v>
      </c>
    </row>
    <row r="51" spans="1:10" s="1" customFormat="1" ht="15.75" customHeight="1" x14ac:dyDescent="0.2">
      <c r="A51" s="5" t="s">
        <v>59</v>
      </c>
      <c r="B51" s="6" t="s">
        <v>20</v>
      </c>
      <c r="C51" s="61">
        <v>10896.54</v>
      </c>
      <c r="D51" s="31">
        <f>(Jul!C51*2)+(Aug!C51*1)</f>
        <v>16916.54</v>
      </c>
      <c r="E51" s="62">
        <v>1834.9</v>
      </c>
      <c r="F51" s="31">
        <f>(Jul!E51*2)+(Aug!E51*1)</f>
        <v>1834.9</v>
      </c>
      <c r="G51" s="63">
        <v>14591.98</v>
      </c>
      <c r="H51" s="31">
        <f>Jul!H51+Aug!G51</f>
        <v>25596.98</v>
      </c>
      <c r="I51" s="31">
        <f t="shared" si="0"/>
        <v>27323.42</v>
      </c>
      <c r="J51" s="31">
        <f t="shared" si="1"/>
        <v>44348.42</v>
      </c>
    </row>
    <row r="52" spans="1:10" s="1" customFormat="1" ht="15.75" customHeight="1" x14ac:dyDescent="0.2">
      <c r="A52" s="5" t="s">
        <v>60</v>
      </c>
      <c r="B52" s="6" t="s">
        <v>20</v>
      </c>
      <c r="C52" s="61"/>
      <c r="D52" s="31">
        <f>(Jul!C52*2)+(Aug!C52*1)</f>
        <v>2670</v>
      </c>
      <c r="E52" s="62"/>
      <c r="F52" s="31">
        <f>(Jul!E52*2)+(Aug!E52*1)</f>
        <v>0</v>
      </c>
      <c r="G52" s="63"/>
      <c r="H52" s="31">
        <f>Jul!H52+Aug!G52</f>
        <v>4004</v>
      </c>
      <c r="I52" s="31">
        <f t="shared" si="0"/>
        <v>0</v>
      </c>
      <c r="J52" s="31">
        <f t="shared" si="1"/>
        <v>6674</v>
      </c>
    </row>
    <row r="53" spans="1:10" s="1" customFormat="1" ht="15.75" customHeight="1" x14ac:dyDescent="0.2">
      <c r="A53" s="5" t="s">
        <v>64</v>
      </c>
      <c r="B53" s="6" t="s">
        <v>20</v>
      </c>
      <c r="C53" s="61"/>
      <c r="D53" s="31">
        <f>(Jul!C53*2)+(Aug!C53*1)</f>
        <v>0</v>
      </c>
      <c r="E53" s="62"/>
      <c r="F53" s="31">
        <f>(Jul!E53*2)+(Aug!E53*1)</f>
        <v>0</v>
      </c>
      <c r="G53" s="63"/>
      <c r="H53" s="31">
        <f>Jul!H53+Aug!G53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1">
        <v>216</v>
      </c>
      <c r="D54" s="31">
        <f>(Jul!C54*2)+(Aug!C54*1)</f>
        <v>3702</v>
      </c>
      <c r="E54" s="62"/>
      <c r="F54" s="31">
        <f>(Jul!E54*2)+(Aug!E54*1)</f>
        <v>0</v>
      </c>
      <c r="G54" s="63">
        <v>2376</v>
      </c>
      <c r="H54" s="31">
        <f>Jul!H54+Aug!G54</f>
        <v>11093</v>
      </c>
      <c r="I54" s="31">
        <f t="shared" si="0"/>
        <v>2592</v>
      </c>
      <c r="J54" s="31">
        <f t="shared" si="1"/>
        <v>14795</v>
      </c>
    </row>
    <row r="55" spans="1:10" s="1" customFormat="1" ht="15.75" customHeight="1" x14ac:dyDescent="0.2">
      <c r="A55" s="5" t="s">
        <v>66</v>
      </c>
      <c r="B55" s="6" t="s">
        <v>20</v>
      </c>
      <c r="C55" s="61">
        <v>1020.36</v>
      </c>
      <c r="D55" s="31">
        <f>(Jul!C55*2)+(Aug!C55*1)</f>
        <v>12344.36</v>
      </c>
      <c r="E55" s="62"/>
      <c r="F55" s="31">
        <f>(Jul!E55*2)+(Aug!E55*1)</f>
        <v>0</v>
      </c>
      <c r="G55" s="63">
        <v>1328.95</v>
      </c>
      <c r="H55" s="31">
        <f>Jul!H55+Aug!G55</f>
        <v>26258.95</v>
      </c>
      <c r="I55" s="31">
        <f t="shared" si="0"/>
        <v>2349.31</v>
      </c>
      <c r="J55" s="31">
        <f t="shared" si="1"/>
        <v>38603.31</v>
      </c>
    </row>
    <row r="56" spans="1:10" s="11" customFormat="1" ht="15.75" customHeight="1" x14ac:dyDescent="0.2">
      <c r="A56" s="9" t="s">
        <v>67</v>
      </c>
      <c r="B56" s="10" t="s">
        <v>20</v>
      </c>
      <c r="C56" s="61"/>
      <c r="D56" s="31">
        <f>(Jul!C56*2)+(Aug!C56*1)</f>
        <v>0</v>
      </c>
      <c r="E56" s="62"/>
      <c r="F56" s="31">
        <f>(Jul!E56*2)+(Aug!E56*1)</f>
        <v>0</v>
      </c>
      <c r="G56" s="63"/>
      <c r="H56" s="31">
        <f>Jul!H56+Aug!G56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1"/>
      <c r="D57" s="31">
        <f>(Jul!C57*2)+(Aug!C57*1)</f>
        <v>2158</v>
      </c>
      <c r="E57" s="62"/>
      <c r="F57" s="31">
        <f>(Jul!E57*2)+(Aug!E57*1)</f>
        <v>0</v>
      </c>
      <c r="G57" s="63"/>
      <c r="H57" s="31">
        <f>Jul!H57+Aug!G57</f>
        <v>1787</v>
      </c>
      <c r="I57" s="31">
        <f t="shared" si="0"/>
        <v>0</v>
      </c>
      <c r="J57" s="31">
        <f t="shared" si="1"/>
        <v>3945</v>
      </c>
    </row>
    <row r="58" spans="1:10" s="11" customFormat="1" ht="15.75" customHeight="1" x14ac:dyDescent="0.2">
      <c r="A58" s="9" t="s">
        <v>69</v>
      </c>
      <c r="B58" s="10" t="s">
        <v>20</v>
      </c>
      <c r="C58" s="61"/>
      <c r="D58" s="31">
        <f>(Jul!C58*2)+(Aug!C58*1)</f>
        <v>1834</v>
      </c>
      <c r="E58" s="62"/>
      <c r="F58" s="31">
        <f>(Jul!E58*2)+(Aug!E58*1)</f>
        <v>0</v>
      </c>
      <c r="G58" s="63"/>
      <c r="H58" s="31">
        <f>Jul!H58+Aug!G58</f>
        <v>9130</v>
      </c>
      <c r="I58" s="31">
        <f t="shared" si="0"/>
        <v>0</v>
      </c>
      <c r="J58" s="31">
        <f t="shared" si="1"/>
        <v>10964</v>
      </c>
    </row>
    <row r="59" spans="1:10" s="1" customFormat="1" ht="15.75" customHeight="1" x14ac:dyDescent="0.2">
      <c r="A59" s="5" t="s">
        <v>70</v>
      </c>
      <c r="B59" s="6" t="s">
        <v>20</v>
      </c>
      <c r="C59" s="61"/>
      <c r="D59" s="31">
        <f>(Jul!C59*2)+(Aug!C59*1)</f>
        <v>3062</v>
      </c>
      <c r="E59" s="62"/>
      <c r="F59" s="31">
        <f>(Jul!E59*2)+(Aug!E59*1)</f>
        <v>0</v>
      </c>
      <c r="G59" s="63"/>
      <c r="H59" s="31">
        <f>Jul!H59+Aug!G59</f>
        <v>7886</v>
      </c>
      <c r="I59" s="31">
        <f t="shared" si="0"/>
        <v>0</v>
      </c>
      <c r="J59" s="31">
        <f t="shared" si="1"/>
        <v>10948</v>
      </c>
    </row>
    <row r="60" spans="1:10" s="11" customFormat="1" ht="15.75" customHeight="1" x14ac:dyDescent="0.2">
      <c r="A60" s="9" t="s">
        <v>71</v>
      </c>
      <c r="B60" s="10" t="s">
        <v>20</v>
      </c>
      <c r="C60" s="61">
        <v>45185.19</v>
      </c>
      <c r="D60" s="31">
        <f>(Jul!C60*2)+(Aug!C60*1)</f>
        <v>134153.19</v>
      </c>
      <c r="E60" s="62">
        <v>787</v>
      </c>
      <c r="F60" s="31">
        <f>(Jul!E60*2)+(Aug!E60*1)</f>
        <v>5639</v>
      </c>
      <c r="G60" s="63">
        <v>363830.78</v>
      </c>
      <c r="H60" s="31">
        <f>Jul!H60+Aug!G60</f>
        <v>1170778.78</v>
      </c>
      <c r="I60" s="31">
        <f t="shared" si="0"/>
        <v>409802.97000000003</v>
      </c>
      <c r="J60" s="31">
        <f t="shared" si="1"/>
        <v>1310570.97</v>
      </c>
    </row>
    <row r="61" spans="1:10" s="1" customFormat="1" ht="15.75" customHeight="1" x14ac:dyDescent="0.2">
      <c r="A61" s="5" t="s">
        <v>72</v>
      </c>
      <c r="B61" s="6" t="s">
        <v>20</v>
      </c>
      <c r="C61" s="61"/>
      <c r="D61" s="31">
        <f>(Jul!C61*2)+(Aug!C61*1)</f>
        <v>0</v>
      </c>
      <c r="E61" s="62"/>
      <c r="F61" s="31">
        <f>(Jul!E61*2)+(Aug!E61*1)</f>
        <v>0</v>
      </c>
      <c r="G61" s="63"/>
      <c r="H61" s="31">
        <f>Jul!H61+Aug!G61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1"/>
      <c r="D62" s="31">
        <f>(Jul!C62*2)+(Aug!C62*1)</f>
        <v>0</v>
      </c>
      <c r="E62" s="62"/>
      <c r="F62" s="31">
        <f>(Jul!E62*2)+(Aug!E62*1)</f>
        <v>0</v>
      </c>
      <c r="G62" s="63"/>
      <c r="H62" s="31">
        <f>Jul!H62+Aug!G62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1"/>
      <c r="D63" s="31">
        <f>(Jul!C63*2)+(Aug!C63*1)</f>
        <v>816</v>
      </c>
      <c r="E63" s="62"/>
      <c r="F63" s="31">
        <f>(Jul!E63*2)+(Aug!E63*1)</f>
        <v>0</v>
      </c>
      <c r="G63" s="63"/>
      <c r="H63" s="31">
        <f>Jul!H63+Aug!G63</f>
        <v>4097</v>
      </c>
      <c r="I63" s="31">
        <f t="shared" si="0"/>
        <v>0</v>
      </c>
      <c r="J63" s="31">
        <f t="shared" si="1"/>
        <v>4913</v>
      </c>
    </row>
    <row r="64" spans="1:10" s="1" customFormat="1" ht="15.75" customHeight="1" x14ac:dyDescent="0.2">
      <c r="A64" s="5" t="s">
        <v>74</v>
      </c>
      <c r="B64" s="6" t="s">
        <v>20</v>
      </c>
      <c r="C64" s="61"/>
      <c r="D64" s="31">
        <f>(Jul!C64*2)+(Aug!C64*1)</f>
        <v>0</v>
      </c>
      <c r="E64" s="62"/>
      <c r="F64" s="31">
        <f>(Jul!E64*2)+(Aug!E64*1)</f>
        <v>0</v>
      </c>
      <c r="G64" s="63"/>
      <c r="H64" s="31">
        <f>Jul!H64+Aug!G64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1"/>
      <c r="D65" s="31">
        <f>(Jul!C65*2)+(Aug!C65*1)</f>
        <v>0</v>
      </c>
      <c r="E65" s="62"/>
      <c r="F65" s="31">
        <f>(Jul!E65*2)+(Aug!E65*1)</f>
        <v>0</v>
      </c>
      <c r="G65" s="63"/>
      <c r="H65" s="31">
        <f>Jul!H65+Aug!G65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1"/>
      <c r="D66" s="31">
        <f>(Jul!C66*2)+(Aug!C66*1)</f>
        <v>0</v>
      </c>
      <c r="E66" s="62"/>
      <c r="F66" s="31">
        <f>(Jul!E66*2)+(Aug!E66*1)</f>
        <v>0</v>
      </c>
      <c r="G66" s="63"/>
      <c r="H66" s="31">
        <f>Jul!H66+Aug!G66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1"/>
      <c r="D67" s="31">
        <f>(Jul!C67*2)+(Aug!C67*1)</f>
        <v>4746</v>
      </c>
      <c r="E67" s="62"/>
      <c r="F67" s="31">
        <f>(Jul!E67*2)+(Aug!E67*1)</f>
        <v>0</v>
      </c>
      <c r="G67" s="63"/>
      <c r="H67" s="31">
        <f>Jul!H67+Aug!G67</f>
        <v>7622</v>
      </c>
      <c r="I67" s="31">
        <f t="shared" si="2"/>
        <v>0</v>
      </c>
      <c r="J67" s="31">
        <f t="shared" si="3"/>
        <v>12368</v>
      </c>
    </row>
    <row r="68" spans="1:10" s="1" customFormat="1" ht="15.75" customHeight="1" x14ac:dyDescent="0.2">
      <c r="A68" s="5" t="s">
        <v>79</v>
      </c>
      <c r="B68" s="6" t="s">
        <v>20</v>
      </c>
      <c r="C68" s="61"/>
      <c r="D68" s="31">
        <f>(Jul!C68*2)+(Aug!C68*1)</f>
        <v>0</v>
      </c>
      <c r="E68" s="62"/>
      <c r="F68" s="31">
        <f>(Jul!E68*2)+(Aug!E68*1)</f>
        <v>0</v>
      </c>
      <c r="G68" s="63"/>
      <c r="H68" s="31">
        <f>Jul!H68+Aug!G68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1"/>
      <c r="D69" s="31">
        <f>(Jul!C69*2)+(Aug!C69*1)</f>
        <v>0</v>
      </c>
      <c r="E69" s="62"/>
      <c r="F69" s="31">
        <f>(Jul!E69*2)+(Aug!E69*1)</f>
        <v>0</v>
      </c>
      <c r="G69" s="63"/>
      <c r="H69" s="31">
        <f>Jul!H69+Aug!G69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1"/>
      <c r="D70" s="31">
        <f>(Jul!C70*2)+(Aug!C70*1)</f>
        <v>0</v>
      </c>
      <c r="E70" s="62"/>
      <c r="F70" s="31">
        <f>(Jul!E70*2)+(Aug!E70*1)</f>
        <v>0</v>
      </c>
      <c r="G70" s="63"/>
      <c r="H70" s="31">
        <f>Jul!H70+Aug!G70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1">
        <v>3068.9</v>
      </c>
      <c r="D71" s="31">
        <f>(Jul!C71*2)+(Aug!C71*1)</f>
        <v>12240.9</v>
      </c>
      <c r="E71" s="62"/>
      <c r="F71" s="31">
        <f>(Jul!E71*2)+(Aug!E71*1)</f>
        <v>0</v>
      </c>
      <c r="G71" s="63">
        <v>2360.84</v>
      </c>
      <c r="H71" s="31">
        <f>Jul!H71+Aug!G71</f>
        <v>75383.839999999997</v>
      </c>
      <c r="I71" s="31">
        <f t="shared" si="2"/>
        <v>5429.74</v>
      </c>
      <c r="J71" s="31">
        <f t="shared" si="3"/>
        <v>87624.739999999991</v>
      </c>
    </row>
    <row r="72" spans="1:10" s="3" customFormat="1" ht="21.75" x14ac:dyDescent="0.2">
      <c r="A72" s="19" t="s">
        <v>123</v>
      </c>
      <c r="B72" s="2"/>
      <c r="C72" s="36">
        <f>SUM(C5:C31)</f>
        <v>26480</v>
      </c>
      <c r="D72" s="36">
        <f t="shared" ref="D72:J72" si="4">SUM(D5:D31)</f>
        <v>43518</v>
      </c>
      <c r="E72" s="36">
        <f t="shared" si="4"/>
        <v>19159</v>
      </c>
      <c r="F72" s="36">
        <f t="shared" si="4"/>
        <v>46339</v>
      </c>
      <c r="G72" s="36">
        <f t="shared" si="4"/>
        <v>275936</v>
      </c>
      <c r="H72" s="36">
        <f t="shared" si="4"/>
        <v>1449253</v>
      </c>
      <c r="I72" s="36">
        <f t="shared" si="4"/>
        <v>321575</v>
      </c>
      <c r="J72" s="36">
        <f t="shared" si="4"/>
        <v>1539110</v>
      </c>
    </row>
    <row r="73" spans="1:10" s="3" customFormat="1" ht="21.75" x14ac:dyDescent="0.2">
      <c r="A73" s="19" t="s">
        <v>124</v>
      </c>
      <c r="B73" s="2"/>
      <c r="C73" s="36">
        <f t="shared" ref="C73:J73" si="5">SUM(C32:C71)</f>
        <v>115519.48</v>
      </c>
      <c r="D73" s="36">
        <f t="shared" si="5"/>
        <v>321565.94000000006</v>
      </c>
      <c r="E73" s="36">
        <f t="shared" si="5"/>
        <v>2621.9</v>
      </c>
      <c r="F73" s="36">
        <f t="shared" si="5"/>
        <v>9981.9</v>
      </c>
      <c r="G73" s="36">
        <f t="shared" si="5"/>
        <v>679150.39</v>
      </c>
      <c r="H73" s="36">
        <f t="shared" si="5"/>
        <v>1841456.3900000001</v>
      </c>
      <c r="I73" s="36">
        <f t="shared" si="5"/>
        <v>797291.77</v>
      </c>
      <c r="J73" s="36">
        <f t="shared" si="5"/>
        <v>2173004.23</v>
      </c>
    </row>
    <row r="74" spans="1:10" s="3" customFormat="1" ht="15.75" customHeight="1" x14ac:dyDescent="0.2">
      <c r="A74" s="17" t="s">
        <v>87</v>
      </c>
      <c r="B74" s="2"/>
      <c r="C74" s="36">
        <f>SUM(C72:C73)</f>
        <v>141999.47999999998</v>
      </c>
      <c r="D74" s="32">
        <f t="shared" ref="D74:J74" si="6">SUM(D72:D73)</f>
        <v>365083.94000000006</v>
      </c>
      <c r="E74" s="36">
        <f t="shared" si="6"/>
        <v>21780.9</v>
      </c>
      <c r="F74" s="32">
        <f t="shared" si="6"/>
        <v>56320.9</v>
      </c>
      <c r="G74" s="36">
        <f t="shared" si="6"/>
        <v>955086.39</v>
      </c>
      <c r="H74" s="32">
        <f t="shared" si="6"/>
        <v>3290709.39</v>
      </c>
      <c r="I74" s="32">
        <f t="shared" si="6"/>
        <v>1118866.77</v>
      </c>
      <c r="J74" s="32">
        <f t="shared" si="6"/>
        <v>3712114.23</v>
      </c>
    </row>
    <row r="75" spans="1:10" x14ac:dyDescent="0.2">
      <c r="A75" s="12"/>
      <c r="B75" s="2"/>
      <c r="C75" s="13"/>
      <c r="D75" s="34"/>
      <c r="E75" s="13"/>
      <c r="F75" s="34"/>
      <c r="G75" s="13"/>
      <c r="H75" s="34"/>
      <c r="I75" s="38"/>
      <c r="J75" s="44"/>
    </row>
    <row r="76" spans="1:10" x14ac:dyDescent="0.2">
      <c r="A76" s="12"/>
      <c r="B76" s="2"/>
      <c r="C76" s="13"/>
      <c r="D76" s="34"/>
      <c r="E76" s="13"/>
      <c r="F76" s="34"/>
      <c r="G76" s="13"/>
      <c r="H76" s="34"/>
      <c r="I76" s="38"/>
      <c r="J76" s="44"/>
    </row>
    <row r="77" spans="1:10" x14ac:dyDescent="0.2">
      <c r="C77" s="56"/>
      <c r="D77" s="56"/>
      <c r="E77" s="56"/>
      <c r="F77" s="56"/>
      <c r="G77" s="56"/>
      <c r="H77" s="56"/>
      <c r="I77" s="56"/>
      <c r="J77" s="56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12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C16" sqref="C16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129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3</v>
      </c>
      <c r="D4" s="35" t="s">
        <v>110</v>
      </c>
      <c r="E4" s="4" t="s">
        <v>89</v>
      </c>
      <c r="F4" s="35" t="s">
        <v>14</v>
      </c>
      <c r="G4" s="4" t="s">
        <v>90</v>
      </c>
      <c r="H4" s="35" t="s">
        <v>88</v>
      </c>
      <c r="I4" s="35" t="s">
        <v>17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25">
        <v>1045</v>
      </c>
      <c r="D5" s="31">
        <f>(Jul!C5*3)+(Aug!C5*2)+(Sep!C5*1)</f>
        <v>9870</v>
      </c>
      <c r="E5" s="8">
        <v>3394</v>
      </c>
      <c r="F5" s="31">
        <f>(Jul!E5*3)+(Aug!E5*2)+(Sep!E5*1)</f>
        <v>44778</v>
      </c>
      <c r="G5" s="8">
        <v>6837</v>
      </c>
      <c r="H5" s="31">
        <f>SUM(Aug!H5+G5)</f>
        <v>44066</v>
      </c>
      <c r="I5" s="31">
        <f t="shared" ref="I5:I63" si="0">C5+E5+G5</f>
        <v>11276</v>
      </c>
      <c r="J5" s="31">
        <f t="shared" ref="J5:J63" si="1">D5+F5+H5</f>
        <v>98714</v>
      </c>
    </row>
    <row r="6" spans="1:10" s="11" customFormat="1" ht="15.75" customHeight="1" x14ac:dyDescent="0.2">
      <c r="A6" s="9" t="s">
        <v>23</v>
      </c>
      <c r="B6" s="10" t="s">
        <v>22</v>
      </c>
      <c r="C6" s="25"/>
      <c r="D6" s="31">
        <f>(Jul!C6*3)+(Aug!C6*2)+(Sep!C6*1)</f>
        <v>8812</v>
      </c>
      <c r="E6" s="8"/>
      <c r="F6" s="31">
        <f>(Jul!E6*3)+(Aug!E6*2)+(Sep!E6*1)</f>
        <v>0</v>
      </c>
      <c r="G6" s="8"/>
      <c r="H6" s="31">
        <f>SUM(Aug!H6+G6)</f>
        <v>644</v>
      </c>
      <c r="I6" s="31">
        <f t="shared" si="0"/>
        <v>0</v>
      </c>
      <c r="J6" s="31">
        <f t="shared" si="1"/>
        <v>9456</v>
      </c>
    </row>
    <row r="7" spans="1:10" s="1" customFormat="1" ht="15.75" customHeight="1" x14ac:dyDescent="0.2">
      <c r="A7" s="5" t="s">
        <v>24</v>
      </c>
      <c r="B7" s="6" t="s">
        <v>22</v>
      </c>
      <c r="C7" s="25">
        <v>7589.04</v>
      </c>
      <c r="D7" s="31">
        <f>(Jul!C7*3)+(Aug!C7*2)+(Sep!C7*1)</f>
        <v>7589.04</v>
      </c>
      <c r="E7" s="8"/>
      <c r="F7" s="31">
        <f>(Jul!E7*3)+(Aug!E7*2)+(Sep!E7*1)</f>
        <v>0</v>
      </c>
      <c r="G7" s="8">
        <v>31325.82</v>
      </c>
      <c r="H7" s="31">
        <f>SUM(Aug!H7+G7)</f>
        <v>31325.82</v>
      </c>
      <c r="I7" s="31">
        <f t="shared" si="0"/>
        <v>38914.86</v>
      </c>
      <c r="J7" s="31">
        <f t="shared" si="1"/>
        <v>38914.86</v>
      </c>
    </row>
    <row r="8" spans="1:10" s="11" customFormat="1" ht="15.75" customHeight="1" x14ac:dyDescent="0.2">
      <c r="A8" s="9" t="s">
        <v>25</v>
      </c>
      <c r="B8" s="10" t="s">
        <v>22</v>
      </c>
      <c r="C8" s="25">
        <v>1404</v>
      </c>
      <c r="D8" s="31">
        <f>(Jul!C8*3)+(Aug!C8*2)+(Sep!C8*1)</f>
        <v>1404</v>
      </c>
      <c r="E8" s="8"/>
      <c r="F8" s="31">
        <f>(Jul!E8*3)+(Aug!E8*2)+(Sep!E8*1)</f>
        <v>0</v>
      </c>
      <c r="G8" s="8">
        <v>5616</v>
      </c>
      <c r="H8" s="31">
        <f>SUM(Aug!H8+G8)</f>
        <v>5616</v>
      </c>
      <c r="I8" s="31">
        <f t="shared" si="0"/>
        <v>7020</v>
      </c>
      <c r="J8" s="31">
        <f t="shared" si="1"/>
        <v>7020</v>
      </c>
    </row>
    <row r="9" spans="1:10" s="1" customFormat="1" ht="15.75" customHeight="1" x14ac:dyDescent="0.2">
      <c r="A9" s="5" t="s">
        <v>27</v>
      </c>
      <c r="B9" s="6" t="s">
        <v>22</v>
      </c>
      <c r="C9" s="25"/>
      <c r="D9" s="31">
        <f>(Jul!C9*3)+(Aug!C9*2)+(Sep!C9*1)</f>
        <v>0</v>
      </c>
      <c r="E9" s="8"/>
      <c r="F9" s="31">
        <f>(Jul!E9*3)+(Aug!E9*2)+(Sep!E9*1)</f>
        <v>0</v>
      </c>
      <c r="G9" s="8"/>
      <c r="H9" s="31">
        <f>SUM(Aug!H9+G9)</f>
        <v>0</v>
      </c>
      <c r="I9" s="31">
        <f t="shared" si="0"/>
        <v>0</v>
      </c>
      <c r="J9" s="31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25">
        <v>3040</v>
      </c>
      <c r="D10" s="31">
        <f>(Jul!C10*3)+(Aug!C10*2)+(Sep!C10*1)</f>
        <v>9954</v>
      </c>
      <c r="E10" s="8"/>
      <c r="F10" s="31">
        <f>(Jul!E10*3)+(Aug!E10*2)+(Sep!E10*1)</f>
        <v>2298</v>
      </c>
      <c r="G10" s="8">
        <v>6102.14</v>
      </c>
      <c r="H10" s="31">
        <f>SUM(Aug!H10+G10)</f>
        <v>158844.14000000001</v>
      </c>
      <c r="I10" s="31">
        <f t="shared" si="0"/>
        <v>9142.14</v>
      </c>
      <c r="J10" s="31">
        <f t="shared" si="1"/>
        <v>171096.14</v>
      </c>
    </row>
    <row r="11" spans="1:10" s="1" customFormat="1" ht="15.75" customHeight="1" x14ac:dyDescent="0.2">
      <c r="A11" s="5" t="s">
        <v>31</v>
      </c>
      <c r="B11" s="6" t="s">
        <v>22</v>
      </c>
      <c r="C11" s="25"/>
      <c r="D11" s="31">
        <f>(Jul!C11*3)+(Aug!C11*2)+(Sep!C11*1)</f>
        <v>0</v>
      </c>
      <c r="E11" s="8"/>
      <c r="F11" s="31">
        <f>(Jul!E11*3)+(Aug!E11*2)+(Sep!E11*1)</f>
        <v>2298</v>
      </c>
      <c r="G11" s="8"/>
      <c r="H11" s="31">
        <f>SUM(Aug!H11+G11)</f>
        <v>4596</v>
      </c>
      <c r="I11" s="31">
        <f t="shared" si="0"/>
        <v>0</v>
      </c>
      <c r="J11" s="31">
        <f t="shared" si="1"/>
        <v>6894</v>
      </c>
    </row>
    <row r="12" spans="1:10" s="11" customFormat="1" ht="15.75" customHeight="1" x14ac:dyDescent="0.2">
      <c r="A12" s="9" t="s">
        <v>36</v>
      </c>
      <c r="B12" s="10" t="s">
        <v>22</v>
      </c>
      <c r="C12" s="25"/>
      <c r="D12" s="31">
        <f>(Jul!C12*3)+(Aug!C12*2)+(Sep!C12*1)</f>
        <v>0</v>
      </c>
      <c r="E12" s="8"/>
      <c r="F12" s="31">
        <f>(Jul!E12*3)+(Aug!E12*2)+(Sep!E12*1)</f>
        <v>3216</v>
      </c>
      <c r="G12" s="8"/>
      <c r="H12" s="31">
        <f>SUM(Aug!H12+G12)</f>
        <v>8576</v>
      </c>
      <c r="I12" s="31">
        <f t="shared" si="0"/>
        <v>0</v>
      </c>
      <c r="J12" s="31">
        <f t="shared" si="1"/>
        <v>11792</v>
      </c>
    </row>
    <row r="13" spans="1:10" s="1" customFormat="1" ht="15.75" customHeight="1" x14ac:dyDescent="0.2">
      <c r="A13" s="5" t="s">
        <v>37</v>
      </c>
      <c r="B13" s="6" t="s">
        <v>22</v>
      </c>
      <c r="C13" s="25">
        <v>1472</v>
      </c>
      <c r="D13" s="31">
        <f>(Jul!C13*3)+(Aug!C13*2)+(Sep!C13*1)</f>
        <v>14058</v>
      </c>
      <c r="E13" s="8"/>
      <c r="F13" s="31">
        <f>(Jul!E13*3)+(Aug!E13*2)+(Sep!E13*1)</f>
        <v>4596</v>
      </c>
      <c r="G13" s="8">
        <v>1145.56</v>
      </c>
      <c r="H13" s="31">
        <f>SUM(Aug!H13+G13)</f>
        <v>42272.56</v>
      </c>
      <c r="I13" s="31">
        <f t="shared" si="0"/>
        <v>2617.56</v>
      </c>
      <c r="J13" s="31">
        <f t="shared" si="1"/>
        <v>60926.559999999998</v>
      </c>
    </row>
    <row r="14" spans="1:10" s="1" customFormat="1" ht="15.75" customHeight="1" x14ac:dyDescent="0.2">
      <c r="A14" s="5" t="s">
        <v>40</v>
      </c>
      <c r="B14" s="6" t="s">
        <v>22</v>
      </c>
      <c r="C14" s="25"/>
      <c r="D14" s="31">
        <f>(Jul!C14*3)+(Aug!C14*2)+(Sep!C14*1)</f>
        <v>0</v>
      </c>
      <c r="E14" s="8"/>
      <c r="F14" s="31">
        <f>(Jul!E14*3)+(Aug!E14*2)+(Sep!E14*1)</f>
        <v>0</v>
      </c>
      <c r="G14" s="8"/>
      <c r="H14" s="31">
        <f>SUM(Aug!H14+G14)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25"/>
      <c r="D15" s="31">
        <f>(Jul!C15*3)+(Aug!C15*2)+(Sep!C15*1)</f>
        <v>0</v>
      </c>
      <c r="E15" s="8"/>
      <c r="F15" s="31">
        <f>(Jul!E15*3)+(Aug!E15*2)+(Sep!E15*1)</f>
        <v>180</v>
      </c>
      <c r="G15" s="8"/>
      <c r="H15" s="31">
        <f>SUM(Aug!H15+G15)</f>
        <v>450</v>
      </c>
      <c r="I15" s="31">
        <f t="shared" si="0"/>
        <v>0</v>
      </c>
      <c r="J15" s="31">
        <f t="shared" si="1"/>
        <v>630</v>
      </c>
    </row>
    <row r="16" spans="1:10" s="1" customFormat="1" ht="15.75" customHeight="1" x14ac:dyDescent="0.2">
      <c r="A16" s="5" t="s">
        <v>45</v>
      </c>
      <c r="B16" s="6" t="s">
        <v>22</v>
      </c>
      <c r="C16" s="25">
        <v>10572</v>
      </c>
      <c r="D16" s="31">
        <f>(Jul!C16*3)+(Aug!C16*2)+(Sep!C16*1)</f>
        <v>30706</v>
      </c>
      <c r="E16" s="8"/>
      <c r="F16" s="31">
        <f>(Jul!E16*3)+(Aug!E16*2)+(Sep!E16*1)</f>
        <v>7311</v>
      </c>
      <c r="G16" s="8">
        <v>12209.99</v>
      </c>
      <c r="H16" s="31">
        <f>SUM(Aug!H16+G16)</f>
        <v>1176602.99</v>
      </c>
      <c r="I16" s="31">
        <f t="shared" si="0"/>
        <v>22781.989999999998</v>
      </c>
      <c r="J16" s="31">
        <f t="shared" si="1"/>
        <v>1214619.99</v>
      </c>
    </row>
    <row r="17" spans="1:10" s="1" customFormat="1" ht="15.75" customHeight="1" x14ac:dyDescent="0.2">
      <c r="A17" s="5" t="s">
        <v>46</v>
      </c>
      <c r="B17" s="6" t="s">
        <v>22</v>
      </c>
      <c r="C17" s="25"/>
      <c r="D17" s="31">
        <f>(Jul!C17*3)+(Aug!C17*2)+(Sep!C17*1)</f>
        <v>0</v>
      </c>
      <c r="E17" s="8"/>
      <c r="F17" s="31">
        <f>(Jul!E17*3)+(Aug!E17*2)+(Sep!E17*1)</f>
        <v>3258</v>
      </c>
      <c r="G17" s="8"/>
      <c r="H17" s="31">
        <f>SUM(Aug!H17+G17)</f>
        <v>11403</v>
      </c>
      <c r="I17" s="31">
        <f t="shared" si="0"/>
        <v>0</v>
      </c>
      <c r="J17" s="31">
        <f t="shared" si="1"/>
        <v>14661</v>
      </c>
    </row>
    <row r="18" spans="1:10" s="11" customFormat="1" ht="15.75" customHeight="1" x14ac:dyDescent="0.2">
      <c r="A18" s="9" t="s">
        <v>47</v>
      </c>
      <c r="B18" s="10" t="s">
        <v>22</v>
      </c>
      <c r="C18" s="25"/>
      <c r="D18" s="31">
        <f>(Jul!C18*3)+(Aug!C18*2)+(Sep!C18*1)</f>
        <v>0</v>
      </c>
      <c r="E18" s="8"/>
      <c r="F18" s="31">
        <f>(Jul!E18*3)+(Aug!E18*2)+(Sep!E18*1)</f>
        <v>0</v>
      </c>
      <c r="G18" s="8"/>
      <c r="H18" s="31">
        <f>SUM(Aug!H18+G18)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25"/>
      <c r="D19" s="31">
        <f>(Jul!C19*3)+(Aug!C19*2)+(Sep!C19*1)</f>
        <v>0</v>
      </c>
      <c r="E19" s="8"/>
      <c r="F19" s="31">
        <f>(Jul!E19*3)+(Aug!E19*2)+(Sep!E19*1)</f>
        <v>0</v>
      </c>
      <c r="G19" s="8"/>
      <c r="H19" s="31">
        <f>SUM(Aug!H19+G19)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25"/>
      <c r="D20" s="31">
        <f>(Jul!C20*3)+(Aug!C20*2)+(Sep!C20*1)</f>
        <v>0</v>
      </c>
      <c r="E20" s="8"/>
      <c r="F20" s="31">
        <f>(Jul!E20*3)+(Aug!E20*2)+(Sep!E20*1)</f>
        <v>0</v>
      </c>
      <c r="G20" s="8"/>
      <c r="H20" s="31">
        <f>SUM(Aug!H20+G20)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25"/>
      <c r="D21" s="31">
        <f>(Jul!C21*3)+(Aug!C21*2)+(Sep!C21*1)</f>
        <v>0</v>
      </c>
      <c r="E21" s="8"/>
      <c r="F21" s="31">
        <f>(Jul!E21*3)+(Aug!E21*2)+(Sep!E21*1)</f>
        <v>5847</v>
      </c>
      <c r="G21" s="8"/>
      <c r="H21" s="31">
        <f>SUM(Aug!H21+G21)</f>
        <v>0</v>
      </c>
      <c r="I21" s="31">
        <f t="shared" si="0"/>
        <v>0</v>
      </c>
      <c r="J21" s="31">
        <f t="shared" si="1"/>
        <v>5847</v>
      </c>
    </row>
    <row r="22" spans="1:10" s="1" customFormat="1" ht="15.75" customHeight="1" x14ac:dyDescent="0.2">
      <c r="A22" s="5" t="s">
        <v>51</v>
      </c>
      <c r="B22" s="6" t="s">
        <v>22</v>
      </c>
      <c r="C22" s="25"/>
      <c r="D22" s="31">
        <f>(Jul!C22*3)+(Aug!C22*2)+(Sep!C22*1)</f>
        <v>4005</v>
      </c>
      <c r="E22" s="8"/>
      <c r="F22" s="31">
        <f>(Jul!E22*3)+(Aug!E22*2)+(Sep!E22*1)</f>
        <v>0</v>
      </c>
      <c r="G22" s="8"/>
      <c r="H22" s="31">
        <f>SUM(Aug!H22+G22)</f>
        <v>1839</v>
      </c>
      <c r="I22" s="31">
        <f t="shared" si="0"/>
        <v>0</v>
      </c>
      <c r="J22" s="31">
        <f t="shared" si="1"/>
        <v>5844</v>
      </c>
    </row>
    <row r="23" spans="1:10" s="1" customFormat="1" ht="15.75" customHeight="1" x14ac:dyDescent="0.2">
      <c r="A23" s="5" t="s">
        <v>52</v>
      </c>
      <c r="B23" s="6" t="s">
        <v>22</v>
      </c>
      <c r="C23" s="25"/>
      <c r="D23" s="31">
        <f>(Jul!C23*3)+(Aug!C23*2)+(Sep!C23*1)</f>
        <v>0</v>
      </c>
      <c r="E23" s="8"/>
      <c r="F23" s="31">
        <f>(Jul!E23*3)+(Aug!E23*2)+(Sep!E23*1)</f>
        <v>8520</v>
      </c>
      <c r="G23" s="8"/>
      <c r="H23" s="31">
        <f>SUM(Aug!H23+G23)</f>
        <v>15892</v>
      </c>
      <c r="I23" s="31">
        <f t="shared" si="0"/>
        <v>0</v>
      </c>
      <c r="J23" s="31">
        <f t="shared" si="1"/>
        <v>24412</v>
      </c>
    </row>
    <row r="24" spans="1:10" s="11" customFormat="1" ht="15.75" customHeight="1" x14ac:dyDescent="0.2">
      <c r="A24" s="9" t="s">
        <v>56</v>
      </c>
      <c r="B24" s="10" t="s">
        <v>22</v>
      </c>
      <c r="C24" s="25"/>
      <c r="D24" s="31">
        <f>(Jul!C24*3)+(Aug!C24*2)+(Sep!C24*1)</f>
        <v>5814</v>
      </c>
      <c r="E24" s="8"/>
      <c r="F24" s="31">
        <f>(Jul!E24*3)+(Aug!E24*2)+(Sep!E24*1)</f>
        <v>0</v>
      </c>
      <c r="G24" s="8"/>
      <c r="H24" s="31">
        <f>SUM(Aug!H24+G24)</f>
        <v>4688</v>
      </c>
      <c r="I24" s="31">
        <f t="shared" si="0"/>
        <v>0</v>
      </c>
      <c r="J24" s="31">
        <f t="shared" si="1"/>
        <v>10502</v>
      </c>
    </row>
    <row r="25" spans="1:10" s="1" customFormat="1" ht="15.75" customHeight="1" x14ac:dyDescent="0.2">
      <c r="A25" s="5" t="s">
        <v>62</v>
      </c>
      <c r="B25" s="6" t="s">
        <v>22</v>
      </c>
      <c r="C25" s="25">
        <v>3172</v>
      </c>
      <c r="D25" s="31">
        <f>(Jul!C25*3)+(Aug!C25*2)+(Sep!C25*1)</f>
        <v>3172</v>
      </c>
      <c r="E25" s="8"/>
      <c r="F25" s="31">
        <f>(Jul!E25*3)+(Aug!E25*2)+(Sep!E25*1)</f>
        <v>0</v>
      </c>
      <c r="G25" s="8">
        <v>3378.59</v>
      </c>
      <c r="H25" s="31">
        <f>SUM(Aug!H25+G25)</f>
        <v>3378.59</v>
      </c>
      <c r="I25" s="31">
        <f t="shared" si="0"/>
        <v>6550.59</v>
      </c>
      <c r="J25" s="31">
        <f t="shared" si="1"/>
        <v>6550.59</v>
      </c>
    </row>
    <row r="26" spans="1:10" s="1" customFormat="1" ht="15.75" customHeight="1" x14ac:dyDescent="0.2">
      <c r="A26" s="5" t="s">
        <v>63</v>
      </c>
      <c r="B26" s="6" t="s">
        <v>22</v>
      </c>
      <c r="C26" s="25"/>
      <c r="D26" s="31">
        <f>(Jul!C26*3)+(Aug!C26*2)+(Sep!C26*1)</f>
        <v>0</v>
      </c>
      <c r="E26" s="8"/>
      <c r="F26" s="31">
        <f>(Jul!E26*3)+(Aug!E26*2)+(Sep!E26*1)</f>
        <v>0</v>
      </c>
      <c r="G26" s="8"/>
      <c r="H26" s="31">
        <f>SUM(Aug!H26+G26)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25"/>
      <c r="D27" s="31">
        <f>(Jul!C27*3)+(Aug!C27*2)+(Sep!C27*1)</f>
        <v>0</v>
      </c>
      <c r="E27" s="8"/>
      <c r="F27" s="31">
        <f>(Jul!E27*3)+(Aug!E27*2)+(Sep!E27*1)</f>
        <v>0</v>
      </c>
      <c r="G27" s="8"/>
      <c r="H27" s="31">
        <f>SUM(Aug!H27+G27)</f>
        <v>0</v>
      </c>
      <c r="I27" s="31">
        <f t="shared" si="0"/>
        <v>0</v>
      </c>
      <c r="J27" s="31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25"/>
      <c r="D28" s="31">
        <f>(Jul!C28*3)+(Aug!C28*2)+(Sep!C28*1)</f>
        <v>0</v>
      </c>
      <c r="E28" s="8"/>
      <c r="F28" s="31">
        <f>(Jul!E28*3)+(Aug!E28*2)+(Sep!E28*1)</f>
        <v>0</v>
      </c>
      <c r="G28" s="8"/>
      <c r="H28" s="31">
        <f>SUM(Aug!H28+G28)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25">
        <v>2907</v>
      </c>
      <c r="D29" s="31">
        <f>(Jul!C29*3)+(Aug!C29*2)+(Sep!C29*1)</f>
        <v>2907</v>
      </c>
      <c r="E29" s="8"/>
      <c r="F29" s="31">
        <f>(Jul!E29*3)+(Aug!E29*2)+(Sep!E29*1)</f>
        <v>0</v>
      </c>
      <c r="G29" s="8">
        <v>12120</v>
      </c>
      <c r="H29" s="31">
        <f>SUM(Aug!H29+G29)</f>
        <v>12120</v>
      </c>
      <c r="I29" s="31">
        <f t="shared" si="0"/>
        <v>15027</v>
      </c>
      <c r="J29" s="31">
        <f t="shared" si="1"/>
        <v>15027</v>
      </c>
    </row>
    <row r="30" spans="1:10" s="1" customFormat="1" ht="15.75" customHeight="1" x14ac:dyDescent="0.2">
      <c r="A30" s="5" t="s">
        <v>82</v>
      </c>
      <c r="B30" s="6" t="s">
        <v>22</v>
      </c>
      <c r="C30" s="25"/>
      <c r="D30" s="31">
        <f>(Jul!C30*3)+(Aug!C30*2)+(Sep!C30*1)</f>
        <v>6508</v>
      </c>
      <c r="E30" s="8"/>
      <c r="F30" s="31">
        <f>(Jul!E30*3)+(Aug!E30*2)+(Sep!E30*1)</f>
        <v>180</v>
      </c>
      <c r="G30" s="8"/>
      <c r="H30" s="31">
        <f>SUM(Aug!H30+G30)</f>
        <v>3254</v>
      </c>
      <c r="I30" s="31">
        <f t="shared" si="0"/>
        <v>0</v>
      </c>
      <c r="J30" s="31">
        <f t="shared" si="1"/>
        <v>9942</v>
      </c>
    </row>
    <row r="31" spans="1:10" s="11" customFormat="1" ht="15.75" customHeight="1" x14ac:dyDescent="0.2">
      <c r="A31" s="9" t="s">
        <v>84</v>
      </c>
      <c r="B31" s="10" t="s">
        <v>22</v>
      </c>
      <c r="C31" s="25">
        <v>408</v>
      </c>
      <c r="D31" s="31">
        <f>(Jul!C31*3)+(Aug!C31*2)+(Sep!C31*1)</f>
        <v>5327</v>
      </c>
      <c r="E31" s="8"/>
      <c r="F31" s="31">
        <f>(Jul!E31*3)+(Aug!E31*2)+(Sep!E31*1)</f>
        <v>0</v>
      </c>
      <c r="G31" s="8"/>
      <c r="H31" s="31">
        <f>SUM(Aug!H31+G31)</f>
        <v>2420</v>
      </c>
      <c r="I31" s="31">
        <f t="shared" si="0"/>
        <v>408</v>
      </c>
      <c r="J31" s="31">
        <f t="shared" si="1"/>
        <v>7747</v>
      </c>
    </row>
    <row r="32" spans="1:10" s="1" customFormat="1" ht="15.75" customHeight="1" x14ac:dyDescent="0.2">
      <c r="A32" s="5" t="s">
        <v>19</v>
      </c>
      <c r="B32" s="6" t="s">
        <v>20</v>
      </c>
      <c r="C32" s="25"/>
      <c r="D32" s="31">
        <f>(Jul!C32*3)+(Aug!C32*2)+(Sep!C32*1)</f>
        <v>6137.8</v>
      </c>
      <c r="E32" s="8"/>
      <c r="F32" s="31">
        <f>(Jul!E32*3)+(Aug!E32*2)+(Sep!E32*1)</f>
        <v>0</v>
      </c>
      <c r="G32" s="8"/>
      <c r="H32" s="31">
        <f>SUM(Aug!H32+G32)</f>
        <v>0</v>
      </c>
      <c r="I32" s="31">
        <f t="shared" si="0"/>
        <v>0</v>
      </c>
      <c r="J32" s="31">
        <f t="shared" si="1"/>
        <v>6137.8</v>
      </c>
    </row>
    <row r="33" spans="1:10" s="1" customFormat="1" ht="15.75" customHeight="1" x14ac:dyDescent="0.2">
      <c r="A33" s="5" t="s">
        <v>26</v>
      </c>
      <c r="B33" s="6" t="s">
        <v>20</v>
      </c>
      <c r="C33" s="25">
        <v>7257</v>
      </c>
      <c r="D33" s="31">
        <f>(Jul!C33*3)+(Aug!C33*2)+(Sep!C33*1)</f>
        <v>7257</v>
      </c>
      <c r="E33" s="8"/>
      <c r="F33" s="31">
        <f>(Jul!E33*3)+(Aug!E33*2)+(Sep!E33*1)</f>
        <v>0</v>
      </c>
      <c r="G33" s="8">
        <v>2156.13</v>
      </c>
      <c r="H33" s="31">
        <f>SUM(Aug!H33+G33)</f>
        <v>2156.13</v>
      </c>
      <c r="I33" s="31">
        <f t="shared" si="0"/>
        <v>9413.130000000001</v>
      </c>
      <c r="J33" s="31">
        <f t="shared" si="1"/>
        <v>9413.130000000001</v>
      </c>
    </row>
    <row r="34" spans="1:10" s="1" customFormat="1" ht="15.75" customHeight="1" x14ac:dyDescent="0.2">
      <c r="A34" s="5" t="s">
        <v>28</v>
      </c>
      <c r="B34" s="6" t="s">
        <v>20</v>
      </c>
      <c r="C34" s="25"/>
      <c r="D34" s="31">
        <f>(Jul!C34*3)+(Aug!C34*2)+(Sep!C34*1)</f>
        <v>789.69</v>
      </c>
      <c r="E34" s="8"/>
      <c r="F34" s="31">
        <f>(Jul!E34*3)+(Aug!E34*2)+(Sep!E34*1)</f>
        <v>0</v>
      </c>
      <c r="G34" s="8"/>
      <c r="H34" s="31">
        <f>SUM(Aug!H34+G34)</f>
        <v>650</v>
      </c>
      <c r="I34" s="31">
        <f t="shared" si="0"/>
        <v>0</v>
      </c>
      <c r="J34" s="31">
        <f t="shared" si="1"/>
        <v>1439.69</v>
      </c>
    </row>
    <row r="35" spans="1:10" s="1" customFormat="1" ht="15.75" customHeight="1" x14ac:dyDescent="0.2">
      <c r="A35" s="5" t="s">
        <v>29</v>
      </c>
      <c r="B35" s="6" t="s">
        <v>20</v>
      </c>
      <c r="C35" s="25">
        <v>4600</v>
      </c>
      <c r="D35" s="31">
        <f>(Jul!C35*3)+(Aug!C35*2)+(Sep!C35*1)</f>
        <v>48347.82</v>
      </c>
      <c r="E35" s="8"/>
      <c r="F35" s="31">
        <f>(Jul!E35*3)+(Aug!E35*2)+(Sep!E35*1)</f>
        <v>0</v>
      </c>
      <c r="G35" s="8">
        <v>8133.42</v>
      </c>
      <c r="H35" s="31">
        <f>SUM(Aug!H35+G35)</f>
        <v>59164.42</v>
      </c>
      <c r="I35" s="31">
        <f t="shared" si="0"/>
        <v>12733.42</v>
      </c>
      <c r="J35" s="31">
        <f t="shared" si="1"/>
        <v>107512.23999999999</v>
      </c>
    </row>
    <row r="36" spans="1:10" s="11" customFormat="1" ht="15.75" customHeight="1" x14ac:dyDescent="0.2">
      <c r="A36" s="9" t="s">
        <v>32</v>
      </c>
      <c r="B36" s="10" t="s">
        <v>20</v>
      </c>
      <c r="C36" s="25">
        <v>3519</v>
      </c>
      <c r="D36" s="31">
        <f>(Jul!C36*3)+(Aug!C36*2)+(Sep!C36*1)</f>
        <v>12726</v>
      </c>
      <c r="E36" s="8"/>
      <c r="F36" s="31">
        <f>(Jul!E36*3)+(Aug!E36*2)+(Sep!E36*1)</f>
        <v>0</v>
      </c>
      <c r="G36" s="8">
        <v>94264.5</v>
      </c>
      <c r="H36" s="31">
        <f>SUM(Aug!H36+G36)</f>
        <v>94264.5</v>
      </c>
      <c r="I36" s="31">
        <f t="shared" si="0"/>
        <v>97783.5</v>
      </c>
      <c r="J36" s="31">
        <f t="shared" si="1"/>
        <v>106990.5</v>
      </c>
    </row>
    <row r="37" spans="1:10" s="1" customFormat="1" ht="15.75" customHeight="1" x14ac:dyDescent="0.2">
      <c r="A37" s="5" t="s">
        <v>33</v>
      </c>
      <c r="B37" s="6" t="s">
        <v>20</v>
      </c>
      <c r="C37" s="25"/>
      <c r="D37" s="31">
        <f>(Jul!C37*3)+(Aug!C37*2)+(Sep!C37*1)</f>
        <v>0</v>
      </c>
      <c r="E37" s="8"/>
      <c r="F37" s="31">
        <f>(Jul!E37*3)+(Aug!E37*2)+(Sep!E37*1)</f>
        <v>0</v>
      </c>
      <c r="G37" s="8"/>
      <c r="H37" s="31">
        <f>SUM(Aug!H37+G37)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25"/>
      <c r="D38" s="31">
        <f>(Jul!C38*3)+(Aug!C38*2)+(Sep!C38*1)</f>
        <v>0</v>
      </c>
      <c r="E38" s="8"/>
      <c r="F38" s="31">
        <f>(Jul!E38*3)+(Aug!E38*2)+(Sep!E38*1)</f>
        <v>0</v>
      </c>
      <c r="G38" s="8"/>
      <c r="H38" s="31">
        <f>SUM(Aug!H38+G38)</f>
        <v>0</v>
      </c>
      <c r="I38" s="31">
        <f t="shared" si="0"/>
        <v>0</v>
      </c>
      <c r="J38" s="31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25">
        <v>570</v>
      </c>
      <c r="D39" s="31">
        <f>(Jul!C39*3)+(Aug!C39*2)+(Sep!C39*1)</f>
        <v>9230.64</v>
      </c>
      <c r="E39" s="8"/>
      <c r="F39" s="31">
        <f>(Jul!E39*3)+(Aug!E39*2)+(Sep!E39*1)</f>
        <v>0</v>
      </c>
      <c r="G39" s="8">
        <v>1866</v>
      </c>
      <c r="H39" s="31">
        <f>SUM(Aug!H39+G39)</f>
        <v>10475.530000000001</v>
      </c>
      <c r="I39" s="31">
        <f t="shared" si="0"/>
        <v>2436</v>
      </c>
      <c r="J39" s="31">
        <f t="shared" si="1"/>
        <v>19706.169999999998</v>
      </c>
    </row>
    <row r="40" spans="1:10" s="1" customFormat="1" ht="15.75" customHeight="1" x14ac:dyDescent="0.2">
      <c r="A40" s="5" t="s">
        <v>38</v>
      </c>
      <c r="B40" s="6" t="s">
        <v>20</v>
      </c>
      <c r="C40" s="25"/>
      <c r="D40" s="31">
        <f>(Jul!C40*3)+(Aug!C40*2)+(Sep!C40*1)</f>
        <v>0</v>
      </c>
      <c r="E40" s="8"/>
      <c r="F40" s="31">
        <f>(Jul!E40*3)+(Aug!E40*2)+(Sep!E40*1)</f>
        <v>0</v>
      </c>
      <c r="G40" s="8"/>
      <c r="H40" s="31">
        <f>SUM(Aug!H40+G40)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25"/>
      <c r="D41" s="31">
        <f>(Jul!C41*3)+(Aug!C41*2)+(Sep!C41*1)</f>
        <v>0</v>
      </c>
      <c r="E41" s="8"/>
      <c r="F41" s="31">
        <f>(Jul!E41*3)+(Aug!E41*2)+(Sep!E41*1)</f>
        <v>0</v>
      </c>
      <c r="G41" s="8"/>
      <c r="H41" s="31">
        <f>SUM(Aug!H41+G41)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25"/>
      <c r="D42" s="31">
        <f>(Jul!C42*3)+(Aug!C42*2)+(Sep!C42*1)</f>
        <v>10058.299999999999</v>
      </c>
      <c r="E42" s="8"/>
      <c r="F42" s="31">
        <f>(Jul!E42*3)+(Aug!E42*2)+(Sep!E42*1)</f>
        <v>0</v>
      </c>
      <c r="G42" s="8"/>
      <c r="H42" s="31">
        <f>SUM(Aug!H42+G42)</f>
        <v>9761</v>
      </c>
      <c r="I42" s="31">
        <f t="shared" si="0"/>
        <v>0</v>
      </c>
      <c r="J42" s="31">
        <f t="shared" si="1"/>
        <v>19819.3</v>
      </c>
    </row>
    <row r="43" spans="1:10" s="1" customFormat="1" ht="15.75" customHeight="1" x14ac:dyDescent="0.2">
      <c r="A43" s="5" t="s">
        <v>42</v>
      </c>
      <c r="B43" s="6" t="s">
        <v>20</v>
      </c>
      <c r="C43" s="25">
        <v>1680</v>
      </c>
      <c r="D43" s="31">
        <f>(Jul!C43*3)+(Aug!C43*2)+(Sep!C43*1)</f>
        <v>15536.48</v>
      </c>
      <c r="E43" s="8"/>
      <c r="F43" s="31">
        <f>(Jul!E43*3)+(Aug!E43*2)+(Sep!E43*1)</f>
        <v>0</v>
      </c>
      <c r="G43" s="8">
        <v>5473.53</v>
      </c>
      <c r="H43" s="31">
        <f>SUM(Aug!H43+G43)</f>
        <v>55946.84</v>
      </c>
      <c r="I43" s="31">
        <f t="shared" si="0"/>
        <v>7153.53</v>
      </c>
      <c r="J43" s="31">
        <f t="shared" si="1"/>
        <v>71483.319999999992</v>
      </c>
    </row>
    <row r="44" spans="1:10" s="11" customFormat="1" ht="15.75" customHeight="1" x14ac:dyDescent="0.2">
      <c r="A44" s="9" t="s">
        <v>43</v>
      </c>
      <c r="B44" s="10" t="s">
        <v>20</v>
      </c>
      <c r="C44" s="25">
        <v>6927</v>
      </c>
      <c r="D44" s="31">
        <f>(Jul!C44*3)+(Aug!C44*2)+(Sep!C44*1)</f>
        <v>79115.759999999995</v>
      </c>
      <c r="E44" s="8"/>
      <c r="F44" s="31">
        <f>(Jul!E44*3)+(Aug!E44*2)+(Sep!E44*1)</f>
        <v>3762</v>
      </c>
      <c r="G44" s="8">
        <v>22665.22</v>
      </c>
      <c r="H44" s="31">
        <f>SUM(Aug!H44+G44)</f>
        <v>216307.9</v>
      </c>
      <c r="I44" s="31">
        <f t="shared" si="0"/>
        <v>29592.22</v>
      </c>
      <c r="J44" s="31">
        <f t="shared" si="1"/>
        <v>299185.65999999997</v>
      </c>
    </row>
    <row r="45" spans="1:10" s="1" customFormat="1" ht="15.75" customHeight="1" x14ac:dyDescent="0.2">
      <c r="A45" s="5" t="s">
        <v>48</v>
      </c>
      <c r="B45" s="6" t="s">
        <v>20</v>
      </c>
      <c r="C45" s="25">
        <v>1743</v>
      </c>
      <c r="D45" s="31">
        <f>(Jul!C45*3)+(Aug!C45*2)+(Sep!C45*1)</f>
        <v>10464</v>
      </c>
      <c r="E45" s="8"/>
      <c r="F45" s="31">
        <f>(Jul!E45*3)+(Aug!E45*2)+(Sep!E45*1)</f>
        <v>0</v>
      </c>
      <c r="G45" s="8">
        <v>4183.7299999999996</v>
      </c>
      <c r="H45" s="31">
        <f>SUM(Aug!H45+G45)</f>
        <v>18717.73</v>
      </c>
      <c r="I45" s="31">
        <f t="shared" si="0"/>
        <v>5926.73</v>
      </c>
      <c r="J45" s="31">
        <f t="shared" si="1"/>
        <v>29181.73</v>
      </c>
    </row>
    <row r="46" spans="1:10" s="11" customFormat="1" ht="15.75" customHeight="1" x14ac:dyDescent="0.2">
      <c r="A46" s="9" t="s">
        <v>53</v>
      </c>
      <c r="B46" s="10" t="s">
        <v>20</v>
      </c>
      <c r="C46" s="25"/>
      <c r="D46" s="31">
        <f>(Jul!C46*3)+(Aug!C46*2)+(Sep!C46*1)</f>
        <v>18985.919999999998</v>
      </c>
      <c r="E46" s="8"/>
      <c r="F46" s="31">
        <f>(Jul!E46*3)+(Aug!E46*2)+(Sep!E46*1)</f>
        <v>0</v>
      </c>
      <c r="G46" s="8"/>
      <c r="H46" s="31">
        <f>SUM(Aug!H46+G46)</f>
        <v>53765.440000000002</v>
      </c>
      <c r="I46" s="31">
        <f t="shared" si="0"/>
        <v>0</v>
      </c>
      <c r="J46" s="31">
        <f t="shared" si="1"/>
        <v>72751.360000000001</v>
      </c>
    </row>
    <row r="47" spans="1:10" s="11" customFormat="1" ht="15.75" customHeight="1" x14ac:dyDescent="0.2">
      <c r="A47" s="9" t="s">
        <v>54</v>
      </c>
      <c r="B47" s="10" t="s">
        <v>20</v>
      </c>
      <c r="C47" s="25"/>
      <c r="D47" s="31">
        <f>(Jul!C47*3)+(Aug!C47*2)+(Sep!C47*1)</f>
        <v>9510.9599999999991</v>
      </c>
      <c r="E47" s="8"/>
      <c r="F47" s="31">
        <f>(Jul!E47*3)+(Aug!E47*2)+(Sep!E47*1)</f>
        <v>0</v>
      </c>
      <c r="G47" s="8"/>
      <c r="H47" s="31">
        <f>SUM(Aug!H47+G47)</f>
        <v>43926.65</v>
      </c>
      <c r="I47" s="31">
        <f t="shared" si="0"/>
        <v>0</v>
      </c>
      <c r="J47" s="31">
        <f t="shared" si="1"/>
        <v>53437.61</v>
      </c>
    </row>
    <row r="48" spans="1:10" s="11" customFormat="1" ht="15.75" customHeight="1" x14ac:dyDescent="0.2">
      <c r="A48" s="9" t="s">
        <v>55</v>
      </c>
      <c r="B48" s="10" t="s">
        <v>20</v>
      </c>
      <c r="C48" s="25">
        <v>3915</v>
      </c>
      <c r="D48" s="31">
        <f>(Jul!C48*3)+(Aug!C48*2)+(Sep!C48*1)</f>
        <v>11679.64</v>
      </c>
      <c r="E48" s="8"/>
      <c r="F48" s="31">
        <f>(Jul!E48*3)+(Aug!E48*2)+(Sep!E48*1)</f>
        <v>0</v>
      </c>
      <c r="G48" s="8">
        <v>4876.2</v>
      </c>
      <c r="H48" s="31">
        <f>SUM(Aug!H48+G48)</f>
        <v>5602.9</v>
      </c>
      <c r="I48" s="31">
        <f t="shared" si="0"/>
        <v>8791.2000000000007</v>
      </c>
      <c r="J48" s="31">
        <f t="shared" si="1"/>
        <v>17282.54</v>
      </c>
    </row>
    <row r="49" spans="1:10" s="1" customFormat="1" ht="15.75" customHeight="1" x14ac:dyDescent="0.2">
      <c r="A49" s="5" t="s">
        <v>57</v>
      </c>
      <c r="B49" s="6" t="s">
        <v>20</v>
      </c>
      <c r="C49" s="25"/>
      <c r="D49" s="31">
        <f>(Jul!C49*3)+(Aug!C49*2)+(Sep!C49*1)</f>
        <v>0</v>
      </c>
      <c r="E49" s="8"/>
      <c r="F49" s="31">
        <f>(Jul!E49*3)+(Aug!E49*2)+(Sep!E49*1)</f>
        <v>0</v>
      </c>
      <c r="G49" s="8"/>
      <c r="H49" s="31">
        <f>SUM(Aug!H49+G49)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25"/>
      <c r="D50" s="31">
        <f>(Jul!C50*3)+(Aug!C50*2)+(Sep!C50*1)</f>
        <v>8321.66</v>
      </c>
      <c r="E50" s="8"/>
      <c r="F50" s="31">
        <f>(Jul!E50*3)+(Aug!E50*2)+(Sep!E50*1)</f>
        <v>0</v>
      </c>
      <c r="G50" s="8"/>
      <c r="H50" s="31">
        <f>SUM(Aug!H50+G50)</f>
        <v>70698.53</v>
      </c>
      <c r="I50" s="31">
        <f t="shared" si="0"/>
        <v>0</v>
      </c>
      <c r="J50" s="31">
        <f t="shared" si="1"/>
        <v>79020.19</v>
      </c>
    </row>
    <row r="51" spans="1:10" s="1" customFormat="1" ht="15.75" customHeight="1" x14ac:dyDescent="0.2">
      <c r="A51" s="5" t="s">
        <v>59</v>
      </c>
      <c r="B51" s="6" t="s">
        <v>20</v>
      </c>
      <c r="C51" s="25">
        <v>9165</v>
      </c>
      <c r="D51" s="31">
        <f>(Jul!C51*3)+(Aug!C51*2)+(Sep!C51*1)</f>
        <v>39988.080000000002</v>
      </c>
      <c r="E51" s="8"/>
      <c r="F51" s="31">
        <f>(Jul!E51*3)+(Aug!E51*2)+(Sep!E51*1)</f>
        <v>3669.8</v>
      </c>
      <c r="G51" s="8">
        <v>9089.07</v>
      </c>
      <c r="H51" s="31">
        <f>SUM(Aug!H51+G51)</f>
        <v>34686.050000000003</v>
      </c>
      <c r="I51" s="31">
        <f t="shared" si="0"/>
        <v>18254.07</v>
      </c>
      <c r="J51" s="31">
        <f t="shared" si="1"/>
        <v>78343.930000000008</v>
      </c>
    </row>
    <row r="52" spans="1:10" s="1" customFormat="1" ht="15.75" customHeight="1" x14ac:dyDescent="0.2">
      <c r="A52" s="5" t="s">
        <v>60</v>
      </c>
      <c r="B52" s="6" t="s">
        <v>20</v>
      </c>
      <c r="C52" s="25"/>
      <c r="D52" s="31">
        <f>(Jul!C52*3)+(Aug!C52*2)+(Sep!C52*1)</f>
        <v>4005</v>
      </c>
      <c r="E52" s="8"/>
      <c r="F52" s="31">
        <f>(Jul!E52*3)+(Aug!E52*2)+(Sep!E52*1)</f>
        <v>0</v>
      </c>
      <c r="G52" s="8"/>
      <c r="H52" s="31">
        <f>SUM(Aug!H52+G52)</f>
        <v>4004</v>
      </c>
      <c r="I52" s="31">
        <f t="shared" si="0"/>
        <v>0</v>
      </c>
      <c r="J52" s="31">
        <f t="shared" si="1"/>
        <v>8009</v>
      </c>
    </row>
    <row r="53" spans="1:10" s="1" customFormat="1" ht="15.75" customHeight="1" x14ac:dyDescent="0.2">
      <c r="A53" s="5" t="s">
        <v>64</v>
      </c>
      <c r="B53" s="6" t="s">
        <v>20</v>
      </c>
      <c r="C53" s="25"/>
      <c r="D53" s="31">
        <f>(Jul!C53*3)+(Aug!C53*2)+(Sep!C53*1)</f>
        <v>0</v>
      </c>
      <c r="E53" s="8"/>
      <c r="F53" s="31">
        <f>(Jul!E53*3)+(Aug!E53*2)+(Sep!E53*1)</f>
        <v>0</v>
      </c>
      <c r="G53" s="8"/>
      <c r="H53" s="31">
        <f>SUM(Aug!H53+G53)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25"/>
      <c r="D54" s="31">
        <f>(Jul!C54*3)+(Aug!C54*2)+(Sep!C54*1)</f>
        <v>5661</v>
      </c>
      <c r="E54" s="8"/>
      <c r="F54" s="31">
        <f>(Jul!E54*3)+(Aug!E54*2)+(Sep!E54*1)</f>
        <v>0</v>
      </c>
      <c r="G54" s="8"/>
      <c r="H54" s="31">
        <f>SUM(Aug!H54+G54)</f>
        <v>11093</v>
      </c>
      <c r="I54" s="31">
        <f t="shared" si="0"/>
        <v>0</v>
      </c>
      <c r="J54" s="31">
        <f t="shared" si="1"/>
        <v>16754</v>
      </c>
    </row>
    <row r="55" spans="1:10" s="1" customFormat="1" ht="15.75" customHeight="1" x14ac:dyDescent="0.2">
      <c r="A55" s="5" t="s">
        <v>66</v>
      </c>
      <c r="B55" s="6" t="s">
        <v>20</v>
      </c>
      <c r="C55" s="25">
        <v>5788</v>
      </c>
      <c r="D55" s="31">
        <f>(Jul!C55*3)+(Aug!C55*2)+(Sep!C55*1)</f>
        <v>24814.720000000001</v>
      </c>
      <c r="E55" s="8"/>
      <c r="F55" s="31">
        <f>(Jul!E55*3)+(Aug!E55*2)+(Sep!E55*1)</f>
        <v>0</v>
      </c>
      <c r="G55" s="8">
        <v>31935.72</v>
      </c>
      <c r="H55" s="31">
        <f>SUM(Aug!H55+G55)</f>
        <v>58194.67</v>
      </c>
      <c r="I55" s="31">
        <f t="shared" si="0"/>
        <v>37723.72</v>
      </c>
      <c r="J55" s="31">
        <f t="shared" si="1"/>
        <v>83009.39</v>
      </c>
    </row>
    <row r="56" spans="1:10" s="11" customFormat="1" ht="15.75" customHeight="1" x14ac:dyDescent="0.2">
      <c r="A56" s="9" t="s">
        <v>67</v>
      </c>
      <c r="B56" s="10" t="s">
        <v>20</v>
      </c>
      <c r="C56" s="25"/>
      <c r="D56" s="31">
        <f>(Jul!C56*3)+(Aug!C56*2)+(Sep!C56*1)</f>
        <v>0</v>
      </c>
      <c r="E56" s="8"/>
      <c r="F56" s="31">
        <f>(Jul!E56*3)+(Aug!E56*2)+(Sep!E56*1)</f>
        <v>0</v>
      </c>
      <c r="G56" s="8"/>
      <c r="H56" s="31">
        <f>SUM(Aug!H56+G56)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25">
        <v>408</v>
      </c>
      <c r="D57" s="31">
        <f>(Jul!C57*3)+(Aug!C57*2)+(Sep!C57*1)</f>
        <v>3645</v>
      </c>
      <c r="E57" s="8"/>
      <c r="F57" s="31">
        <f>(Jul!E57*3)+(Aug!E57*2)+(Sep!E57*1)</f>
        <v>0</v>
      </c>
      <c r="G57" s="8">
        <v>1631</v>
      </c>
      <c r="H57" s="31">
        <f>SUM(Aug!H57+G57)</f>
        <v>3418</v>
      </c>
      <c r="I57" s="31">
        <f t="shared" si="0"/>
        <v>2039</v>
      </c>
      <c r="J57" s="31">
        <f t="shared" si="1"/>
        <v>7063</v>
      </c>
    </row>
    <row r="58" spans="1:10" s="11" customFormat="1" ht="15.75" customHeight="1" x14ac:dyDescent="0.2">
      <c r="A58" s="9" t="s">
        <v>69</v>
      </c>
      <c r="B58" s="10" t="s">
        <v>20</v>
      </c>
      <c r="C58" s="25">
        <v>1637</v>
      </c>
      <c r="D58" s="31">
        <f>(Jul!C58*3)+(Aug!C58*2)+(Sep!C58*1)</f>
        <v>4388</v>
      </c>
      <c r="E58" s="8"/>
      <c r="F58" s="31">
        <f>(Jul!E58*3)+(Aug!E58*2)+(Sep!E58*1)</f>
        <v>0</v>
      </c>
      <c r="G58" s="8"/>
      <c r="H58" s="31">
        <f>SUM(Aug!H58+G58)</f>
        <v>9130</v>
      </c>
      <c r="I58" s="31">
        <f t="shared" si="0"/>
        <v>1637</v>
      </c>
      <c r="J58" s="31">
        <f t="shared" si="1"/>
        <v>13518</v>
      </c>
    </row>
    <row r="59" spans="1:10" s="1" customFormat="1" ht="15.75" customHeight="1" x14ac:dyDescent="0.2">
      <c r="A59" s="5" t="s">
        <v>70</v>
      </c>
      <c r="B59" s="6" t="s">
        <v>20</v>
      </c>
      <c r="C59" s="25">
        <v>4899</v>
      </c>
      <c r="D59" s="31">
        <f>(Jul!C59*3)+(Aug!C59*2)+(Sep!C59*1)</f>
        <v>9492</v>
      </c>
      <c r="E59" s="8"/>
      <c r="F59" s="31">
        <f>(Jul!E59*3)+(Aug!E59*2)+(Sep!E59*1)</f>
        <v>0</v>
      </c>
      <c r="G59" s="8">
        <v>66478.98</v>
      </c>
      <c r="H59" s="31">
        <f>SUM(Aug!H59+G59)</f>
        <v>74364.98</v>
      </c>
      <c r="I59" s="31">
        <f t="shared" si="0"/>
        <v>71377.98</v>
      </c>
      <c r="J59" s="31">
        <f t="shared" si="1"/>
        <v>83856.98</v>
      </c>
    </row>
    <row r="60" spans="1:10" s="11" customFormat="1" ht="15.75" customHeight="1" x14ac:dyDescent="0.2">
      <c r="A60" s="9" t="s">
        <v>71</v>
      </c>
      <c r="B60" s="10" t="s">
        <v>20</v>
      </c>
      <c r="C60" s="25">
        <v>24012</v>
      </c>
      <c r="D60" s="31">
        <f>(Jul!C60*3)+(Aug!C60*2)+(Sep!C60*1)</f>
        <v>247834.38</v>
      </c>
      <c r="E60" s="8"/>
      <c r="F60" s="31">
        <f>(Jul!E60*3)+(Aug!E60*2)+(Sep!E60*1)</f>
        <v>8852</v>
      </c>
      <c r="G60" s="8">
        <v>117693.64</v>
      </c>
      <c r="H60" s="31">
        <f>SUM(Aug!H60+G60)</f>
        <v>1288472.42</v>
      </c>
      <c r="I60" s="31">
        <f t="shared" si="0"/>
        <v>141705.64000000001</v>
      </c>
      <c r="J60" s="31">
        <f t="shared" si="1"/>
        <v>1545158.7999999998</v>
      </c>
    </row>
    <row r="61" spans="1:10" s="1" customFormat="1" ht="15.75" customHeight="1" x14ac:dyDescent="0.2">
      <c r="A61" s="5" t="s">
        <v>72</v>
      </c>
      <c r="B61" s="6" t="s">
        <v>20</v>
      </c>
      <c r="C61" s="25"/>
      <c r="D61" s="31">
        <f>(Jul!C61*3)+(Aug!C61*2)+(Sep!C61*1)</f>
        <v>0</v>
      </c>
      <c r="E61" s="8"/>
      <c r="F61" s="31">
        <f>(Jul!E61*3)+(Aug!E61*2)+(Sep!E61*1)</f>
        <v>0</v>
      </c>
      <c r="G61" s="8"/>
      <c r="H61" s="31">
        <f>SUM(Aug!H61+G61)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25"/>
      <c r="D62" s="31">
        <f>(Jul!C62*3)+(Aug!C62*2)+(Sep!C62*1)</f>
        <v>0</v>
      </c>
      <c r="E62" s="8"/>
      <c r="F62" s="31">
        <f>(Jul!E62*3)+(Aug!E62*2)+(Sep!E62*1)</f>
        <v>0</v>
      </c>
      <c r="G62" s="8"/>
      <c r="H62" s="31">
        <f>SUM(Aug!H62+G62)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25"/>
      <c r="D63" s="31">
        <f>(Jul!C63*3)+(Aug!C63*2)+(Sep!C63*1)</f>
        <v>1224</v>
      </c>
      <c r="E63" s="8"/>
      <c r="F63" s="31">
        <f>(Jul!E63*3)+(Aug!E63*2)+(Sep!E63*1)</f>
        <v>0</v>
      </c>
      <c r="G63" s="8"/>
      <c r="H63" s="31">
        <f>SUM(Aug!H63+G63)</f>
        <v>4097</v>
      </c>
      <c r="I63" s="31">
        <f t="shared" si="0"/>
        <v>0</v>
      </c>
      <c r="J63" s="31">
        <f t="shared" si="1"/>
        <v>5321</v>
      </c>
    </row>
    <row r="64" spans="1:10" s="1" customFormat="1" ht="15.75" customHeight="1" x14ac:dyDescent="0.2">
      <c r="A64" s="5" t="s">
        <v>74</v>
      </c>
      <c r="B64" s="6" t="s">
        <v>20</v>
      </c>
      <c r="C64" s="25"/>
      <c r="D64" s="31">
        <f>(Jul!C64*3)+(Aug!C64*2)+(Sep!C64*1)</f>
        <v>0</v>
      </c>
      <c r="E64" s="8"/>
      <c r="F64" s="31">
        <f>(Jul!E64*3)+(Aug!E64*2)+(Sep!E64*1)</f>
        <v>0</v>
      </c>
      <c r="G64" s="8"/>
      <c r="H64" s="31">
        <f>SUM(Aug!H64+G64)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25"/>
      <c r="D65" s="31">
        <f>(Jul!C65*3)+(Aug!C65*2)+(Sep!C65*1)</f>
        <v>0</v>
      </c>
      <c r="E65" s="8"/>
      <c r="F65" s="31">
        <f>(Jul!E65*3)+(Aug!E65*2)+(Sep!E65*1)</f>
        <v>0</v>
      </c>
      <c r="G65" s="8"/>
      <c r="H65" s="31">
        <f>SUM(Aug!H65+G65)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25"/>
      <c r="D66" s="31">
        <f>(Jul!C66*3)+(Aug!C66*2)+(Sep!C66*1)</f>
        <v>0</v>
      </c>
      <c r="E66" s="8"/>
      <c r="F66" s="31">
        <f>(Jul!E66*3)+(Aug!E66*2)+(Sep!E66*1)</f>
        <v>0</v>
      </c>
      <c r="G66" s="8"/>
      <c r="H66" s="31">
        <f>SUM(Aug!H66+G66)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25"/>
      <c r="D67" s="31">
        <f>(Jul!C67*3)+(Aug!C67*2)+(Sep!C67*1)</f>
        <v>7119</v>
      </c>
      <c r="E67" s="8"/>
      <c r="F67" s="31">
        <f>(Jul!E67*3)+(Aug!E67*2)+(Sep!E67*1)</f>
        <v>0</v>
      </c>
      <c r="G67" s="8"/>
      <c r="H67" s="31">
        <f>SUM(Aug!H67+G67)</f>
        <v>7622</v>
      </c>
      <c r="I67" s="31">
        <f t="shared" si="2"/>
        <v>0</v>
      </c>
      <c r="J67" s="31">
        <f t="shared" si="3"/>
        <v>14741</v>
      </c>
    </row>
    <row r="68" spans="1:10" s="1" customFormat="1" ht="15.75" customHeight="1" x14ac:dyDescent="0.2">
      <c r="A68" s="5" t="s">
        <v>79</v>
      </c>
      <c r="B68" s="6" t="s">
        <v>20</v>
      </c>
      <c r="C68" s="25"/>
      <c r="D68" s="31">
        <f>(Jul!C68*3)+(Aug!C68*2)+(Sep!C68*1)</f>
        <v>0</v>
      </c>
      <c r="E68" s="8"/>
      <c r="F68" s="31">
        <f>(Jul!E68*3)+(Aug!E68*2)+(Sep!E68*1)</f>
        <v>0</v>
      </c>
      <c r="G68" s="8"/>
      <c r="H68" s="31">
        <f>SUM(Aug!H68+G68)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25"/>
      <c r="D69" s="31">
        <f>(Jul!C69*3)+(Aug!C69*2)+(Sep!C69*1)</f>
        <v>0</v>
      </c>
      <c r="E69" s="8"/>
      <c r="F69" s="31">
        <f>(Jul!E69*3)+(Aug!E69*2)+(Sep!E69*1)</f>
        <v>0</v>
      </c>
      <c r="G69" s="8"/>
      <c r="H69" s="31">
        <f>SUM(Aug!H69+G69)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25">
        <v>3898</v>
      </c>
      <c r="D70" s="31">
        <f>(Jul!C70*3)+(Aug!C70*2)+(Sep!C70*1)</f>
        <v>3898</v>
      </c>
      <c r="E70" s="8"/>
      <c r="F70" s="31">
        <f>(Jul!E70*3)+(Aug!E70*2)+(Sep!E70*1)</f>
        <v>0</v>
      </c>
      <c r="G70" s="8"/>
      <c r="H70" s="31">
        <f>SUM(Aug!H70+G70)</f>
        <v>0</v>
      </c>
      <c r="I70" s="31">
        <f t="shared" si="2"/>
        <v>3898</v>
      </c>
      <c r="J70" s="31">
        <f t="shared" si="3"/>
        <v>3898</v>
      </c>
    </row>
    <row r="71" spans="1:10" s="1" customFormat="1" ht="15.75" customHeight="1" x14ac:dyDescent="0.2">
      <c r="A71" s="5" t="s">
        <v>86</v>
      </c>
      <c r="B71" s="6" t="s">
        <v>20</v>
      </c>
      <c r="C71" s="25">
        <v>2634</v>
      </c>
      <c r="D71" s="31">
        <f>(Jul!C71*3)+(Aug!C71*2)+(Sep!C71*1)</f>
        <v>22529.8</v>
      </c>
      <c r="E71" s="8"/>
      <c r="F71" s="31">
        <f>(Jul!E71*3)+(Aug!E71*2)+(Sep!E71*1)</f>
        <v>0</v>
      </c>
      <c r="G71" s="8">
        <v>9017.56</v>
      </c>
      <c r="H71" s="31">
        <f>SUM(Aug!H71+G71)</f>
        <v>84401.4</v>
      </c>
      <c r="I71" s="31">
        <f t="shared" si="2"/>
        <v>11651.56</v>
      </c>
      <c r="J71" s="31">
        <f t="shared" si="3"/>
        <v>106931.2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31609.040000000001</v>
      </c>
      <c r="D72" s="32">
        <f t="shared" si="4"/>
        <v>110126.04000000001</v>
      </c>
      <c r="E72" s="32">
        <f t="shared" si="4"/>
        <v>3394</v>
      </c>
      <c r="F72" s="32">
        <f t="shared" si="4"/>
        <v>82482</v>
      </c>
      <c r="G72" s="32">
        <f t="shared" si="4"/>
        <v>78735.099999999991</v>
      </c>
      <c r="H72" s="32">
        <f t="shared" si="4"/>
        <v>1527988.1</v>
      </c>
      <c r="I72" s="32">
        <f t="shared" si="4"/>
        <v>113738.13999999998</v>
      </c>
      <c r="J72" s="32">
        <f t="shared" si="4"/>
        <v>1720596.1400000001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82652</v>
      </c>
      <c r="D73" s="32">
        <f t="shared" si="5"/>
        <v>622760.65</v>
      </c>
      <c r="E73" s="32">
        <f t="shared" si="5"/>
        <v>0</v>
      </c>
      <c r="F73" s="32">
        <f t="shared" si="5"/>
        <v>16283.8</v>
      </c>
      <c r="G73" s="32">
        <f t="shared" si="5"/>
        <v>379464.7</v>
      </c>
      <c r="H73" s="32">
        <f t="shared" si="5"/>
        <v>2220921.09</v>
      </c>
      <c r="I73" s="32">
        <f t="shared" si="5"/>
        <v>462116.7</v>
      </c>
      <c r="J73" s="32">
        <f t="shared" si="5"/>
        <v>2859965.54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114261.04000000001</v>
      </c>
      <c r="D74" s="32">
        <f t="shared" ref="D74:J74" si="6">SUM(D72:D73)</f>
        <v>732886.69000000006</v>
      </c>
      <c r="E74" s="32">
        <f t="shared" si="6"/>
        <v>3394</v>
      </c>
      <c r="F74" s="32">
        <f t="shared" si="6"/>
        <v>98765.8</v>
      </c>
      <c r="G74" s="32">
        <f t="shared" si="6"/>
        <v>458199.8</v>
      </c>
      <c r="H74" s="32">
        <f t="shared" si="6"/>
        <v>3748909.19</v>
      </c>
      <c r="I74" s="32">
        <f t="shared" si="6"/>
        <v>575854.84</v>
      </c>
      <c r="J74" s="32">
        <f t="shared" si="6"/>
        <v>4580561.68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1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35" activePane="bottomLeft" state="frozen"/>
      <selection pane="bottomLeft" activeCell="E56" sqref="E56"/>
    </sheetView>
  </sheetViews>
  <sheetFormatPr defaultRowHeight="10.5" x14ac:dyDescent="0.15"/>
  <cols>
    <col min="1" max="1" width="17.28515625" style="24" customWidth="1"/>
    <col min="2" max="2" width="9.140625" style="24"/>
    <col min="3" max="3" width="15.7109375" style="24" customWidth="1"/>
    <col min="4" max="4" width="15.7109375" style="43" customWidth="1"/>
    <col min="5" max="5" width="15.7109375" style="24" customWidth="1"/>
    <col min="6" max="6" width="15.7109375" style="43" customWidth="1"/>
    <col min="7" max="7" width="15.7109375" style="24" customWidth="1"/>
    <col min="8" max="10" width="15.7109375" style="43" customWidth="1"/>
    <col min="11" max="11" width="12.5703125" style="24" customWidth="1"/>
    <col min="12" max="16384" width="9.140625" style="24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7" customFormat="1" x14ac:dyDescent="0.15">
      <c r="A2" s="17" t="s">
        <v>130</v>
      </c>
      <c r="D2" s="41"/>
      <c r="F2" s="41"/>
      <c r="H2" s="41"/>
      <c r="I2" s="41"/>
      <c r="J2" s="41"/>
    </row>
    <row r="3" spans="1:10" s="5" customFormat="1" x14ac:dyDescent="0.15">
      <c r="A3" s="22"/>
      <c r="B3" s="22"/>
      <c r="C3" s="22"/>
      <c r="D3" s="42"/>
      <c r="E3" s="22"/>
      <c r="F3" s="42"/>
      <c r="G3" s="22"/>
      <c r="H3" s="42"/>
      <c r="I3" s="42"/>
      <c r="J3" s="42"/>
    </row>
    <row r="4" spans="1:10" s="4" customFormat="1" ht="20.25" customHeight="1" x14ac:dyDescent="0.2">
      <c r="A4" s="4" t="s">
        <v>0</v>
      </c>
      <c r="B4" s="4" t="s">
        <v>1</v>
      </c>
      <c r="C4" s="4" t="s">
        <v>115</v>
      </c>
      <c r="D4" s="35" t="s">
        <v>11</v>
      </c>
      <c r="E4" s="4" t="s">
        <v>116</v>
      </c>
      <c r="F4" s="35" t="s">
        <v>14</v>
      </c>
      <c r="G4" s="4" t="s">
        <v>117</v>
      </c>
      <c r="H4" s="35" t="s">
        <v>88</v>
      </c>
      <c r="I4" s="35" t="s">
        <v>118</v>
      </c>
      <c r="J4" s="35" t="s">
        <v>18</v>
      </c>
    </row>
    <row r="5" spans="1:10" s="15" customFormat="1" ht="15.75" customHeight="1" x14ac:dyDescent="0.2">
      <c r="A5" s="9" t="s">
        <v>21</v>
      </c>
      <c r="B5" s="10" t="s">
        <v>22</v>
      </c>
      <c r="C5" s="26">
        <v>4114</v>
      </c>
      <c r="D5" s="30">
        <f>(Jul!C5*4)+(Aug!C5*3)+(Sep!C5*2)+(Oct!C5*1)</f>
        <v>18984</v>
      </c>
      <c r="E5" s="26">
        <v>6612</v>
      </c>
      <c r="F5" s="30">
        <f>(Jul!E5*4)+(Aug!E5*3)+(Sep!E5*2)+(Oct!E5*1)</f>
        <v>71255</v>
      </c>
      <c r="G5" s="26">
        <v>71938</v>
      </c>
      <c r="H5" s="30">
        <f>Sep!H5+G5</f>
        <v>116004</v>
      </c>
      <c r="I5" s="30">
        <f t="shared" ref="I5:I63" si="0">C5+E5+G5</f>
        <v>82664</v>
      </c>
      <c r="J5" s="30">
        <f t="shared" ref="J5:J63" si="1">D5+F5+H5</f>
        <v>206243</v>
      </c>
    </row>
    <row r="6" spans="1:10" s="15" customFormat="1" ht="15.75" customHeight="1" x14ac:dyDescent="0.2">
      <c r="A6" s="9" t="s">
        <v>23</v>
      </c>
      <c r="B6" s="10" t="s">
        <v>22</v>
      </c>
      <c r="C6" s="26"/>
      <c r="D6" s="30">
        <f>(Jul!C6*4)+(Aug!C6*3)+(Sep!C6*2)+(Oct!C6*1)</f>
        <v>13218</v>
      </c>
      <c r="E6" s="26">
        <v>1565</v>
      </c>
      <c r="F6" s="30">
        <f>(Jul!E6*4)+(Aug!E6*3)+(Sep!E6*2)+(Oct!E6*1)</f>
        <v>1565</v>
      </c>
      <c r="G6" s="26">
        <v>4406</v>
      </c>
      <c r="H6" s="30">
        <f>Sep!H6+G6</f>
        <v>5050</v>
      </c>
      <c r="I6" s="30">
        <f t="shared" si="0"/>
        <v>5971</v>
      </c>
      <c r="J6" s="30">
        <f t="shared" si="1"/>
        <v>19833</v>
      </c>
    </row>
    <row r="7" spans="1:10" s="17" customFormat="1" ht="15.75" customHeight="1" x14ac:dyDescent="0.2">
      <c r="A7" s="5" t="s">
        <v>24</v>
      </c>
      <c r="B7" s="6" t="s">
        <v>22</v>
      </c>
      <c r="C7" s="26"/>
      <c r="D7" s="30">
        <f>(Jul!C7*4)+(Aug!C7*3)+(Sep!C7*2)+(Oct!C7*1)</f>
        <v>15178.08</v>
      </c>
      <c r="E7" s="26"/>
      <c r="F7" s="30">
        <f>(Jul!E7*4)+(Aug!E7*3)+(Sep!E7*2)+(Oct!E7*1)</f>
        <v>0</v>
      </c>
      <c r="G7" s="26"/>
      <c r="H7" s="30">
        <f>Sep!H7+G7</f>
        <v>31325.82</v>
      </c>
      <c r="I7" s="30">
        <f t="shared" si="0"/>
        <v>0</v>
      </c>
      <c r="J7" s="30">
        <f t="shared" si="1"/>
        <v>46503.9</v>
      </c>
    </row>
    <row r="8" spans="1:10" s="15" customFormat="1" ht="15.75" customHeight="1" x14ac:dyDescent="0.2">
      <c r="A8" s="9" t="s">
        <v>25</v>
      </c>
      <c r="B8" s="10" t="s">
        <v>22</v>
      </c>
      <c r="C8" s="26"/>
      <c r="D8" s="30">
        <f>(Jul!C8*4)+(Aug!C8*3)+(Sep!C8*2)+(Oct!C8*1)</f>
        <v>2808</v>
      </c>
      <c r="E8" s="26"/>
      <c r="F8" s="30">
        <f>(Jul!E8*4)+(Aug!E8*3)+(Sep!E8*2)+(Oct!E8*1)</f>
        <v>0</v>
      </c>
      <c r="G8" s="26"/>
      <c r="H8" s="30">
        <f>Sep!H8+G8</f>
        <v>5616</v>
      </c>
      <c r="I8" s="30">
        <f t="shared" si="0"/>
        <v>0</v>
      </c>
      <c r="J8" s="30">
        <f t="shared" si="1"/>
        <v>8424</v>
      </c>
    </row>
    <row r="9" spans="1:10" s="17" customFormat="1" ht="15.75" customHeight="1" x14ac:dyDescent="0.2">
      <c r="A9" s="5" t="s">
        <v>27</v>
      </c>
      <c r="B9" s="6" t="s">
        <v>22</v>
      </c>
      <c r="C9" s="26"/>
      <c r="D9" s="30">
        <f>(Jul!C9*4)+(Aug!C9*3)+(Sep!C9*2)+(Oct!C9*1)</f>
        <v>0</v>
      </c>
      <c r="E9" s="26"/>
      <c r="F9" s="30">
        <f>(Jul!E9*4)+(Aug!E9*3)+(Sep!E9*2)+(Oct!E9*1)</f>
        <v>0</v>
      </c>
      <c r="G9" s="26"/>
      <c r="H9" s="30">
        <f>Sep!H9+G9</f>
        <v>0</v>
      </c>
      <c r="I9" s="30">
        <f t="shared" si="0"/>
        <v>0</v>
      </c>
      <c r="J9" s="30">
        <f t="shared" si="1"/>
        <v>0</v>
      </c>
    </row>
    <row r="10" spans="1:10" s="17" customFormat="1" ht="15.75" customHeight="1" x14ac:dyDescent="0.2">
      <c r="A10" s="5" t="s">
        <v>30</v>
      </c>
      <c r="B10" s="6" t="s">
        <v>22</v>
      </c>
      <c r="C10" s="26">
        <v>2907</v>
      </c>
      <c r="D10" s="30">
        <f>(Jul!C10*4)+(Aug!C10*3)+(Sep!C10*2)+(Oct!C10*1)</f>
        <v>19358</v>
      </c>
      <c r="E10" s="26"/>
      <c r="F10" s="30">
        <f>(Jul!E10*4)+(Aug!E10*3)+(Sep!E10*2)+(Oct!E10*1)</f>
        <v>3447</v>
      </c>
      <c r="G10" s="26">
        <v>17441</v>
      </c>
      <c r="H10" s="30">
        <f>Sep!H10+G10</f>
        <v>176285.14</v>
      </c>
      <c r="I10" s="30">
        <f t="shared" si="0"/>
        <v>20348</v>
      </c>
      <c r="J10" s="30">
        <f t="shared" si="1"/>
        <v>199090.14</v>
      </c>
    </row>
    <row r="11" spans="1:10" s="17" customFormat="1" ht="15.75" customHeight="1" x14ac:dyDescent="0.2">
      <c r="A11" s="5" t="s">
        <v>31</v>
      </c>
      <c r="B11" s="6" t="s">
        <v>22</v>
      </c>
      <c r="C11" s="26"/>
      <c r="D11" s="30">
        <f>(Jul!C11*4)+(Aug!C11*3)+(Sep!C11*2)+(Oct!C11*1)</f>
        <v>0</v>
      </c>
      <c r="E11" s="26">
        <v>2492</v>
      </c>
      <c r="F11" s="30">
        <f>(Jul!E11*4)+(Aug!E11*3)+(Sep!E11*2)+(Oct!E11*1)</f>
        <v>5939</v>
      </c>
      <c r="G11" s="26">
        <v>10298</v>
      </c>
      <c r="H11" s="30">
        <f>Sep!H11+G11</f>
        <v>14894</v>
      </c>
      <c r="I11" s="30">
        <f t="shared" si="0"/>
        <v>12790</v>
      </c>
      <c r="J11" s="30">
        <f t="shared" si="1"/>
        <v>20833</v>
      </c>
    </row>
    <row r="12" spans="1:10" s="15" customFormat="1" ht="15.75" customHeight="1" x14ac:dyDescent="0.2">
      <c r="A12" s="9" t="s">
        <v>36</v>
      </c>
      <c r="B12" s="10" t="s">
        <v>22</v>
      </c>
      <c r="C12" s="26"/>
      <c r="D12" s="30">
        <f>(Jul!C12*4)+(Aug!C12*3)+(Sep!C12*2)+(Oct!C12*1)</f>
        <v>0</v>
      </c>
      <c r="E12" s="26"/>
      <c r="F12" s="30">
        <f>(Jul!E12*4)+(Aug!E12*3)+(Sep!E12*2)+(Oct!E12*1)</f>
        <v>4288</v>
      </c>
      <c r="G12" s="26"/>
      <c r="H12" s="30">
        <f>Sep!H12+G12</f>
        <v>8576</v>
      </c>
      <c r="I12" s="30">
        <f t="shared" si="0"/>
        <v>0</v>
      </c>
      <c r="J12" s="30">
        <f t="shared" si="1"/>
        <v>12864</v>
      </c>
    </row>
    <row r="13" spans="1:10" s="17" customFormat="1" ht="15.75" customHeight="1" x14ac:dyDescent="0.2">
      <c r="A13" s="5" t="s">
        <v>37</v>
      </c>
      <c r="B13" s="6" t="s">
        <v>22</v>
      </c>
      <c r="C13" s="26">
        <v>4323</v>
      </c>
      <c r="D13" s="30">
        <f>(Jul!C13*4)+(Aug!C13*3)+(Sep!C13*2)+(Oct!C13*1)</f>
        <v>26146</v>
      </c>
      <c r="E13" s="26">
        <v>90</v>
      </c>
      <c r="F13" s="30">
        <f>(Jul!E13*4)+(Aug!E13*3)+(Sep!E13*2)+(Oct!E13*1)</f>
        <v>6984</v>
      </c>
      <c r="G13" s="26">
        <v>1092</v>
      </c>
      <c r="H13" s="30">
        <f>Sep!H13+G13</f>
        <v>43364.56</v>
      </c>
      <c r="I13" s="30">
        <f t="shared" si="0"/>
        <v>5505</v>
      </c>
      <c r="J13" s="30">
        <f t="shared" si="1"/>
        <v>76494.559999999998</v>
      </c>
    </row>
    <row r="14" spans="1:10" s="17" customFormat="1" ht="15.75" customHeight="1" x14ac:dyDescent="0.2">
      <c r="A14" s="5" t="s">
        <v>40</v>
      </c>
      <c r="B14" s="6" t="s">
        <v>22</v>
      </c>
      <c r="C14" s="26">
        <v>3519</v>
      </c>
      <c r="D14" s="30">
        <f>(Jul!C14*4)+(Aug!C14*3)+(Sep!C14*2)+(Oct!C14*1)</f>
        <v>3519</v>
      </c>
      <c r="E14" s="26"/>
      <c r="F14" s="30">
        <f>(Jul!E14*4)+(Aug!E14*3)+(Sep!E14*2)+(Oct!E14*1)</f>
        <v>0</v>
      </c>
      <c r="G14" s="26">
        <v>9311</v>
      </c>
      <c r="H14" s="30">
        <f>Sep!H14+G14</f>
        <v>9311</v>
      </c>
      <c r="I14" s="30">
        <f t="shared" si="0"/>
        <v>12830</v>
      </c>
      <c r="J14" s="30">
        <f t="shared" si="1"/>
        <v>12830</v>
      </c>
    </row>
    <row r="15" spans="1:10" s="17" customFormat="1" ht="15.75" customHeight="1" x14ac:dyDescent="0.2">
      <c r="A15" s="5" t="s">
        <v>44</v>
      </c>
      <c r="B15" s="6" t="s">
        <v>22</v>
      </c>
      <c r="C15" s="26"/>
      <c r="D15" s="30">
        <f>(Jul!C15*4)+(Aug!C15*3)+(Sep!C15*2)+(Oct!C15*1)</f>
        <v>0</v>
      </c>
      <c r="E15" s="26"/>
      <c r="F15" s="30">
        <f>(Jul!E15*4)+(Aug!E15*3)+(Sep!E15*2)+(Oct!E15*1)</f>
        <v>270</v>
      </c>
      <c r="G15" s="26"/>
      <c r="H15" s="30">
        <f>Sep!H15+G15</f>
        <v>450</v>
      </c>
      <c r="I15" s="30">
        <f t="shared" si="0"/>
        <v>0</v>
      </c>
      <c r="J15" s="30">
        <f t="shared" si="1"/>
        <v>720</v>
      </c>
    </row>
    <row r="16" spans="1:10" s="17" customFormat="1" ht="15.75" customHeight="1" x14ac:dyDescent="0.2">
      <c r="A16" s="5" t="s">
        <v>45</v>
      </c>
      <c r="B16" s="6" t="s">
        <v>22</v>
      </c>
      <c r="C16" s="26">
        <v>15384</v>
      </c>
      <c r="D16" s="30">
        <f>(Jul!C16*4)+(Aug!C16*3)+(Sep!C16*2)+(Oct!C16*1)</f>
        <v>64370</v>
      </c>
      <c r="E16" s="26">
        <v>102</v>
      </c>
      <c r="F16" s="30">
        <f>(Jul!E16*4)+(Aug!E16*3)+(Sep!E16*2)+(Oct!E16*1)</f>
        <v>10233</v>
      </c>
      <c r="G16" s="26">
        <v>82681</v>
      </c>
      <c r="H16" s="30">
        <f>Sep!H16+G16</f>
        <v>1259283.99</v>
      </c>
      <c r="I16" s="30">
        <f t="shared" si="0"/>
        <v>98167</v>
      </c>
      <c r="J16" s="30">
        <f t="shared" si="1"/>
        <v>1333886.99</v>
      </c>
    </row>
    <row r="17" spans="1:10" s="17" customFormat="1" ht="15.75" customHeight="1" x14ac:dyDescent="0.2">
      <c r="A17" s="5" t="s">
        <v>46</v>
      </c>
      <c r="B17" s="6" t="s">
        <v>22</v>
      </c>
      <c r="C17" s="26">
        <v>7625</v>
      </c>
      <c r="D17" s="30">
        <f>(Jul!C17*4)+(Aug!C17*3)+(Sep!C17*2)+(Oct!C17*1)</f>
        <v>7625</v>
      </c>
      <c r="E17" s="26"/>
      <c r="F17" s="30">
        <f>(Jul!E17*4)+(Aug!E17*3)+(Sep!E17*2)+(Oct!E17*1)</f>
        <v>4887</v>
      </c>
      <c r="G17" s="26">
        <v>15938</v>
      </c>
      <c r="H17" s="30">
        <f>Sep!H17+G17</f>
        <v>27341</v>
      </c>
      <c r="I17" s="30">
        <f t="shared" si="0"/>
        <v>23563</v>
      </c>
      <c r="J17" s="30">
        <f t="shared" si="1"/>
        <v>39853</v>
      </c>
    </row>
    <row r="18" spans="1:10" s="15" customFormat="1" ht="15.75" customHeight="1" x14ac:dyDescent="0.2">
      <c r="A18" s="9" t="s">
        <v>47</v>
      </c>
      <c r="B18" s="10" t="s">
        <v>22</v>
      </c>
      <c r="C18" s="26"/>
      <c r="D18" s="30">
        <f>(Jul!C18*4)+(Aug!C18*3)+(Sep!C18*2)+(Oct!C18*1)</f>
        <v>0</v>
      </c>
      <c r="E18" s="26"/>
      <c r="F18" s="30">
        <f>(Jul!E18*4)+(Aug!E18*3)+(Sep!E18*2)+(Oct!E18*1)</f>
        <v>0</v>
      </c>
      <c r="G18" s="26"/>
      <c r="H18" s="30">
        <f>Sep!H18+G18</f>
        <v>0</v>
      </c>
      <c r="I18" s="30">
        <f t="shared" si="0"/>
        <v>0</v>
      </c>
      <c r="J18" s="30">
        <f t="shared" si="1"/>
        <v>0</v>
      </c>
    </row>
    <row r="19" spans="1:10" s="15" customFormat="1" ht="15.75" customHeight="1" x14ac:dyDescent="0.2">
      <c r="A19" s="9" t="s">
        <v>49</v>
      </c>
      <c r="B19" s="10" t="s">
        <v>22</v>
      </c>
      <c r="C19" s="26"/>
      <c r="D19" s="30">
        <f>(Jul!C19*4)+(Aug!C19*3)+(Sep!C19*2)+(Oct!C19*1)</f>
        <v>0</v>
      </c>
      <c r="E19" s="26"/>
      <c r="F19" s="30">
        <f>(Jul!E19*4)+(Aug!E19*3)+(Sep!E19*2)+(Oct!E19*1)</f>
        <v>0</v>
      </c>
      <c r="G19" s="26"/>
      <c r="H19" s="30">
        <f>Sep!H19+G19</f>
        <v>0</v>
      </c>
      <c r="I19" s="30">
        <f t="shared" si="0"/>
        <v>0</v>
      </c>
      <c r="J19" s="30">
        <f t="shared" si="1"/>
        <v>0</v>
      </c>
    </row>
    <row r="20" spans="1:10" s="17" customFormat="1" ht="15.75" customHeight="1" x14ac:dyDescent="0.2">
      <c r="A20" s="5" t="s">
        <v>50</v>
      </c>
      <c r="B20" s="6" t="s">
        <v>22</v>
      </c>
      <c r="C20" s="26">
        <v>2067</v>
      </c>
      <c r="D20" s="30">
        <f>(Jul!C20*4)+(Aug!C20*3)+(Sep!C20*2)+(Oct!C20*1)</f>
        <v>2067</v>
      </c>
      <c r="E20" s="26"/>
      <c r="F20" s="30">
        <f>(Jul!E20*4)+(Aug!E20*3)+(Sep!E20*2)+(Oct!E20*1)</f>
        <v>0</v>
      </c>
      <c r="G20" s="26">
        <v>432</v>
      </c>
      <c r="H20" s="30">
        <f>Sep!H20+G20</f>
        <v>432</v>
      </c>
      <c r="I20" s="30">
        <f t="shared" si="0"/>
        <v>2499</v>
      </c>
      <c r="J20" s="30">
        <f t="shared" si="1"/>
        <v>2499</v>
      </c>
    </row>
    <row r="21" spans="1:10" s="17" customFormat="1" ht="15.75" customHeight="1" x14ac:dyDescent="0.2">
      <c r="A21" s="5" t="s">
        <v>141</v>
      </c>
      <c r="B21" s="6" t="s">
        <v>22</v>
      </c>
      <c r="C21" s="26"/>
      <c r="D21" s="30">
        <f>(Jul!C21*4)+(Aug!C21*3)+(Sep!C21*2)+(Oct!C21*1)</f>
        <v>0</v>
      </c>
      <c r="E21" s="26"/>
      <c r="F21" s="30">
        <f>(Jul!E21*4)+(Aug!E21*3)+(Sep!E21*2)+(Oct!E21*1)</f>
        <v>7796</v>
      </c>
      <c r="G21" s="26"/>
      <c r="H21" s="30">
        <f>Sep!H21+G21</f>
        <v>0</v>
      </c>
      <c r="I21" s="30">
        <f t="shared" si="0"/>
        <v>0</v>
      </c>
      <c r="J21" s="30">
        <f t="shared" si="1"/>
        <v>7796</v>
      </c>
    </row>
    <row r="22" spans="1:10" s="17" customFormat="1" ht="15.75" customHeight="1" x14ac:dyDescent="0.2">
      <c r="A22" s="5" t="s">
        <v>51</v>
      </c>
      <c r="B22" s="6" t="s">
        <v>22</v>
      </c>
      <c r="C22" s="26"/>
      <c r="D22" s="30">
        <f>(Jul!C22*4)+(Aug!C22*3)+(Sep!C22*2)+(Oct!C22*1)</f>
        <v>5340</v>
      </c>
      <c r="E22" s="26"/>
      <c r="F22" s="30">
        <f>(Jul!E22*4)+(Aug!E22*3)+(Sep!E22*2)+(Oct!E22*1)</f>
        <v>0</v>
      </c>
      <c r="G22" s="26"/>
      <c r="H22" s="30">
        <f>Sep!H22+G22</f>
        <v>1839</v>
      </c>
      <c r="I22" s="30">
        <f t="shared" si="0"/>
        <v>0</v>
      </c>
      <c r="J22" s="30">
        <f t="shared" si="1"/>
        <v>7179</v>
      </c>
    </row>
    <row r="23" spans="1:10" s="17" customFormat="1" ht="15.75" customHeight="1" x14ac:dyDescent="0.2">
      <c r="A23" s="5" t="s">
        <v>52</v>
      </c>
      <c r="B23" s="6" t="s">
        <v>22</v>
      </c>
      <c r="C23" s="26"/>
      <c r="D23" s="30">
        <f>(Jul!C23*4)+(Aug!C23*3)+(Sep!C23*2)+(Oct!C23*1)</f>
        <v>0</v>
      </c>
      <c r="E23" s="26">
        <v>1792</v>
      </c>
      <c r="F23" s="30">
        <f>(Jul!E23*4)+(Aug!E23*3)+(Sep!E23*2)+(Oct!E23*1)</f>
        <v>14344</v>
      </c>
      <c r="G23" s="26">
        <v>1941</v>
      </c>
      <c r="H23" s="30">
        <f>Sep!H23+G23</f>
        <v>17833</v>
      </c>
      <c r="I23" s="30">
        <f t="shared" si="0"/>
        <v>3733</v>
      </c>
      <c r="J23" s="30">
        <f t="shared" si="1"/>
        <v>32177</v>
      </c>
    </row>
    <row r="24" spans="1:10" s="15" customFormat="1" ht="15.75" customHeight="1" x14ac:dyDescent="0.2">
      <c r="A24" s="9" t="s">
        <v>56</v>
      </c>
      <c r="B24" s="10" t="s">
        <v>22</v>
      </c>
      <c r="C24" s="26">
        <v>1448</v>
      </c>
      <c r="D24" s="30">
        <f>(Jul!C24*4)+(Aug!C24*3)+(Sep!C24*2)+(Oct!C24*1)</f>
        <v>10169</v>
      </c>
      <c r="E24" s="26"/>
      <c r="F24" s="30">
        <f>(Jul!E24*4)+(Aug!E24*3)+(Sep!E24*2)+(Oct!E24*1)</f>
        <v>0</v>
      </c>
      <c r="G24" s="26"/>
      <c r="H24" s="30">
        <f>Sep!H24+G24</f>
        <v>4688</v>
      </c>
      <c r="I24" s="30">
        <f t="shared" si="0"/>
        <v>1448</v>
      </c>
      <c r="J24" s="30">
        <f t="shared" si="1"/>
        <v>14857</v>
      </c>
    </row>
    <row r="25" spans="1:10" s="17" customFormat="1" ht="15.75" customHeight="1" x14ac:dyDescent="0.2">
      <c r="A25" s="5" t="s">
        <v>62</v>
      </c>
      <c r="B25" s="6" t="s">
        <v>22</v>
      </c>
      <c r="C25" s="26">
        <v>651</v>
      </c>
      <c r="D25" s="30">
        <f>(Jul!C25*4)+(Aug!C25*3)+(Sep!C25*2)+(Oct!C25*1)</f>
        <v>6995</v>
      </c>
      <c r="E25" s="26"/>
      <c r="F25" s="30">
        <f>(Jul!E25*4)+(Aug!E25*3)+(Sep!E25*2)+(Oct!E25*1)</f>
        <v>0</v>
      </c>
      <c r="G25" s="26">
        <v>18531</v>
      </c>
      <c r="H25" s="30">
        <f>Sep!H25+G25</f>
        <v>21909.59</v>
      </c>
      <c r="I25" s="30">
        <f t="shared" si="0"/>
        <v>19182</v>
      </c>
      <c r="J25" s="30">
        <f t="shared" si="1"/>
        <v>28904.59</v>
      </c>
    </row>
    <row r="26" spans="1:10" s="17" customFormat="1" ht="15.75" customHeight="1" x14ac:dyDescent="0.2">
      <c r="A26" s="5" t="s">
        <v>63</v>
      </c>
      <c r="B26" s="6" t="s">
        <v>22</v>
      </c>
      <c r="C26" s="26"/>
      <c r="D26" s="30">
        <f>(Jul!C26*4)+(Aug!C26*3)+(Sep!C26*2)+(Oct!C26*1)</f>
        <v>0</v>
      </c>
      <c r="E26" s="26">
        <v>2043</v>
      </c>
      <c r="F26" s="30">
        <f>(Jul!E26*4)+(Aug!E26*3)+(Sep!E26*2)+(Oct!E26*1)</f>
        <v>2043</v>
      </c>
      <c r="G26" s="26">
        <v>10215</v>
      </c>
      <c r="H26" s="30">
        <f>Sep!H26+G26</f>
        <v>10215</v>
      </c>
      <c r="I26" s="30">
        <f t="shared" si="0"/>
        <v>12258</v>
      </c>
      <c r="J26" s="30">
        <f t="shared" si="1"/>
        <v>12258</v>
      </c>
    </row>
    <row r="27" spans="1:10" s="17" customFormat="1" ht="15.75" customHeight="1" x14ac:dyDescent="0.2">
      <c r="A27" s="5" t="s">
        <v>75</v>
      </c>
      <c r="B27" s="6" t="s">
        <v>22</v>
      </c>
      <c r="C27" s="26"/>
      <c r="D27" s="30">
        <f>(Jul!C27*4)+(Aug!C27*3)+(Sep!C27*2)+(Oct!C27*1)</f>
        <v>0</v>
      </c>
      <c r="E27" s="26"/>
      <c r="F27" s="30">
        <f>(Jul!E27*4)+(Aug!E27*3)+(Sep!E27*2)+(Oct!E27*1)</f>
        <v>0</v>
      </c>
      <c r="G27" s="26"/>
      <c r="H27" s="30">
        <f>Sep!H27+G27</f>
        <v>0</v>
      </c>
      <c r="I27" s="30">
        <f t="shared" si="0"/>
        <v>0</v>
      </c>
      <c r="J27" s="30">
        <f t="shared" si="1"/>
        <v>0</v>
      </c>
    </row>
    <row r="28" spans="1:10" s="17" customFormat="1" ht="15.75" customHeight="1" x14ac:dyDescent="0.2">
      <c r="A28" s="5" t="s">
        <v>80</v>
      </c>
      <c r="B28" s="6" t="s">
        <v>22</v>
      </c>
      <c r="C28" s="26"/>
      <c r="D28" s="30">
        <f>(Jul!C28*4)+(Aug!C28*3)+(Sep!C28*2)+(Oct!C28*1)</f>
        <v>0</v>
      </c>
      <c r="E28" s="26"/>
      <c r="F28" s="30">
        <f>(Jul!E28*4)+(Aug!E28*3)+(Sep!E28*2)+(Oct!E28*1)</f>
        <v>0</v>
      </c>
      <c r="G28" s="26"/>
      <c r="H28" s="30">
        <f>Sep!H28+G28</f>
        <v>0</v>
      </c>
      <c r="I28" s="30">
        <f t="shared" si="0"/>
        <v>0</v>
      </c>
      <c r="J28" s="30">
        <f t="shared" si="1"/>
        <v>0</v>
      </c>
    </row>
    <row r="29" spans="1:10" s="17" customFormat="1" ht="15.75" customHeight="1" x14ac:dyDescent="0.2">
      <c r="A29" s="5" t="s">
        <v>81</v>
      </c>
      <c r="B29" s="6" t="s">
        <v>22</v>
      </c>
      <c r="C29" s="26"/>
      <c r="D29" s="30">
        <f>(Jul!C29*4)+(Aug!C29*3)+(Sep!C29*2)+(Oct!C29*1)</f>
        <v>5814</v>
      </c>
      <c r="E29" s="26">
        <v>1404</v>
      </c>
      <c r="F29" s="30">
        <f>(Jul!E29*4)+(Aug!E29*3)+(Sep!E29*2)+(Oct!E29*1)</f>
        <v>1404</v>
      </c>
      <c r="G29" s="26">
        <v>3422</v>
      </c>
      <c r="H29" s="30">
        <f>Sep!H29+G29</f>
        <v>15542</v>
      </c>
      <c r="I29" s="30">
        <f t="shared" si="0"/>
        <v>4826</v>
      </c>
      <c r="J29" s="30">
        <f t="shared" si="1"/>
        <v>22760</v>
      </c>
    </row>
    <row r="30" spans="1:10" s="17" customFormat="1" ht="15.75" customHeight="1" x14ac:dyDescent="0.2">
      <c r="A30" s="5" t="s">
        <v>82</v>
      </c>
      <c r="B30" s="6" t="s">
        <v>22</v>
      </c>
      <c r="C30" s="26">
        <v>587</v>
      </c>
      <c r="D30" s="30">
        <f>(Jul!C30*4)+(Aug!C30*3)+(Sep!C30*2)+(Oct!C30*1)</f>
        <v>10349</v>
      </c>
      <c r="E30" s="26">
        <v>2103</v>
      </c>
      <c r="F30" s="30">
        <f>(Jul!E30*4)+(Aug!E30*3)+(Sep!E30*2)+(Oct!E30*1)</f>
        <v>2373</v>
      </c>
      <c r="G30" s="26">
        <v>13598</v>
      </c>
      <c r="H30" s="30">
        <f>Sep!H30+G30</f>
        <v>16852</v>
      </c>
      <c r="I30" s="30">
        <f t="shared" si="0"/>
        <v>16288</v>
      </c>
      <c r="J30" s="30">
        <f t="shared" si="1"/>
        <v>29574</v>
      </c>
    </row>
    <row r="31" spans="1:10" s="15" customFormat="1" ht="15.75" customHeight="1" x14ac:dyDescent="0.2">
      <c r="A31" s="9" t="s">
        <v>84</v>
      </c>
      <c r="B31" s="10" t="s">
        <v>22</v>
      </c>
      <c r="C31" s="26">
        <v>366</v>
      </c>
      <c r="D31" s="30">
        <f>(Jul!C31*4)+(Aug!C31*3)+(Sep!C31*2)+(Oct!C31*1)</f>
        <v>7785</v>
      </c>
      <c r="E31" s="26">
        <v>2120</v>
      </c>
      <c r="F31" s="30">
        <f>(Jul!E31*4)+(Aug!E31*3)+(Sep!E31*2)+(Oct!E31*1)</f>
        <v>2120</v>
      </c>
      <c r="G31" s="26">
        <v>999</v>
      </c>
      <c r="H31" s="30">
        <f>Sep!H31+G31</f>
        <v>3419</v>
      </c>
      <c r="I31" s="30">
        <f t="shared" si="0"/>
        <v>3485</v>
      </c>
      <c r="J31" s="30">
        <f t="shared" si="1"/>
        <v>13324</v>
      </c>
    </row>
    <row r="32" spans="1:10" s="17" customFormat="1" ht="15.75" customHeight="1" x14ac:dyDescent="0.2">
      <c r="A32" s="5" t="s">
        <v>19</v>
      </c>
      <c r="B32" s="6" t="s">
        <v>20</v>
      </c>
      <c r="C32" s="26"/>
      <c r="D32" s="30">
        <f>(Jul!C32*4)+(Aug!C32*3)+(Sep!C32*2)+(Oct!C32*1)</f>
        <v>9206.7000000000007</v>
      </c>
      <c r="E32" s="26"/>
      <c r="F32" s="30">
        <f>(Jul!E32*4)+(Aug!E32*3)+(Sep!E32*2)+(Oct!E32*1)</f>
        <v>0</v>
      </c>
      <c r="G32" s="26"/>
      <c r="H32" s="30">
        <f>Sep!H32+G32</f>
        <v>0</v>
      </c>
      <c r="I32" s="30">
        <f t="shared" si="0"/>
        <v>0</v>
      </c>
      <c r="J32" s="30">
        <f t="shared" si="1"/>
        <v>9206.7000000000007</v>
      </c>
    </row>
    <row r="33" spans="1:10" s="17" customFormat="1" ht="15.75" customHeight="1" x14ac:dyDescent="0.2">
      <c r="A33" s="5" t="s">
        <v>26</v>
      </c>
      <c r="B33" s="6" t="s">
        <v>20</v>
      </c>
      <c r="C33" s="26"/>
      <c r="D33" s="30">
        <f>(Jul!C33*4)+(Aug!C33*3)+(Sep!C33*2)+(Oct!C33*1)</f>
        <v>14514</v>
      </c>
      <c r="E33" s="26"/>
      <c r="F33" s="30">
        <f>(Jul!E33*4)+(Aug!E33*3)+(Sep!E33*2)+(Oct!E33*1)</f>
        <v>0</v>
      </c>
      <c r="G33" s="26"/>
      <c r="H33" s="30">
        <f>Sep!H33+G33</f>
        <v>2156.13</v>
      </c>
      <c r="I33" s="30">
        <f t="shared" si="0"/>
        <v>0</v>
      </c>
      <c r="J33" s="30">
        <f t="shared" si="1"/>
        <v>16670.13</v>
      </c>
    </row>
    <row r="34" spans="1:10" s="17" customFormat="1" ht="15.75" customHeight="1" x14ac:dyDescent="0.2">
      <c r="A34" s="5" t="s">
        <v>28</v>
      </c>
      <c r="B34" s="6" t="s">
        <v>20</v>
      </c>
      <c r="C34" s="26"/>
      <c r="D34" s="30">
        <f>(Jul!C34*4)+(Aug!C34*3)+(Sep!C34*2)+(Oct!C34*1)</f>
        <v>1052.92</v>
      </c>
      <c r="E34" s="26"/>
      <c r="F34" s="30">
        <f>(Jul!E34*4)+(Aug!E34*3)+(Sep!E34*2)+(Oct!E34*1)</f>
        <v>0</v>
      </c>
      <c r="G34" s="26"/>
      <c r="H34" s="30">
        <f>Sep!H34+G34</f>
        <v>650</v>
      </c>
      <c r="I34" s="30">
        <f t="shared" si="0"/>
        <v>0</v>
      </c>
      <c r="J34" s="30">
        <f t="shared" si="1"/>
        <v>1702.92</v>
      </c>
    </row>
    <row r="35" spans="1:10" s="17" customFormat="1" ht="15.75" customHeight="1" x14ac:dyDescent="0.2">
      <c r="A35" s="5" t="s">
        <v>29</v>
      </c>
      <c r="B35" s="6" t="s">
        <v>20</v>
      </c>
      <c r="C35" s="26">
        <v>7228</v>
      </c>
      <c r="D35" s="30">
        <f>(Jul!C35*4)+(Aug!C35*3)+(Sep!C35*2)+(Oct!C35*1)</f>
        <v>78630.23</v>
      </c>
      <c r="E35" s="26"/>
      <c r="F35" s="30">
        <f>(Jul!E35*4)+(Aug!E35*3)+(Sep!E35*2)+(Oct!E35*1)</f>
        <v>0</v>
      </c>
      <c r="G35" s="26">
        <v>49508</v>
      </c>
      <c r="H35" s="30">
        <f>Sep!H35+G35</f>
        <v>108672.42</v>
      </c>
      <c r="I35" s="30">
        <f t="shared" si="0"/>
        <v>56736</v>
      </c>
      <c r="J35" s="30">
        <f t="shared" si="1"/>
        <v>187302.65</v>
      </c>
    </row>
    <row r="36" spans="1:10" s="15" customFormat="1" ht="15.75" customHeight="1" x14ac:dyDescent="0.2">
      <c r="A36" s="9" t="s">
        <v>32</v>
      </c>
      <c r="B36" s="10" t="s">
        <v>20</v>
      </c>
      <c r="C36" s="26"/>
      <c r="D36" s="30">
        <f>(Jul!C36*4)+(Aug!C36*3)+(Sep!C36*2)+(Oct!C36*1)</f>
        <v>19314</v>
      </c>
      <c r="E36" s="26"/>
      <c r="F36" s="30">
        <f>(Jul!E36*4)+(Aug!E36*3)+(Sep!E36*2)+(Oct!E36*1)</f>
        <v>0</v>
      </c>
      <c r="G36" s="26"/>
      <c r="H36" s="30">
        <f>Sep!H36+G36</f>
        <v>94264.5</v>
      </c>
      <c r="I36" s="30">
        <f t="shared" si="0"/>
        <v>0</v>
      </c>
      <c r="J36" s="30">
        <f t="shared" si="1"/>
        <v>113578.5</v>
      </c>
    </row>
    <row r="37" spans="1:10" s="17" customFormat="1" ht="15.75" customHeight="1" x14ac:dyDescent="0.2">
      <c r="A37" s="5" t="s">
        <v>33</v>
      </c>
      <c r="B37" s="6" t="s">
        <v>20</v>
      </c>
      <c r="C37" s="26"/>
      <c r="D37" s="30">
        <f>(Jul!C37*4)+(Aug!C37*3)+(Sep!C37*2)+(Oct!C37*1)</f>
        <v>0</v>
      </c>
      <c r="E37" s="26"/>
      <c r="F37" s="30">
        <f>(Jul!E37*4)+(Aug!E37*3)+(Sep!E37*2)+(Oct!E37*1)</f>
        <v>0</v>
      </c>
      <c r="G37" s="26"/>
      <c r="H37" s="30">
        <f>Sep!H37+G37</f>
        <v>0</v>
      </c>
      <c r="I37" s="30">
        <f t="shared" si="0"/>
        <v>0</v>
      </c>
      <c r="J37" s="30">
        <f t="shared" si="1"/>
        <v>0</v>
      </c>
    </row>
    <row r="38" spans="1:10" s="17" customFormat="1" ht="15.75" customHeight="1" x14ac:dyDescent="0.2">
      <c r="A38" s="5" t="s">
        <v>34</v>
      </c>
      <c r="B38" s="6" t="s">
        <v>20</v>
      </c>
      <c r="C38" s="26"/>
      <c r="D38" s="30">
        <f>(Jul!C38*4)+(Aug!C38*3)+(Sep!C38*2)+(Oct!C38*1)</f>
        <v>0</v>
      </c>
      <c r="E38" s="26"/>
      <c r="F38" s="30">
        <f>(Jul!E38*4)+(Aug!E38*3)+(Sep!E38*2)+(Oct!E38*1)</f>
        <v>0</v>
      </c>
      <c r="G38" s="26"/>
      <c r="H38" s="30">
        <f>Sep!H38+G38</f>
        <v>0</v>
      </c>
      <c r="I38" s="30">
        <f t="shared" si="0"/>
        <v>0</v>
      </c>
      <c r="J38" s="30">
        <f t="shared" si="1"/>
        <v>0</v>
      </c>
    </row>
    <row r="39" spans="1:10" s="15" customFormat="1" ht="15.75" customHeight="1" x14ac:dyDescent="0.2">
      <c r="A39" s="9" t="s">
        <v>35</v>
      </c>
      <c r="B39" s="10" t="s">
        <v>20</v>
      </c>
      <c r="C39" s="26">
        <v>1284</v>
      </c>
      <c r="D39" s="30">
        <f>(Jul!C39*4)+(Aug!C39*3)+(Sep!C39*2)+(Oct!C39*1)</f>
        <v>15414.96</v>
      </c>
      <c r="E39" s="26"/>
      <c r="F39" s="30">
        <f>(Jul!E39*4)+(Aug!E39*3)+(Sep!E39*2)+(Oct!E39*1)</f>
        <v>0</v>
      </c>
      <c r="G39" s="26">
        <v>5275</v>
      </c>
      <c r="H39" s="30">
        <f>Sep!H39+G39</f>
        <v>15750.53</v>
      </c>
      <c r="I39" s="30">
        <f t="shared" si="0"/>
        <v>6559</v>
      </c>
      <c r="J39" s="30">
        <f t="shared" si="1"/>
        <v>31165.489999999998</v>
      </c>
    </row>
    <row r="40" spans="1:10" s="17" customFormat="1" ht="15.75" customHeight="1" x14ac:dyDescent="0.2">
      <c r="A40" s="5" t="s">
        <v>38</v>
      </c>
      <c r="B40" s="6" t="s">
        <v>20</v>
      </c>
      <c r="C40" s="26"/>
      <c r="D40" s="30">
        <f>(Jul!C40*4)+(Aug!C40*3)+(Sep!C40*2)+(Oct!C40*1)</f>
        <v>0</v>
      </c>
      <c r="E40" s="26">
        <v>820</v>
      </c>
      <c r="F40" s="30">
        <f>(Jul!E40*4)+(Aug!E40*3)+(Sep!E40*2)+(Oct!E40*1)</f>
        <v>820</v>
      </c>
      <c r="G40" s="26">
        <v>1430</v>
      </c>
      <c r="H40" s="30">
        <f>Sep!H40+G40</f>
        <v>1430</v>
      </c>
      <c r="I40" s="30">
        <f t="shared" si="0"/>
        <v>2250</v>
      </c>
      <c r="J40" s="30">
        <f t="shared" si="1"/>
        <v>2250</v>
      </c>
    </row>
    <row r="41" spans="1:10" s="15" customFormat="1" ht="15.75" customHeight="1" x14ac:dyDescent="0.2">
      <c r="A41" s="9" t="s">
        <v>39</v>
      </c>
      <c r="B41" s="10" t="s">
        <v>20</v>
      </c>
      <c r="C41" s="26"/>
      <c r="D41" s="30">
        <f>(Jul!C41*4)+(Aug!C41*3)+(Sep!C41*2)+(Oct!C41*1)</f>
        <v>0</v>
      </c>
      <c r="E41" s="26"/>
      <c r="F41" s="30">
        <f>(Jul!E41*4)+(Aug!E41*3)+(Sep!E41*2)+(Oct!E41*1)</f>
        <v>0</v>
      </c>
      <c r="G41" s="26"/>
      <c r="H41" s="30">
        <f>Sep!H41+G41</f>
        <v>0</v>
      </c>
      <c r="I41" s="30">
        <f t="shared" si="0"/>
        <v>0</v>
      </c>
      <c r="J41" s="30">
        <f t="shared" si="1"/>
        <v>0</v>
      </c>
    </row>
    <row r="42" spans="1:10" s="17" customFormat="1" ht="15.75" customHeight="1" x14ac:dyDescent="0.2">
      <c r="A42" s="5" t="s">
        <v>41</v>
      </c>
      <c r="B42" s="6" t="s">
        <v>20</v>
      </c>
      <c r="C42" s="26"/>
      <c r="D42" s="30">
        <f>(Jul!C42*4)+(Aug!C42*3)+(Sep!C42*2)+(Oct!C42*1)</f>
        <v>15087.449999999999</v>
      </c>
      <c r="E42" s="26"/>
      <c r="F42" s="30">
        <f>(Jul!E42*4)+(Aug!E42*3)+(Sep!E42*2)+(Oct!E42*1)</f>
        <v>0</v>
      </c>
      <c r="G42" s="26"/>
      <c r="H42" s="30">
        <f>Sep!H42+G42</f>
        <v>9761</v>
      </c>
      <c r="I42" s="30">
        <f t="shared" si="0"/>
        <v>0</v>
      </c>
      <c r="J42" s="30">
        <f t="shared" si="1"/>
        <v>24848.449999999997</v>
      </c>
    </row>
    <row r="43" spans="1:10" s="17" customFormat="1" ht="15.75" customHeight="1" x14ac:dyDescent="0.2">
      <c r="A43" s="5" t="s">
        <v>42</v>
      </c>
      <c r="B43" s="6" t="s">
        <v>20</v>
      </c>
      <c r="C43" s="26">
        <v>6848</v>
      </c>
      <c r="D43" s="30">
        <f>(Jul!C43*4)+(Aug!C43*3)+(Sep!C43*2)+(Oct!C43*1)</f>
        <v>29608.720000000001</v>
      </c>
      <c r="E43" s="26"/>
      <c r="F43" s="30">
        <f>(Jul!E43*4)+(Aug!E43*3)+(Sep!E43*2)+(Oct!E43*1)</f>
        <v>0</v>
      </c>
      <c r="G43" s="26">
        <v>17233</v>
      </c>
      <c r="H43" s="30">
        <f>Sep!H43+G43</f>
        <v>73179.839999999997</v>
      </c>
      <c r="I43" s="30">
        <f t="shared" si="0"/>
        <v>24081</v>
      </c>
      <c r="J43" s="30">
        <f t="shared" si="1"/>
        <v>102788.56</v>
      </c>
    </row>
    <row r="44" spans="1:10" s="15" customFormat="1" ht="15.75" customHeight="1" x14ac:dyDescent="0.2">
      <c r="A44" s="9" t="s">
        <v>43</v>
      </c>
      <c r="B44" s="10" t="s">
        <v>20</v>
      </c>
      <c r="C44" s="26">
        <v>651</v>
      </c>
      <c r="D44" s="30">
        <f>(Jul!C44*4)+(Aug!C44*3)+(Sep!C44*2)+(Oct!C44*1)</f>
        <v>115687.64</v>
      </c>
      <c r="E44" s="26"/>
      <c r="F44" s="30">
        <f>(Jul!E44*4)+(Aug!E44*3)+(Sep!E44*2)+(Oct!E44*1)</f>
        <v>5016</v>
      </c>
      <c r="G44" s="26">
        <v>1376</v>
      </c>
      <c r="H44" s="30">
        <f>Sep!H44+G44</f>
        <v>217683.9</v>
      </c>
      <c r="I44" s="30">
        <f t="shared" si="0"/>
        <v>2027</v>
      </c>
      <c r="J44" s="30">
        <f t="shared" si="1"/>
        <v>338387.54</v>
      </c>
    </row>
    <row r="45" spans="1:10" s="17" customFormat="1" ht="15.75" customHeight="1" x14ac:dyDescent="0.2">
      <c r="A45" s="5" t="s">
        <v>48</v>
      </c>
      <c r="B45" s="6" t="s">
        <v>20</v>
      </c>
      <c r="C45" s="26">
        <v>3985</v>
      </c>
      <c r="D45" s="30">
        <f>(Jul!C45*4)+(Aug!C45*3)+(Sep!C45*2)+(Oct!C45*1)</f>
        <v>19099</v>
      </c>
      <c r="E45" s="26"/>
      <c r="F45" s="30">
        <f>(Jul!E45*4)+(Aug!E45*3)+(Sep!E45*2)+(Oct!E45*1)</f>
        <v>0</v>
      </c>
      <c r="G45" s="26">
        <v>6753</v>
      </c>
      <c r="H45" s="30">
        <f>Sep!H45+G45</f>
        <v>25470.73</v>
      </c>
      <c r="I45" s="30">
        <f t="shared" si="0"/>
        <v>10738</v>
      </c>
      <c r="J45" s="30">
        <f t="shared" si="1"/>
        <v>44569.729999999996</v>
      </c>
    </row>
    <row r="46" spans="1:10" s="15" customFormat="1" ht="15.75" customHeight="1" x14ac:dyDescent="0.2">
      <c r="A46" s="9" t="s">
        <v>53</v>
      </c>
      <c r="B46" s="10" t="s">
        <v>20</v>
      </c>
      <c r="C46" s="26">
        <v>1156</v>
      </c>
      <c r="D46" s="30">
        <f>(Jul!C46*4)+(Aug!C46*3)+(Sep!C46*2)+(Oct!C46*1)</f>
        <v>28048.880000000001</v>
      </c>
      <c r="E46" s="26"/>
      <c r="F46" s="30">
        <f>(Jul!E46*4)+(Aug!E46*3)+(Sep!E46*2)+(Oct!E46*1)</f>
        <v>0</v>
      </c>
      <c r="G46" s="26">
        <v>7571</v>
      </c>
      <c r="H46" s="30">
        <f>Sep!H46+G46</f>
        <v>61336.44</v>
      </c>
      <c r="I46" s="30">
        <f t="shared" si="0"/>
        <v>8727</v>
      </c>
      <c r="J46" s="30">
        <f t="shared" si="1"/>
        <v>89385.32</v>
      </c>
    </row>
    <row r="47" spans="1:10" s="15" customFormat="1" ht="15.75" customHeight="1" x14ac:dyDescent="0.2">
      <c r="A47" s="9" t="s">
        <v>54</v>
      </c>
      <c r="B47" s="10" t="s">
        <v>20</v>
      </c>
      <c r="C47" s="26"/>
      <c r="D47" s="30">
        <f>(Jul!C47*4)+(Aug!C47*3)+(Sep!C47*2)+(Oct!C47*1)</f>
        <v>13346.44</v>
      </c>
      <c r="E47" s="26"/>
      <c r="F47" s="30">
        <f>(Jul!E47*4)+(Aug!E47*3)+(Sep!E47*2)+(Oct!E47*1)</f>
        <v>0</v>
      </c>
      <c r="G47" s="26"/>
      <c r="H47" s="30">
        <f>Sep!H47+G47</f>
        <v>43926.65</v>
      </c>
      <c r="I47" s="30">
        <f t="shared" si="0"/>
        <v>0</v>
      </c>
      <c r="J47" s="30">
        <f t="shared" si="1"/>
        <v>57273.090000000004</v>
      </c>
    </row>
    <row r="48" spans="1:10" s="15" customFormat="1" ht="15.75" customHeight="1" x14ac:dyDescent="0.2">
      <c r="A48" s="9" t="s">
        <v>55</v>
      </c>
      <c r="B48" s="10" t="s">
        <v>20</v>
      </c>
      <c r="C48" s="26">
        <v>3079</v>
      </c>
      <c r="D48" s="30">
        <f>(Jul!C48*4)+(Aug!C48*3)+(Sep!C48*2)+(Oct!C48*1)</f>
        <v>22555.96</v>
      </c>
      <c r="E48" s="26"/>
      <c r="F48" s="30">
        <f>(Jul!E48*4)+(Aug!E48*3)+(Sep!E48*2)+(Oct!E48*1)</f>
        <v>0</v>
      </c>
      <c r="G48" s="26">
        <v>3449</v>
      </c>
      <c r="H48" s="30">
        <f>Sep!H48+G48</f>
        <v>9051.9</v>
      </c>
      <c r="I48" s="30">
        <f t="shared" si="0"/>
        <v>6528</v>
      </c>
      <c r="J48" s="30">
        <f t="shared" si="1"/>
        <v>31607.86</v>
      </c>
    </row>
    <row r="49" spans="1:10" s="17" customFormat="1" ht="15.75" customHeight="1" x14ac:dyDescent="0.2">
      <c r="A49" s="5" t="s">
        <v>57</v>
      </c>
      <c r="B49" s="6" t="s">
        <v>20</v>
      </c>
      <c r="C49" s="26">
        <v>587</v>
      </c>
      <c r="D49" s="30">
        <f>(Jul!C49*4)+(Aug!C49*3)+(Sep!C49*2)+(Oct!C49*1)</f>
        <v>587</v>
      </c>
      <c r="E49" s="26"/>
      <c r="F49" s="30">
        <f>(Jul!E49*4)+(Aug!E49*3)+(Sep!E49*2)+(Oct!E49*1)</f>
        <v>0</v>
      </c>
      <c r="G49" s="26"/>
      <c r="H49" s="30">
        <f>Sep!H49+G49</f>
        <v>0</v>
      </c>
      <c r="I49" s="30">
        <f t="shared" si="0"/>
        <v>587</v>
      </c>
      <c r="J49" s="30">
        <f t="shared" si="1"/>
        <v>587</v>
      </c>
    </row>
    <row r="50" spans="1:10" s="17" customFormat="1" ht="15.75" customHeight="1" x14ac:dyDescent="0.2">
      <c r="A50" s="5" t="s">
        <v>58</v>
      </c>
      <c r="B50" s="6" t="s">
        <v>20</v>
      </c>
      <c r="C50" s="26"/>
      <c r="D50" s="30">
        <f>(Jul!C50*4)+(Aug!C50*3)+(Sep!C50*2)+(Oct!C50*1)</f>
        <v>12064.49</v>
      </c>
      <c r="E50" s="26"/>
      <c r="F50" s="30">
        <f>(Jul!E50*4)+(Aug!E50*3)+(Sep!E50*2)+(Oct!E50*1)</f>
        <v>0</v>
      </c>
      <c r="G50" s="26"/>
      <c r="H50" s="30">
        <f>Sep!H50+G50</f>
        <v>70698.53</v>
      </c>
      <c r="I50" s="30">
        <f t="shared" si="0"/>
        <v>0</v>
      </c>
      <c r="J50" s="30">
        <f t="shared" si="1"/>
        <v>82763.02</v>
      </c>
    </row>
    <row r="51" spans="1:10" s="17" customFormat="1" ht="15.75" customHeight="1" x14ac:dyDescent="0.2">
      <c r="A51" s="5" t="s">
        <v>59</v>
      </c>
      <c r="B51" s="6" t="s">
        <v>20</v>
      </c>
      <c r="C51" s="26">
        <v>1289</v>
      </c>
      <c r="D51" s="30">
        <f>(Jul!C51*4)+(Aug!C51*3)+(Sep!C51*2)+(Oct!C51*1)</f>
        <v>64348.62</v>
      </c>
      <c r="E51" s="26"/>
      <c r="F51" s="30">
        <f>(Jul!E51*4)+(Aug!E51*3)+(Sep!E51*2)+(Oct!E51*1)</f>
        <v>5504.7000000000007</v>
      </c>
      <c r="G51" s="26">
        <v>4166</v>
      </c>
      <c r="H51" s="30">
        <f>Sep!H51+G51</f>
        <v>38852.050000000003</v>
      </c>
      <c r="I51" s="30">
        <f t="shared" si="0"/>
        <v>5455</v>
      </c>
      <c r="J51" s="30">
        <f t="shared" si="1"/>
        <v>108705.37000000001</v>
      </c>
    </row>
    <row r="52" spans="1:10" s="17" customFormat="1" ht="15.75" customHeight="1" x14ac:dyDescent="0.2">
      <c r="A52" s="5" t="s">
        <v>60</v>
      </c>
      <c r="B52" s="6" t="s">
        <v>20</v>
      </c>
      <c r="C52" s="26"/>
      <c r="D52" s="30">
        <f>(Jul!C52*4)+(Aug!C52*3)+(Sep!C52*2)+(Oct!C52*1)</f>
        <v>5340</v>
      </c>
      <c r="E52" s="26"/>
      <c r="F52" s="30">
        <f>(Jul!E52*4)+(Aug!E52*3)+(Sep!E52*2)+(Oct!E52*1)</f>
        <v>0</v>
      </c>
      <c r="G52" s="26"/>
      <c r="H52" s="30">
        <f>Sep!H52+G52</f>
        <v>4004</v>
      </c>
      <c r="I52" s="30">
        <f t="shared" si="0"/>
        <v>0</v>
      </c>
      <c r="J52" s="30">
        <f t="shared" si="1"/>
        <v>9344</v>
      </c>
    </row>
    <row r="53" spans="1:10" s="17" customFormat="1" ht="15.75" customHeight="1" x14ac:dyDescent="0.2">
      <c r="A53" s="5" t="s">
        <v>64</v>
      </c>
      <c r="B53" s="6" t="s">
        <v>20</v>
      </c>
      <c r="C53" s="26"/>
      <c r="D53" s="30">
        <f>(Jul!C53*4)+(Aug!C53*3)+(Sep!C53*2)+(Oct!C53*1)</f>
        <v>0</v>
      </c>
      <c r="E53" s="26"/>
      <c r="F53" s="30">
        <f>(Jul!E53*4)+(Aug!E53*3)+(Sep!E53*2)+(Oct!E53*1)</f>
        <v>0</v>
      </c>
      <c r="G53" s="26"/>
      <c r="H53" s="30">
        <f>Sep!H53+G53</f>
        <v>0</v>
      </c>
      <c r="I53" s="30">
        <f t="shared" si="0"/>
        <v>0</v>
      </c>
      <c r="J53" s="30">
        <f t="shared" si="1"/>
        <v>0</v>
      </c>
    </row>
    <row r="54" spans="1:10" s="17" customFormat="1" ht="15.75" customHeight="1" x14ac:dyDescent="0.2">
      <c r="A54" s="5" t="s">
        <v>65</v>
      </c>
      <c r="B54" s="6" t="s">
        <v>20</v>
      </c>
      <c r="C54" s="26">
        <v>1059</v>
      </c>
      <c r="D54" s="30">
        <f>(Jul!C54*4)+(Aug!C54*3)+(Sep!C54*2)+(Oct!C54*1)</f>
        <v>8679</v>
      </c>
      <c r="E54" s="26"/>
      <c r="F54" s="30">
        <f>(Jul!E54*4)+(Aug!E54*3)+(Sep!E54*2)+(Oct!E54*1)</f>
        <v>0</v>
      </c>
      <c r="G54" s="26">
        <v>2388</v>
      </c>
      <c r="H54" s="30">
        <f>Sep!H54+G54</f>
        <v>13481</v>
      </c>
      <c r="I54" s="30">
        <f t="shared" si="0"/>
        <v>3447</v>
      </c>
      <c r="J54" s="30">
        <f t="shared" si="1"/>
        <v>22160</v>
      </c>
    </row>
    <row r="55" spans="1:10" s="17" customFormat="1" ht="15.75" customHeight="1" x14ac:dyDescent="0.2">
      <c r="A55" s="5" t="s">
        <v>66</v>
      </c>
      <c r="B55" s="6" t="s">
        <v>20</v>
      </c>
      <c r="C55" s="26">
        <v>3188</v>
      </c>
      <c r="D55" s="30">
        <f>(Jul!C55*4)+(Aug!C55*3)+(Sep!C55*2)+(Oct!C55*1)</f>
        <v>40473.08</v>
      </c>
      <c r="E55" s="26"/>
      <c r="F55" s="30">
        <f>(Jul!E55*4)+(Aug!E55*3)+(Sep!E55*2)+(Oct!E55*1)</f>
        <v>0</v>
      </c>
      <c r="G55" s="26">
        <v>24087</v>
      </c>
      <c r="H55" s="30">
        <f>Sep!H55+G55</f>
        <v>82281.67</v>
      </c>
      <c r="I55" s="30">
        <f t="shared" si="0"/>
        <v>27275</v>
      </c>
      <c r="J55" s="30">
        <f t="shared" si="1"/>
        <v>122754.75</v>
      </c>
    </row>
    <row r="56" spans="1:10" s="15" customFormat="1" ht="15.75" customHeight="1" x14ac:dyDescent="0.2">
      <c r="A56" s="9" t="s">
        <v>67</v>
      </c>
      <c r="B56" s="10" t="s">
        <v>20</v>
      </c>
      <c r="C56" s="26"/>
      <c r="D56" s="30">
        <f>(Jul!C56*4)+(Aug!C56*3)+(Sep!C56*2)+(Oct!C56*1)</f>
        <v>0</v>
      </c>
      <c r="E56" s="26"/>
      <c r="F56" s="30">
        <f>(Jul!E56*4)+(Aug!E56*3)+(Sep!E56*2)+(Oct!E56*1)</f>
        <v>0</v>
      </c>
      <c r="G56" s="26"/>
      <c r="H56" s="30">
        <f>Sep!H56+G56</f>
        <v>0</v>
      </c>
      <c r="I56" s="30">
        <f t="shared" si="0"/>
        <v>0</v>
      </c>
      <c r="J56" s="30">
        <f t="shared" si="1"/>
        <v>0</v>
      </c>
    </row>
    <row r="57" spans="1:10" s="17" customFormat="1" ht="15.75" customHeight="1" x14ac:dyDescent="0.2">
      <c r="A57" s="5" t="s">
        <v>68</v>
      </c>
      <c r="B57" s="6" t="s">
        <v>20</v>
      </c>
      <c r="C57" s="26"/>
      <c r="D57" s="30">
        <f>(Jul!C57*4)+(Aug!C57*3)+(Sep!C57*2)+(Oct!C57*1)</f>
        <v>5132</v>
      </c>
      <c r="E57" s="26"/>
      <c r="F57" s="30">
        <f>(Jul!E57*4)+(Aug!E57*3)+(Sep!E57*2)+(Oct!E57*1)</f>
        <v>0</v>
      </c>
      <c r="G57" s="26"/>
      <c r="H57" s="30">
        <f>Sep!H57+G57</f>
        <v>3418</v>
      </c>
      <c r="I57" s="30">
        <f t="shared" si="0"/>
        <v>0</v>
      </c>
      <c r="J57" s="30">
        <f t="shared" si="1"/>
        <v>8550</v>
      </c>
    </row>
    <row r="58" spans="1:10" s="15" customFormat="1" ht="15.75" customHeight="1" x14ac:dyDescent="0.2">
      <c r="A58" s="9" t="s">
        <v>69</v>
      </c>
      <c r="B58" s="10" t="s">
        <v>20</v>
      </c>
      <c r="C58" s="26">
        <v>3519</v>
      </c>
      <c r="D58" s="30">
        <f>(Jul!C58*4)+(Aug!C58*3)+(Sep!C58*2)+(Oct!C58*1)</f>
        <v>10461</v>
      </c>
      <c r="E58" s="26"/>
      <c r="F58" s="30">
        <f>(Jul!E58*4)+(Aug!E58*3)+(Sep!E58*2)+(Oct!E58*1)</f>
        <v>0</v>
      </c>
      <c r="G58" s="26"/>
      <c r="H58" s="30">
        <f>Sep!H58+G58</f>
        <v>9130</v>
      </c>
      <c r="I58" s="30">
        <f t="shared" si="0"/>
        <v>3519</v>
      </c>
      <c r="J58" s="30">
        <f t="shared" si="1"/>
        <v>19591</v>
      </c>
    </row>
    <row r="59" spans="1:10" s="17" customFormat="1" ht="15.75" customHeight="1" x14ac:dyDescent="0.2">
      <c r="A59" s="5" t="s">
        <v>70</v>
      </c>
      <c r="B59" s="6" t="s">
        <v>20</v>
      </c>
      <c r="C59" s="26"/>
      <c r="D59" s="30">
        <f>(Jul!C59*4)+(Aug!C59*3)+(Sep!C59*2)+(Oct!C59*1)</f>
        <v>15922</v>
      </c>
      <c r="E59" s="26"/>
      <c r="F59" s="30">
        <f>(Jul!E59*4)+(Aug!E59*3)+(Sep!E59*2)+(Oct!E59*1)</f>
        <v>0</v>
      </c>
      <c r="G59" s="26"/>
      <c r="H59" s="30">
        <f>Sep!H59+G59</f>
        <v>74364.98</v>
      </c>
      <c r="I59" s="30">
        <f t="shared" si="0"/>
        <v>0</v>
      </c>
      <c r="J59" s="30">
        <f t="shared" si="1"/>
        <v>90286.98</v>
      </c>
    </row>
    <row r="60" spans="1:10" s="15" customFormat="1" ht="15.75" customHeight="1" x14ac:dyDescent="0.2">
      <c r="A60" s="9" t="s">
        <v>71</v>
      </c>
      <c r="B60" s="10" t="s">
        <v>20</v>
      </c>
      <c r="C60" s="26">
        <v>21433</v>
      </c>
      <c r="D60" s="30">
        <f>(Jul!C60*4)+(Aug!C60*3)+(Sep!C60*2)+(Oct!C60*1)</f>
        <v>382948.57</v>
      </c>
      <c r="E60" s="26"/>
      <c r="F60" s="30">
        <f>(Jul!E60*4)+(Aug!E60*3)+(Sep!E60*2)+(Oct!E60*1)</f>
        <v>12065</v>
      </c>
      <c r="G60" s="26">
        <v>203656</v>
      </c>
      <c r="H60" s="30">
        <f>Sep!H60+G60</f>
        <v>1492128.42</v>
      </c>
      <c r="I60" s="30">
        <f t="shared" si="0"/>
        <v>225089</v>
      </c>
      <c r="J60" s="30">
        <f t="shared" si="1"/>
        <v>1887141.99</v>
      </c>
    </row>
    <row r="61" spans="1:10" s="17" customFormat="1" ht="15.75" customHeight="1" x14ac:dyDescent="0.2">
      <c r="A61" s="5" t="s">
        <v>72</v>
      </c>
      <c r="B61" s="6" t="s">
        <v>20</v>
      </c>
      <c r="C61" s="26"/>
      <c r="D61" s="30">
        <f>(Jul!C61*4)+(Aug!C61*3)+(Sep!C61*2)+(Oct!C61*1)</f>
        <v>0</v>
      </c>
      <c r="E61" s="26"/>
      <c r="F61" s="30">
        <f>(Jul!E61*4)+(Aug!E61*3)+(Sep!E61*2)+(Oct!E61*1)</f>
        <v>0</v>
      </c>
      <c r="G61" s="26"/>
      <c r="H61" s="30">
        <f>Sep!H61+G61</f>
        <v>0</v>
      </c>
      <c r="I61" s="30">
        <f t="shared" si="0"/>
        <v>0</v>
      </c>
      <c r="J61" s="30">
        <f t="shared" si="1"/>
        <v>0</v>
      </c>
    </row>
    <row r="62" spans="1:10" s="15" customFormat="1" ht="15.75" customHeight="1" x14ac:dyDescent="0.2">
      <c r="A62" s="9" t="s">
        <v>73</v>
      </c>
      <c r="B62" s="10" t="s">
        <v>20</v>
      </c>
      <c r="C62" s="26"/>
      <c r="D62" s="30">
        <f>(Jul!C62*4)+(Aug!C62*3)+(Sep!C62*2)+(Oct!C62*1)</f>
        <v>0</v>
      </c>
      <c r="E62" s="26"/>
      <c r="F62" s="30">
        <f>(Jul!E62*4)+(Aug!E62*3)+(Sep!E62*2)+(Oct!E62*1)</f>
        <v>0</v>
      </c>
      <c r="G62" s="26"/>
      <c r="H62" s="30">
        <f>Sep!H62+G62</f>
        <v>0</v>
      </c>
      <c r="I62" s="30">
        <f t="shared" si="0"/>
        <v>0</v>
      </c>
      <c r="J62" s="30">
        <f t="shared" si="1"/>
        <v>0</v>
      </c>
    </row>
    <row r="63" spans="1:10" s="17" customFormat="1" ht="15.75" customHeight="1" x14ac:dyDescent="0.2">
      <c r="A63" s="5" t="s">
        <v>126</v>
      </c>
      <c r="B63" s="6" t="s">
        <v>20</v>
      </c>
      <c r="C63" s="26"/>
      <c r="D63" s="30">
        <f>(Jul!C63*4)+(Aug!C63*3)+(Sep!C63*2)+(Oct!C63*1)</f>
        <v>1632</v>
      </c>
      <c r="E63" s="26"/>
      <c r="F63" s="30">
        <f>(Jul!E63*4)+(Aug!E63*3)+(Sep!E63*2)+(Oct!E63*1)</f>
        <v>0</v>
      </c>
      <c r="G63" s="26"/>
      <c r="H63" s="30">
        <f>Sep!H63+G63</f>
        <v>4097</v>
      </c>
      <c r="I63" s="30">
        <f t="shared" si="0"/>
        <v>0</v>
      </c>
      <c r="J63" s="30">
        <f t="shared" si="1"/>
        <v>5729</v>
      </c>
    </row>
    <row r="64" spans="1:10" s="17" customFormat="1" ht="15.75" customHeight="1" x14ac:dyDescent="0.2">
      <c r="A64" s="5" t="s">
        <v>74</v>
      </c>
      <c r="B64" s="6" t="s">
        <v>20</v>
      </c>
      <c r="C64" s="26">
        <v>917</v>
      </c>
      <c r="D64" s="30">
        <f>(Jul!C64*4)+(Aug!C64*3)+(Sep!C64*2)+(Oct!C64*1)</f>
        <v>917</v>
      </c>
      <c r="E64" s="26"/>
      <c r="F64" s="30">
        <f>(Jul!E64*4)+(Aug!E64*3)+(Sep!E64*2)+(Oct!E64*1)</f>
        <v>0</v>
      </c>
      <c r="G64" s="26">
        <v>4822</v>
      </c>
      <c r="H64" s="30">
        <f>Sep!H64+G64</f>
        <v>4822</v>
      </c>
      <c r="I64" s="30">
        <f t="shared" ref="I64:I71" si="2">C64+E64+G64</f>
        <v>5739</v>
      </c>
      <c r="J64" s="30">
        <f t="shared" ref="J64:J71" si="3">D64+F64+H64</f>
        <v>5739</v>
      </c>
    </row>
    <row r="65" spans="1:10" s="15" customFormat="1" ht="15.75" customHeight="1" x14ac:dyDescent="0.2">
      <c r="A65" s="9" t="s">
        <v>76</v>
      </c>
      <c r="B65" s="10" t="s">
        <v>20</v>
      </c>
      <c r="C65" s="26"/>
      <c r="D65" s="30">
        <f>(Jul!C65*4)+(Aug!C65*3)+(Sep!C65*2)+(Oct!C65*1)</f>
        <v>0</v>
      </c>
      <c r="E65" s="26"/>
      <c r="F65" s="30">
        <f>(Jul!E65*4)+(Aug!E65*3)+(Sep!E65*2)+(Oct!E65*1)</f>
        <v>0</v>
      </c>
      <c r="G65" s="26"/>
      <c r="H65" s="30">
        <f>Sep!H65+G65</f>
        <v>0</v>
      </c>
      <c r="I65" s="30">
        <f t="shared" si="2"/>
        <v>0</v>
      </c>
      <c r="J65" s="30">
        <f t="shared" si="3"/>
        <v>0</v>
      </c>
    </row>
    <row r="66" spans="1:10" s="15" customFormat="1" ht="15.75" customHeight="1" x14ac:dyDescent="0.2">
      <c r="A66" s="9" t="s">
        <v>77</v>
      </c>
      <c r="B66" s="10" t="s">
        <v>20</v>
      </c>
      <c r="C66" s="26"/>
      <c r="D66" s="30">
        <f>(Jul!C66*4)+(Aug!C66*3)+(Sep!C66*2)+(Oct!C66*1)</f>
        <v>0</v>
      </c>
      <c r="E66" s="26"/>
      <c r="F66" s="30">
        <f>(Jul!E66*4)+(Aug!E66*3)+(Sep!E66*2)+(Oct!E66*1)</f>
        <v>0</v>
      </c>
      <c r="G66" s="26"/>
      <c r="H66" s="30">
        <f>Sep!H66+G66</f>
        <v>0</v>
      </c>
      <c r="I66" s="30">
        <f t="shared" si="2"/>
        <v>0</v>
      </c>
      <c r="J66" s="30">
        <f t="shared" si="3"/>
        <v>0</v>
      </c>
    </row>
    <row r="67" spans="1:10" s="15" customFormat="1" ht="15.75" customHeight="1" x14ac:dyDescent="0.2">
      <c r="A67" s="9" t="s">
        <v>78</v>
      </c>
      <c r="B67" s="10" t="s">
        <v>20</v>
      </c>
      <c r="C67" s="26"/>
      <c r="D67" s="30">
        <f>(Jul!C67*4)+(Aug!C67*3)+(Sep!C67*2)+(Oct!C67*1)</f>
        <v>9492</v>
      </c>
      <c r="E67" s="26"/>
      <c r="F67" s="30">
        <f>(Jul!E67*4)+(Aug!E67*3)+(Sep!E67*2)+(Oct!E67*1)</f>
        <v>0</v>
      </c>
      <c r="G67" s="26"/>
      <c r="H67" s="30">
        <f>Sep!H67+G67</f>
        <v>7622</v>
      </c>
      <c r="I67" s="30">
        <f t="shared" si="2"/>
        <v>0</v>
      </c>
      <c r="J67" s="30">
        <f t="shared" si="3"/>
        <v>17114</v>
      </c>
    </row>
    <row r="68" spans="1:10" s="17" customFormat="1" ht="15.75" customHeight="1" x14ac:dyDescent="0.2">
      <c r="A68" s="5" t="s">
        <v>79</v>
      </c>
      <c r="B68" s="6" t="s">
        <v>20</v>
      </c>
      <c r="C68" s="26"/>
      <c r="D68" s="30">
        <f>(Jul!C68*4)+(Aug!C68*3)+(Sep!C68*2)+(Oct!C68*1)</f>
        <v>0</v>
      </c>
      <c r="E68" s="26"/>
      <c r="F68" s="30">
        <f>(Jul!E68*4)+(Aug!E68*3)+(Sep!E68*2)+(Oct!E68*1)</f>
        <v>0</v>
      </c>
      <c r="G68" s="26"/>
      <c r="H68" s="30">
        <f>Sep!H68+G68</f>
        <v>0</v>
      </c>
      <c r="I68" s="30">
        <f t="shared" si="2"/>
        <v>0</v>
      </c>
      <c r="J68" s="30">
        <f t="shared" si="3"/>
        <v>0</v>
      </c>
    </row>
    <row r="69" spans="1:10" s="15" customFormat="1" ht="15.75" customHeight="1" x14ac:dyDescent="0.2">
      <c r="A69" s="9" t="s">
        <v>83</v>
      </c>
      <c r="B69" s="10" t="s">
        <v>20</v>
      </c>
      <c r="C69" s="26"/>
      <c r="D69" s="30">
        <f>(Jul!C69*4)+(Aug!C69*3)+(Sep!C69*2)+(Oct!C69*1)</f>
        <v>0</v>
      </c>
      <c r="E69" s="26"/>
      <c r="F69" s="30">
        <f>(Jul!E69*4)+(Aug!E69*3)+(Sep!E69*2)+(Oct!E69*1)</f>
        <v>0</v>
      </c>
      <c r="G69" s="26"/>
      <c r="H69" s="30">
        <f>Sep!H69+G69</f>
        <v>0</v>
      </c>
      <c r="I69" s="30">
        <f t="shared" si="2"/>
        <v>0</v>
      </c>
      <c r="J69" s="30">
        <f t="shared" si="3"/>
        <v>0</v>
      </c>
    </row>
    <row r="70" spans="1:10" s="15" customFormat="1" ht="15.75" customHeight="1" x14ac:dyDescent="0.2">
      <c r="A70" s="9" t="s">
        <v>85</v>
      </c>
      <c r="B70" s="10" t="s">
        <v>20</v>
      </c>
      <c r="C70" s="26"/>
      <c r="D70" s="30">
        <f>(Jul!C70*4)+(Aug!C70*3)+(Sep!C70*2)+(Oct!C70*1)</f>
        <v>7796</v>
      </c>
      <c r="E70" s="26"/>
      <c r="F70" s="30">
        <f>(Jul!E70*4)+(Aug!E70*3)+(Sep!E70*2)+(Oct!E70*1)</f>
        <v>0</v>
      </c>
      <c r="G70" s="26"/>
      <c r="H70" s="30">
        <f>Sep!H70+G70</f>
        <v>0</v>
      </c>
      <c r="I70" s="30">
        <f t="shared" si="2"/>
        <v>0</v>
      </c>
      <c r="J70" s="30">
        <f t="shared" si="3"/>
        <v>7796</v>
      </c>
    </row>
    <row r="71" spans="1:10" s="17" customFormat="1" ht="15.75" customHeight="1" x14ac:dyDescent="0.2">
      <c r="A71" s="5" t="s">
        <v>86</v>
      </c>
      <c r="B71" s="6" t="s">
        <v>20</v>
      </c>
      <c r="C71" s="26">
        <v>263</v>
      </c>
      <c r="D71" s="30">
        <f>(Jul!C71*4)+(Aug!C71*3)+(Sep!C71*2)+(Oct!C71*1)</f>
        <v>33081.699999999997</v>
      </c>
      <c r="E71" s="26"/>
      <c r="F71" s="30">
        <f>(Jul!E71*4)+(Aug!E71*3)+(Sep!E71*2)+(Oct!E71*1)</f>
        <v>0</v>
      </c>
      <c r="G71" s="26">
        <v>3422</v>
      </c>
      <c r="H71" s="30">
        <f>Sep!H71+G71</f>
        <v>87823.4</v>
      </c>
      <c r="I71" s="30">
        <f t="shared" si="2"/>
        <v>3685</v>
      </c>
      <c r="J71" s="30">
        <f t="shared" si="3"/>
        <v>120905.09999999999</v>
      </c>
    </row>
    <row r="72" spans="1:10" s="5" customFormat="1" ht="21.75" x14ac:dyDescent="0.2">
      <c r="A72" s="19" t="s">
        <v>123</v>
      </c>
      <c r="B72" s="22"/>
      <c r="C72" s="32">
        <f t="shared" ref="C72:J72" si="4">SUM(C5:C31)</f>
        <v>42991</v>
      </c>
      <c r="D72" s="32">
        <f t="shared" si="4"/>
        <v>219725.08000000002</v>
      </c>
      <c r="E72" s="32">
        <f t="shared" si="4"/>
        <v>20323</v>
      </c>
      <c r="F72" s="32">
        <f t="shared" si="4"/>
        <v>138948</v>
      </c>
      <c r="G72" s="32">
        <f t="shared" si="4"/>
        <v>262243</v>
      </c>
      <c r="H72" s="32">
        <f t="shared" si="4"/>
        <v>1790231.1</v>
      </c>
      <c r="I72" s="32">
        <f t="shared" si="4"/>
        <v>325557</v>
      </c>
      <c r="J72" s="32">
        <f t="shared" si="4"/>
        <v>2148904.1800000002</v>
      </c>
    </row>
    <row r="73" spans="1:10" s="5" customFormat="1" ht="21.75" x14ac:dyDescent="0.2">
      <c r="A73" s="19" t="s">
        <v>124</v>
      </c>
      <c r="B73" s="22"/>
      <c r="C73" s="32">
        <f t="shared" ref="C73:J73" si="5">SUM(C32:C71)</f>
        <v>56486</v>
      </c>
      <c r="D73" s="32">
        <f t="shared" si="5"/>
        <v>980441.3600000001</v>
      </c>
      <c r="E73" s="32">
        <f t="shared" si="5"/>
        <v>820</v>
      </c>
      <c r="F73" s="32">
        <f t="shared" si="5"/>
        <v>23405.7</v>
      </c>
      <c r="G73" s="32">
        <f t="shared" si="5"/>
        <v>335136</v>
      </c>
      <c r="H73" s="32">
        <f t="shared" si="5"/>
        <v>2556057.09</v>
      </c>
      <c r="I73" s="32">
        <f t="shared" si="5"/>
        <v>392442</v>
      </c>
      <c r="J73" s="32">
        <f t="shared" si="5"/>
        <v>3559904.15</v>
      </c>
    </row>
    <row r="74" spans="1:10" s="5" customFormat="1" ht="15.75" customHeight="1" x14ac:dyDescent="0.2">
      <c r="A74" s="17" t="s">
        <v>87</v>
      </c>
      <c r="B74" s="22"/>
      <c r="C74" s="32">
        <f>SUM(C72:C73)</f>
        <v>99477</v>
      </c>
      <c r="D74" s="32">
        <f t="shared" ref="D74:J74" si="6">SUM(D72:D73)</f>
        <v>1200166.4400000002</v>
      </c>
      <c r="E74" s="32">
        <f t="shared" si="6"/>
        <v>21143</v>
      </c>
      <c r="F74" s="32">
        <f t="shared" si="6"/>
        <v>162353.70000000001</v>
      </c>
      <c r="G74" s="32">
        <f t="shared" si="6"/>
        <v>597379</v>
      </c>
      <c r="H74" s="32">
        <f t="shared" si="6"/>
        <v>4346288.1899999995</v>
      </c>
      <c r="I74" s="32">
        <f t="shared" si="6"/>
        <v>717999</v>
      </c>
      <c r="J74" s="32">
        <f t="shared" si="6"/>
        <v>5708808.3300000001</v>
      </c>
    </row>
    <row r="75" spans="1:10" ht="12.75" x14ac:dyDescent="0.2">
      <c r="A75" s="23"/>
      <c r="B75" s="22"/>
      <c r="C75" s="22"/>
      <c r="D75" s="42"/>
      <c r="E75" s="22"/>
      <c r="F75" s="42"/>
      <c r="G75" s="22"/>
      <c r="H75" s="42"/>
      <c r="I75" s="46"/>
      <c r="J75" s="32"/>
    </row>
    <row r="76" spans="1:10" ht="12.75" x14ac:dyDescent="0.2">
      <c r="A76" s="23"/>
      <c r="B76" s="22"/>
      <c r="C76" s="22"/>
      <c r="D76" s="42"/>
      <c r="E76" s="22"/>
      <c r="F76" s="42"/>
      <c r="G76" s="22"/>
      <c r="H76" s="42"/>
      <c r="I76" s="46"/>
      <c r="J76" s="32"/>
    </row>
    <row r="77" spans="1:10" x14ac:dyDescent="0.15">
      <c r="A77" s="23"/>
      <c r="B77" s="22"/>
      <c r="C77" s="22"/>
      <c r="D77" s="42"/>
      <c r="E77" s="22"/>
      <c r="F77" s="42"/>
      <c r="G77" s="22"/>
      <c r="H77" s="42"/>
    </row>
    <row r="78" spans="1:10" x14ac:dyDescent="0.15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0" priority="57" stopIfTrue="1">
      <formula>CellHasFormula</formula>
    </cfRule>
  </conditionalFormatting>
  <conditionalFormatting sqref="J75:J76">
    <cfRule type="expression" dxfId="9" priority="49" stopIfTrue="1">
      <formula>CellHasFormula</formula>
    </cfRule>
  </conditionalFormatting>
  <conditionalFormatting sqref="J76">
    <cfRule type="expression" dxfId="8" priority="4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32" activePane="bottomLeft" state="frozen"/>
      <selection pane="bottomLeft" activeCell="A32" sqref="A32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131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4</v>
      </c>
      <c r="D4" s="35" t="s">
        <v>11</v>
      </c>
      <c r="E4" s="4" t="s">
        <v>13</v>
      </c>
      <c r="F4" s="35" t="s">
        <v>14</v>
      </c>
      <c r="G4" s="4" t="s">
        <v>91</v>
      </c>
      <c r="H4" s="35" t="s">
        <v>88</v>
      </c>
      <c r="I4" s="35" t="s">
        <v>92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8794.86</v>
      </c>
      <c r="D5" s="31">
        <f>(Jul!C5*5)+(Aug!C5*4)+(Sep!C5*3)+(Oct!C5*2)+(Nov!C5*1)</f>
        <v>36892.86</v>
      </c>
      <c r="E5" s="8">
        <v>4803</v>
      </c>
      <c r="F5" s="31">
        <f>(Jul!E5*5)+(Aug!E5*4)+(Sep!E5*3)+(Oct!E5*2)+(Nov!E5*1)</f>
        <v>102535</v>
      </c>
      <c r="G5" s="8">
        <v>188584.64</v>
      </c>
      <c r="H5" s="31">
        <f>Oct!H5+G5</f>
        <v>304588.64</v>
      </c>
      <c r="I5" s="31">
        <f t="shared" ref="I5:I63" si="0">C5+E5+G5</f>
        <v>202182.5</v>
      </c>
      <c r="J5" s="31">
        <f t="shared" ref="J5:J63" si="1">D5+F5+H5</f>
        <v>444016.5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(Jul!C6*5)+(Aug!C6*4)+(Sep!C6*3)+(Oct!C6*2)+(Nov!C6*1)</f>
        <v>17624</v>
      </c>
      <c r="E6" s="8"/>
      <c r="F6" s="31">
        <f>(Jul!E6*5)+(Aug!E6*4)+(Sep!E6*3)+(Oct!E6*2)+(Nov!E6*1)</f>
        <v>3130</v>
      </c>
      <c r="G6" s="8"/>
      <c r="H6" s="31">
        <f>Oct!H6+G6</f>
        <v>5050</v>
      </c>
      <c r="I6" s="31">
        <f t="shared" si="0"/>
        <v>0</v>
      </c>
      <c r="J6" s="31">
        <f t="shared" si="1"/>
        <v>25804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(Jul!C7*5)+(Aug!C7*4)+(Sep!C7*3)+(Oct!C7*2)+(Nov!C7*1)</f>
        <v>22767.119999999999</v>
      </c>
      <c r="E7" s="8">
        <v>1149</v>
      </c>
      <c r="F7" s="31">
        <f>(Jul!E7*5)+(Aug!E7*4)+(Sep!E7*3)+(Oct!E7*2)+(Nov!E7*1)</f>
        <v>1149</v>
      </c>
      <c r="G7" s="8">
        <v>8043</v>
      </c>
      <c r="H7" s="31">
        <f>Oct!H7+G7</f>
        <v>39368.82</v>
      </c>
      <c r="I7" s="31">
        <f t="shared" si="0"/>
        <v>9192</v>
      </c>
      <c r="J7" s="31">
        <f t="shared" si="1"/>
        <v>63284.94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407.75</v>
      </c>
      <c r="D8" s="31">
        <f>(Jul!C8*5)+(Aug!C8*4)+(Sep!C8*3)+(Oct!C8*2)+(Nov!C8*1)</f>
        <v>4619.75</v>
      </c>
      <c r="E8" s="8"/>
      <c r="F8" s="31">
        <f>(Jul!E8*5)+(Aug!E8*4)+(Sep!E8*3)+(Oct!E8*2)+(Nov!E8*1)</f>
        <v>0</v>
      </c>
      <c r="G8" s="8">
        <v>1223.25</v>
      </c>
      <c r="H8" s="31">
        <f>Oct!H8+G8</f>
        <v>6839.25</v>
      </c>
      <c r="I8" s="31">
        <f t="shared" si="0"/>
        <v>1631</v>
      </c>
      <c r="J8" s="31">
        <f t="shared" si="1"/>
        <v>11459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(Jul!C9*5)+(Aug!C9*4)+(Sep!C9*3)+(Oct!C9*2)+(Nov!C9*1)</f>
        <v>0</v>
      </c>
      <c r="E9" s="8"/>
      <c r="F9" s="31">
        <f>(Jul!E9*5)+(Aug!E9*4)+(Sep!E9*3)+(Oct!E9*2)+(Nov!E9*1)</f>
        <v>0</v>
      </c>
      <c r="G9" s="8"/>
      <c r="H9" s="31">
        <f>Oct!H9+G9</f>
        <v>0</v>
      </c>
      <c r="I9" s="31">
        <f t="shared" si="0"/>
        <v>0</v>
      </c>
      <c r="J9" s="31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(Jul!C10*5)+(Aug!C10*4)+(Sep!C10*3)+(Oct!C10*2)+(Nov!C10*1)</f>
        <v>28762</v>
      </c>
      <c r="E10" s="8"/>
      <c r="F10" s="31">
        <f>(Jul!E10*5)+(Aug!E10*4)+(Sep!E10*3)+(Oct!E10*2)+(Nov!E10*1)</f>
        <v>4596</v>
      </c>
      <c r="G10" s="8"/>
      <c r="H10" s="31">
        <f>Oct!H10+G10</f>
        <v>176285.14</v>
      </c>
      <c r="I10" s="31">
        <f t="shared" si="0"/>
        <v>0</v>
      </c>
      <c r="J10" s="31">
        <f t="shared" si="1"/>
        <v>209643.14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1">
        <f>(Jul!C11*5)+(Aug!C11*4)+(Sep!C11*3)+(Oct!C11*2)+(Nov!C11*1)</f>
        <v>0</v>
      </c>
      <c r="E11" s="8"/>
      <c r="F11" s="31">
        <f>(Jul!E11*5)+(Aug!E11*4)+(Sep!E11*3)+(Oct!E11*2)+(Nov!E11*1)</f>
        <v>9580</v>
      </c>
      <c r="G11" s="8"/>
      <c r="H11" s="31">
        <f>Oct!H11+G11</f>
        <v>14894</v>
      </c>
      <c r="I11" s="31">
        <f t="shared" si="0"/>
        <v>0</v>
      </c>
      <c r="J11" s="31">
        <f t="shared" si="1"/>
        <v>24474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(Jul!C12*5)+(Aug!C12*4)+(Sep!C12*3)+(Oct!C12*2)+(Nov!C12*1)</f>
        <v>0</v>
      </c>
      <c r="E12" s="8"/>
      <c r="F12" s="31">
        <f>(Jul!E12*5)+(Aug!E12*4)+(Sep!E12*3)+(Oct!E12*2)+(Nov!E12*1)</f>
        <v>5360</v>
      </c>
      <c r="G12" s="8"/>
      <c r="H12" s="31">
        <f>Oct!H12+G12</f>
        <v>8576</v>
      </c>
      <c r="I12" s="31">
        <f t="shared" si="0"/>
        <v>0</v>
      </c>
      <c r="J12" s="31">
        <f t="shared" si="1"/>
        <v>13936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1550.94</v>
      </c>
      <c r="D13" s="31">
        <f>(Jul!C13*5)+(Aug!C13*4)+(Sep!C13*3)+(Oct!C13*2)+(Nov!C13*1)</f>
        <v>39784.94</v>
      </c>
      <c r="E13" s="8">
        <v>2298</v>
      </c>
      <c r="F13" s="31">
        <f>(Jul!E13*5)+(Aug!E13*4)+(Sep!E13*3)+(Oct!E13*2)+(Nov!E13*1)</f>
        <v>11670</v>
      </c>
      <c r="G13" s="8">
        <v>11621.48</v>
      </c>
      <c r="H13" s="31">
        <f>Oct!H13+G13</f>
        <v>54986.039999999994</v>
      </c>
      <c r="I13" s="31">
        <f t="shared" si="0"/>
        <v>15470.42</v>
      </c>
      <c r="J13" s="31">
        <f t="shared" si="1"/>
        <v>106440.98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(Jul!C14*5)+(Aug!C14*4)+(Sep!C14*3)+(Oct!C14*2)+(Nov!C14*1)</f>
        <v>7038</v>
      </c>
      <c r="E14" s="8"/>
      <c r="F14" s="31">
        <f>(Jul!E14*5)+(Aug!E14*4)+(Sep!E14*3)+(Oct!E14*2)+(Nov!E14*1)</f>
        <v>0</v>
      </c>
      <c r="G14" s="8"/>
      <c r="H14" s="31">
        <f>Oct!H14+G14</f>
        <v>9311</v>
      </c>
      <c r="I14" s="31">
        <f t="shared" si="0"/>
        <v>0</v>
      </c>
      <c r="J14" s="31">
        <f t="shared" si="1"/>
        <v>16349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(Jul!C15*5)+(Aug!C15*4)+(Sep!C15*3)+(Oct!C15*2)+(Nov!C15*1)</f>
        <v>0</v>
      </c>
      <c r="E15" s="8"/>
      <c r="F15" s="31">
        <f>(Jul!E15*5)+(Aug!E15*4)+(Sep!E15*3)+(Oct!E15*2)+(Nov!E15*1)</f>
        <v>360</v>
      </c>
      <c r="G15" s="8"/>
      <c r="H15" s="31">
        <f>Oct!H15+G15</f>
        <v>450</v>
      </c>
      <c r="I15" s="31">
        <f t="shared" si="0"/>
        <v>0</v>
      </c>
      <c r="J15" s="31">
        <f t="shared" si="1"/>
        <v>810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3602.58</v>
      </c>
      <c r="D16" s="31">
        <f>(Jul!C16*5)+(Aug!C16*4)+(Sep!C16*3)+(Oct!C16*2)+(Nov!C16*1)</f>
        <v>101636.58</v>
      </c>
      <c r="E16" s="8">
        <v>1149</v>
      </c>
      <c r="F16" s="31">
        <f>(Jul!E16*5)+(Aug!E16*4)+(Sep!E16*3)+(Oct!E16*2)+(Nov!E16*1)</f>
        <v>14304</v>
      </c>
      <c r="G16" s="8">
        <v>10509.08</v>
      </c>
      <c r="H16" s="31">
        <f>Oct!H16+G16</f>
        <v>1269793.07</v>
      </c>
      <c r="I16" s="31">
        <f t="shared" si="0"/>
        <v>15260.66</v>
      </c>
      <c r="J16" s="31">
        <f t="shared" si="1"/>
        <v>1385733.6500000001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3273.28</v>
      </c>
      <c r="D17" s="31">
        <f>(Jul!C17*5)+(Aug!C17*4)+(Sep!C17*3)+(Oct!C17*2)+(Nov!C17*1)</f>
        <v>18523.28</v>
      </c>
      <c r="E17" s="8"/>
      <c r="F17" s="31">
        <f>(Jul!E17*5)+(Aug!E17*4)+(Sep!E17*3)+(Oct!E17*2)+(Nov!E17*1)</f>
        <v>6516</v>
      </c>
      <c r="G17" s="8">
        <v>8143</v>
      </c>
      <c r="H17" s="31">
        <f>Oct!H17+G17</f>
        <v>35484</v>
      </c>
      <c r="I17" s="31">
        <f t="shared" si="0"/>
        <v>11416.28</v>
      </c>
      <c r="J17" s="31">
        <f t="shared" si="1"/>
        <v>60523.28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(Jul!C18*5)+(Aug!C18*4)+(Sep!C18*3)+(Oct!C18*2)+(Nov!C18*1)</f>
        <v>0</v>
      </c>
      <c r="E18" s="8"/>
      <c r="F18" s="31">
        <f>(Jul!E18*5)+(Aug!E18*4)+(Sep!E18*3)+(Oct!E18*2)+(Nov!E18*1)</f>
        <v>0</v>
      </c>
      <c r="G18" s="8"/>
      <c r="H18" s="31">
        <f>Oct!H18+G18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(Jul!C19*5)+(Aug!C19*4)+(Sep!C19*3)+(Oct!C19*2)+(Nov!C19*1)</f>
        <v>0</v>
      </c>
      <c r="E19" s="8"/>
      <c r="F19" s="31">
        <f>(Jul!E19*5)+(Aug!E19*4)+(Sep!E19*3)+(Oct!E19*2)+(Nov!E19*1)</f>
        <v>0</v>
      </c>
      <c r="G19" s="8"/>
      <c r="H19" s="31">
        <f>Oct!H19+G19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264.02</v>
      </c>
      <c r="D20" s="31">
        <f>(Jul!C20*5)+(Aug!C20*4)+(Sep!C20*3)+(Oct!C20*2)+(Nov!C20*1)</f>
        <v>4398.0200000000004</v>
      </c>
      <c r="E20" s="8"/>
      <c r="F20" s="31">
        <f>(Jul!E20*5)+(Aug!E20*4)+(Sep!E20*3)+(Oct!E20*2)+(Nov!E20*1)</f>
        <v>0</v>
      </c>
      <c r="G20" s="8">
        <v>1052.92</v>
      </c>
      <c r="H20" s="31">
        <f>Oct!H20+G20</f>
        <v>1484.92</v>
      </c>
      <c r="I20" s="31">
        <f t="shared" si="0"/>
        <v>1316.94</v>
      </c>
      <c r="J20" s="31">
        <f t="shared" si="1"/>
        <v>5882.9400000000005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976.13</v>
      </c>
      <c r="D21" s="31">
        <f>(Jul!C21*5)+(Aug!C21*4)+(Sep!C21*3)+(Oct!C21*2)+(Nov!C21*1)</f>
        <v>976.13</v>
      </c>
      <c r="E21" s="8"/>
      <c r="F21" s="31">
        <f>(Jul!E21*5)+(Aug!E21*4)+(Sep!E21*3)+(Oct!E21*2)+(Nov!E21*1)</f>
        <v>9745</v>
      </c>
      <c r="G21" s="8"/>
      <c r="H21" s="31">
        <f>Oct!H21+G21</f>
        <v>0</v>
      </c>
      <c r="I21" s="31">
        <f t="shared" si="0"/>
        <v>976.13</v>
      </c>
      <c r="J21" s="31">
        <f t="shared" si="1"/>
        <v>10721.13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(Jul!C22*5)+(Aug!C22*4)+(Sep!C22*3)+(Oct!C22*2)+(Nov!C22*1)</f>
        <v>6675</v>
      </c>
      <c r="E22" s="8"/>
      <c r="F22" s="31">
        <f>(Jul!E22*5)+(Aug!E22*4)+(Sep!E22*3)+(Oct!E22*2)+(Nov!E22*1)</f>
        <v>0</v>
      </c>
      <c r="G22" s="8"/>
      <c r="H22" s="31">
        <f>Oct!H22+G22</f>
        <v>1839</v>
      </c>
      <c r="I22" s="31">
        <f t="shared" si="0"/>
        <v>0</v>
      </c>
      <c r="J22" s="31">
        <f t="shared" si="1"/>
        <v>8514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3068.9</v>
      </c>
      <c r="D23" s="31">
        <f>(Jul!C23*5)+(Aug!C23*4)+(Sep!C23*3)+(Oct!C23*2)+(Nov!C23*1)</f>
        <v>3068.9</v>
      </c>
      <c r="E23" s="8"/>
      <c r="F23" s="31">
        <f>(Jul!E23*5)+(Aug!E23*4)+(Sep!E23*3)+(Oct!E23*2)+(Nov!E23*1)</f>
        <v>20168</v>
      </c>
      <c r="G23" s="8">
        <v>9296.56</v>
      </c>
      <c r="H23" s="31">
        <f>Oct!H23+G23</f>
        <v>27129.559999999998</v>
      </c>
      <c r="I23" s="31">
        <f t="shared" si="0"/>
        <v>12365.46</v>
      </c>
      <c r="J23" s="31">
        <f t="shared" si="1"/>
        <v>50366.46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3663.96</v>
      </c>
      <c r="D24" s="31">
        <f>(Jul!C24*5)+(Aug!C24*4)+(Sep!C24*3)+(Oct!C24*2)+(Nov!C24*1)</f>
        <v>18187.96</v>
      </c>
      <c r="E24" s="8"/>
      <c r="F24" s="31">
        <f>(Jul!E24*5)+(Aug!E24*4)+(Sep!E24*3)+(Oct!E24*2)+(Nov!E24*1)</f>
        <v>0</v>
      </c>
      <c r="G24" s="8">
        <v>11259.97</v>
      </c>
      <c r="H24" s="31">
        <f>Oct!H24+G24</f>
        <v>15947.97</v>
      </c>
      <c r="I24" s="31">
        <f t="shared" si="0"/>
        <v>14923.93</v>
      </c>
      <c r="J24" s="31">
        <f t="shared" si="1"/>
        <v>34135.93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2906.83</v>
      </c>
      <c r="D25" s="31">
        <f>(Jul!C25*5)+(Aug!C25*4)+(Sep!C25*3)+(Oct!C25*2)+(Nov!C25*1)</f>
        <v>13724.83</v>
      </c>
      <c r="E25" s="8"/>
      <c r="F25" s="31">
        <f>(Jul!E25*5)+(Aug!E25*4)+(Sep!E25*3)+(Oct!E25*2)+(Nov!E25*1)</f>
        <v>0</v>
      </c>
      <c r="G25" s="8">
        <v>7860</v>
      </c>
      <c r="H25" s="31">
        <f>Oct!H25+G25</f>
        <v>29769.59</v>
      </c>
      <c r="I25" s="31">
        <f t="shared" si="0"/>
        <v>10766.83</v>
      </c>
      <c r="J25" s="31">
        <f t="shared" si="1"/>
        <v>43494.42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(Jul!C26*5)+(Aug!C26*4)+(Sep!C26*3)+(Oct!C26*2)+(Nov!C26*1)</f>
        <v>0</v>
      </c>
      <c r="E26" s="8"/>
      <c r="F26" s="31">
        <f>(Jul!E26*5)+(Aug!E26*4)+(Sep!E26*3)+(Oct!E26*2)+(Nov!E26*1)</f>
        <v>4086</v>
      </c>
      <c r="G26" s="8"/>
      <c r="H26" s="31">
        <f>Oct!H26+G26</f>
        <v>10215</v>
      </c>
      <c r="I26" s="31">
        <f t="shared" si="0"/>
        <v>0</v>
      </c>
      <c r="J26" s="31">
        <f t="shared" si="1"/>
        <v>14301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(Jul!C27*5)+(Aug!C27*4)+(Sep!C27*3)+(Oct!C27*2)+(Nov!C27*1)</f>
        <v>0</v>
      </c>
      <c r="E27" s="8"/>
      <c r="F27" s="31">
        <f>(Jul!E27*5)+(Aug!E27*4)+(Sep!E27*3)+(Oct!E27*2)+(Nov!E27*1)</f>
        <v>0</v>
      </c>
      <c r="G27" s="8"/>
      <c r="H27" s="31">
        <f>Oct!H27+G27</f>
        <v>0</v>
      </c>
      <c r="I27" s="31">
        <f t="shared" si="0"/>
        <v>0</v>
      </c>
      <c r="J27" s="31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(Jul!C28*5)+(Aug!C28*4)+(Sep!C28*3)+(Oct!C28*2)+(Nov!C28*1)</f>
        <v>0</v>
      </c>
      <c r="E28" s="8"/>
      <c r="F28" s="31">
        <f>(Jul!E28*5)+(Aug!E28*4)+(Sep!E28*3)+(Oct!E28*2)+(Nov!E28*1)</f>
        <v>0</v>
      </c>
      <c r="G28" s="8"/>
      <c r="H28" s="31">
        <f>Oct!H28+G28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(Jul!C29*5)+(Aug!C29*4)+(Sep!C29*3)+(Oct!C29*2)+(Nov!C29*1)</f>
        <v>8721</v>
      </c>
      <c r="E29" s="8"/>
      <c r="F29" s="31">
        <f>(Jul!E29*5)+(Aug!E29*4)+(Sep!E29*3)+(Oct!E29*2)+(Nov!E29*1)</f>
        <v>2808</v>
      </c>
      <c r="G29" s="8"/>
      <c r="H29" s="31">
        <f>Oct!H29+G29</f>
        <v>15542</v>
      </c>
      <c r="I29" s="31">
        <f t="shared" si="0"/>
        <v>0</v>
      </c>
      <c r="J29" s="31">
        <f t="shared" si="1"/>
        <v>27071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587.36</v>
      </c>
      <c r="D30" s="31">
        <f>(Jul!C30*5)+(Aug!C30*4)+(Sep!C30*3)+(Oct!C30*2)+(Nov!C30*1)</f>
        <v>14777.36</v>
      </c>
      <c r="E30" s="8">
        <v>1716</v>
      </c>
      <c r="F30" s="31">
        <f>(Jul!E30*5)+(Aug!E30*4)+(Sep!E30*3)+(Oct!E30*2)+(Nov!E30*1)</f>
        <v>6282</v>
      </c>
      <c r="G30" s="8"/>
      <c r="H30" s="31">
        <f>Oct!H30+G30</f>
        <v>16852</v>
      </c>
      <c r="I30" s="31">
        <f t="shared" si="0"/>
        <v>2303.36</v>
      </c>
      <c r="J30" s="31">
        <f t="shared" si="1"/>
        <v>37911.360000000001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499.63</v>
      </c>
      <c r="D31" s="31">
        <f>(Jul!C31*5)+(Aug!C31*4)+(Sep!C31*3)+(Oct!C31*2)+(Nov!C31*1)</f>
        <v>10742.63</v>
      </c>
      <c r="E31" s="8">
        <v>1130</v>
      </c>
      <c r="F31" s="31">
        <f>(Jul!E31*5)+(Aug!E31*4)+(Sep!E31*3)+(Oct!E31*2)+(Nov!E31*1)</f>
        <v>5370</v>
      </c>
      <c r="G31" s="8">
        <v>6516.09</v>
      </c>
      <c r="H31" s="31">
        <f>Oct!H31+G31</f>
        <v>9935.09</v>
      </c>
      <c r="I31" s="31">
        <f t="shared" si="0"/>
        <v>8145.72</v>
      </c>
      <c r="J31" s="31">
        <f t="shared" si="1"/>
        <v>26047.72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(Jul!C32*5)+(Aug!C32*4)+(Sep!C32*3)+(Oct!C32*2)+(Nov!C32*1)</f>
        <v>12275.6</v>
      </c>
      <c r="E32" s="8"/>
      <c r="F32" s="31">
        <f>(Jul!E32*5)+(Aug!E32*4)+(Sep!E32*3)+(Oct!E32*2)+(Nov!E32*1)</f>
        <v>0</v>
      </c>
      <c r="G32" s="8"/>
      <c r="H32" s="31">
        <f>Oct!H32+G32</f>
        <v>0</v>
      </c>
      <c r="I32" s="31">
        <f t="shared" si="0"/>
        <v>0</v>
      </c>
      <c r="J32" s="31">
        <f t="shared" si="1"/>
        <v>12275.6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7589.29</v>
      </c>
      <c r="D33" s="31">
        <f>(Jul!C33*5)+(Aug!C33*4)+(Sep!C33*3)+(Oct!C33*2)+(Nov!C33*1)</f>
        <v>29360.29</v>
      </c>
      <c r="E33" s="8"/>
      <c r="F33" s="31">
        <f>(Jul!E33*5)+(Aug!E33*4)+(Sep!E33*3)+(Oct!E33*2)+(Nov!E33*1)</f>
        <v>0</v>
      </c>
      <c r="G33" s="8"/>
      <c r="H33" s="31">
        <f>Oct!H33+G33</f>
        <v>2156.13</v>
      </c>
      <c r="I33" s="31">
        <f t="shared" si="0"/>
        <v>7589.29</v>
      </c>
      <c r="J33" s="31">
        <f t="shared" si="1"/>
        <v>31516.420000000002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(Jul!C34*5)+(Aug!C34*4)+(Sep!C34*3)+(Oct!C34*2)+(Nov!C34*1)</f>
        <v>1316.15</v>
      </c>
      <c r="E34" s="8"/>
      <c r="F34" s="31">
        <f>(Jul!E34*5)+(Aug!E34*4)+(Sep!E34*3)+(Oct!E34*2)+(Nov!E34*1)</f>
        <v>0</v>
      </c>
      <c r="G34" s="8"/>
      <c r="H34" s="31">
        <f>Oct!H34+G34</f>
        <v>650</v>
      </c>
      <c r="I34" s="31">
        <f t="shared" si="0"/>
        <v>0</v>
      </c>
      <c r="J34" s="31">
        <f t="shared" si="1"/>
        <v>1966.15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(Jul!C35*5)+(Aug!C35*4)+(Sep!C35*3)+(Oct!C35*2)+(Nov!C35*1)</f>
        <v>108912.64</v>
      </c>
      <c r="E35" s="8"/>
      <c r="F35" s="31">
        <f>(Jul!E35*5)+(Aug!E35*4)+(Sep!E35*3)+(Oct!E35*2)+(Nov!E35*1)</f>
        <v>0</v>
      </c>
      <c r="G35" s="8">
        <v>38628.92</v>
      </c>
      <c r="H35" s="31">
        <f>Oct!H35+G35</f>
        <v>147301.34</v>
      </c>
      <c r="I35" s="31">
        <f t="shared" si="0"/>
        <v>38628.92</v>
      </c>
      <c r="J35" s="31">
        <f t="shared" si="1"/>
        <v>256213.97999999998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(Jul!C36*5)+(Aug!C36*4)+(Sep!C36*3)+(Oct!C36*2)+(Nov!C36*1)</f>
        <v>25902</v>
      </c>
      <c r="E36" s="8"/>
      <c r="F36" s="31">
        <f>(Jul!E36*5)+(Aug!E36*4)+(Sep!E36*3)+(Oct!E36*2)+(Nov!E36*1)</f>
        <v>0</v>
      </c>
      <c r="G36" s="8"/>
      <c r="H36" s="31">
        <f>Oct!H36+G36</f>
        <v>94264.5</v>
      </c>
      <c r="I36" s="31">
        <f t="shared" si="0"/>
        <v>0</v>
      </c>
      <c r="J36" s="31">
        <f t="shared" si="1"/>
        <v>120166.5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(Jul!C37*5)+(Aug!C37*4)+(Sep!C37*3)+(Oct!C37*2)+(Nov!C37*1)</f>
        <v>0</v>
      </c>
      <c r="E37" s="8"/>
      <c r="F37" s="31">
        <f>(Jul!E37*5)+(Aug!E37*4)+(Sep!E37*3)+(Oct!E37*2)+(Nov!E37*1)</f>
        <v>0</v>
      </c>
      <c r="G37" s="8"/>
      <c r="H37" s="31">
        <f>Oct!H37+G37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(Jul!C38*5)+(Aug!C38*4)+(Sep!C38*3)+(Oct!C38*2)+(Nov!C38*1)</f>
        <v>0</v>
      </c>
      <c r="E38" s="8"/>
      <c r="F38" s="31">
        <f>(Jul!E38*5)+(Aug!E38*4)+(Sep!E38*3)+(Oct!E38*2)+(Nov!E38*1)</f>
        <v>0</v>
      </c>
      <c r="G38" s="8"/>
      <c r="H38" s="31">
        <f>Oct!H38+G38</f>
        <v>0</v>
      </c>
      <c r="I38" s="31">
        <f t="shared" si="0"/>
        <v>0</v>
      </c>
      <c r="J38" s="31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1334.71</v>
      </c>
      <c r="D39" s="31">
        <f>(Jul!C39*5)+(Aug!C39*4)+(Sep!C39*3)+(Oct!C39*2)+(Nov!C39*1)</f>
        <v>22933.989999999998</v>
      </c>
      <c r="E39" s="8"/>
      <c r="F39" s="31">
        <f>(Jul!E39*5)+(Aug!E39*4)+(Sep!E39*3)+(Oct!E39*2)+(Nov!E39*1)</f>
        <v>0</v>
      </c>
      <c r="G39" s="8">
        <v>4285.92</v>
      </c>
      <c r="H39" s="31">
        <f>Oct!H39+G39</f>
        <v>20036.45</v>
      </c>
      <c r="I39" s="31">
        <f t="shared" si="0"/>
        <v>5620.63</v>
      </c>
      <c r="J39" s="31">
        <f t="shared" si="1"/>
        <v>42970.44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(Jul!C40*5)+(Aug!C40*4)+(Sep!C40*3)+(Oct!C40*2)+(Nov!C40*1)</f>
        <v>0</v>
      </c>
      <c r="E40" s="8"/>
      <c r="F40" s="31">
        <f>(Jul!E40*5)+(Aug!E40*4)+(Sep!E40*3)+(Oct!E40*2)+(Nov!E40*1)</f>
        <v>1640</v>
      </c>
      <c r="G40" s="8"/>
      <c r="H40" s="31">
        <f>Oct!H40+G40</f>
        <v>1430</v>
      </c>
      <c r="I40" s="31">
        <f t="shared" si="0"/>
        <v>0</v>
      </c>
      <c r="J40" s="31">
        <f t="shared" si="1"/>
        <v>3070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(Jul!C41*5)+(Aug!C41*4)+(Sep!C41*3)+(Oct!C41*2)+(Nov!C41*1)</f>
        <v>0</v>
      </c>
      <c r="E41" s="8"/>
      <c r="F41" s="31">
        <f>(Jul!E41*5)+(Aug!E41*4)+(Sep!E41*3)+(Oct!E41*2)+(Nov!E41*1)</f>
        <v>0</v>
      </c>
      <c r="G41" s="8"/>
      <c r="H41" s="31">
        <f>Oct!H41+G41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(Jul!C42*5)+(Aug!C42*4)+(Sep!C42*3)+(Oct!C42*2)+(Nov!C42*1)</f>
        <v>20116.599999999999</v>
      </c>
      <c r="E42" s="8">
        <v>1149</v>
      </c>
      <c r="F42" s="31">
        <f>(Jul!E42*5)+(Aug!E42*4)+(Sep!E42*3)+(Oct!E42*2)+(Nov!E42*1)</f>
        <v>1149</v>
      </c>
      <c r="G42" s="8"/>
      <c r="H42" s="31">
        <f>Oct!H42+G42</f>
        <v>9761</v>
      </c>
      <c r="I42" s="31">
        <f t="shared" si="0"/>
        <v>1149</v>
      </c>
      <c r="J42" s="31">
        <f t="shared" si="1"/>
        <v>31026.6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(Jul!C43*5)+(Aug!C43*4)+(Sep!C43*3)+(Oct!C43*2)+(Nov!C43*1)</f>
        <v>43680.959999999999</v>
      </c>
      <c r="E43" s="8"/>
      <c r="F43" s="31">
        <f>(Jul!E43*5)+(Aug!E43*4)+(Sep!E43*3)+(Oct!E43*2)+(Nov!E43*1)</f>
        <v>0</v>
      </c>
      <c r="G43" s="8"/>
      <c r="H43" s="31">
        <f>Oct!H43+G43</f>
        <v>73179.839999999997</v>
      </c>
      <c r="I43" s="31">
        <f t="shared" si="0"/>
        <v>0</v>
      </c>
      <c r="J43" s="31">
        <f t="shared" si="1"/>
        <v>116860.79999999999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3965.01</v>
      </c>
      <c r="D44" s="31">
        <f>(Jul!C44*5)+(Aug!C44*4)+(Sep!C44*3)+(Oct!C44*2)+(Nov!C44*1)</f>
        <v>156224.53</v>
      </c>
      <c r="E44" s="8"/>
      <c r="F44" s="31">
        <f>(Jul!E44*5)+(Aug!E44*4)+(Sep!E44*3)+(Oct!E44*2)+(Nov!E44*1)</f>
        <v>6270</v>
      </c>
      <c r="G44" s="8">
        <v>7057.75</v>
      </c>
      <c r="H44" s="31">
        <f>Oct!H44+G44</f>
        <v>224741.65</v>
      </c>
      <c r="I44" s="31">
        <f t="shared" si="0"/>
        <v>11022.76</v>
      </c>
      <c r="J44" s="31">
        <f t="shared" si="1"/>
        <v>387236.18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(Jul!C45*5)+(Aug!C45*4)+(Sep!C45*3)+(Oct!C45*2)+(Nov!C45*1)</f>
        <v>27734</v>
      </c>
      <c r="E45" s="8"/>
      <c r="F45" s="31">
        <f>(Jul!E45*5)+(Aug!E45*4)+(Sep!E45*3)+(Oct!E45*2)+(Nov!E45*1)</f>
        <v>0</v>
      </c>
      <c r="G45" s="8"/>
      <c r="H45" s="31">
        <f>Oct!H45+G45</f>
        <v>25470.73</v>
      </c>
      <c r="I45" s="31">
        <f t="shared" si="0"/>
        <v>0</v>
      </c>
      <c r="J45" s="31">
        <f t="shared" si="1"/>
        <v>53204.729999999996</v>
      </c>
    </row>
    <row r="46" spans="1:10" s="11" customFormat="1" ht="15.75" customHeight="1" x14ac:dyDescent="0.2">
      <c r="A46" s="9" t="s">
        <v>53</v>
      </c>
      <c r="B46" s="10" t="s">
        <v>20</v>
      </c>
      <c r="C46" s="7">
        <v>1611.84</v>
      </c>
      <c r="D46" s="31">
        <f>(Jul!C46*5)+(Aug!C46*4)+(Sep!C46*3)+(Oct!C46*2)+(Nov!C46*1)</f>
        <v>38723.679999999993</v>
      </c>
      <c r="E46" s="8"/>
      <c r="F46" s="31">
        <f>(Jul!E46*5)+(Aug!E46*4)+(Sep!E46*3)+(Oct!E46*2)+(Nov!E46*1)</f>
        <v>0</v>
      </c>
      <c r="G46" s="8">
        <v>917</v>
      </c>
      <c r="H46" s="31">
        <f>Oct!H46+G46</f>
        <v>62253.440000000002</v>
      </c>
      <c r="I46" s="31">
        <f t="shared" si="0"/>
        <v>2528.84</v>
      </c>
      <c r="J46" s="31">
        <f t="shared" si="1"/>
        <v>100977.12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(Jul!C47*5)+(Aug!C47*4)+(Sep!C47*3)+(Oct!C47*2)+(Nov!C47*1)</f>
        <v>17181.919999999998</v>
      </c>
      <c r="E47" s="8"/>
      <c r="F47" s="31">
        <f>(Jul!E47*5)+(Aug!E47*4)+(Sep!E47*3)+(Oct!E47*2)+(Nov!E47*1)</f>
        <v>0</v>
      </c>
      <c r="G47" s="8"/>
      <c r="H47" s="31">
        <f>Oct!H47+G47</f>
        <v>43926.65</v>
      </c>
      <c r="I47" s="31">
        <f t="shared" si="0"/>
        <v>0</v>
      </c>
      <c r="J47" s="31">
        <f t="shared" si="1"/>
        <v>61108.57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5291.68</v>
      </c>
      <c r="D48" s="31">
        <f>(Jul!C48*5)+(Aug!C48*4)+(Sep!C48*3)+(Oct!C48*2)+(Nov!C48*1)</f>
        <v>38723.96</v>
      </c>
      <c r="E48" s="8"/>
      <c r="F48" s="31">
        <f>(Jul!E48*5)+(Aug!E48*4)+(Sep!E48*3)+(Oct!E48*2)+(Nov!E48*1)</f>
        <v>0</v>
      </c>
      <c r="G48" s="8">
        <v>3884.6</v>
      </c>
      <c r="H48" s="31">
        <f>Oct!H48+G48</f>
        <v>12936.5</v>
      </c>
      <c r="I48" s="31">
        <f t="shared" si="0"/>
        <v>9176.2800000000007</v>
      </c>
      <c r="J48" s="31">
        <f t="shared" si="1"/>
        <v>51660.46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(Jul!C49*5)+(Aug!C49*4)+(Sep!C49*3)+(Oct!C49*2)+(Nov!C49*1)</f>
        <v>1174</v>
      </c>
      <c r="E49" s="8"/>
      <c r="F49" s="31">
        <f>(Jul!E49*5)+(Aug!E49*4)+(Sep!E49*3)+(Oct!E49*2)+(Nov!E49*1)</f>
        <v>0</v>
      </c>
      <c r="G49" s="8"/>
      <c r="H49" s="31">
        <f>Oct!H49+G49</f>
        <v>0</v>
      </c>
      <c r="I49" s="31">
        <f t="shared" si="0"/>
        <v>0</v>
      </c>
      <c r="J49" s="31">
        <f t="shared" si="1"/>
        <v>1174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(Jul!C50*5)+(Aug!C50*4)+(Sep!C50*3)+(Oct!C50*2)+(Nov!C50*1)</f>
        <v>15807.32</v>
      </c>
      <c r="E50" s="8"/>
      <c r="F50" s="31">
        <f>(Jul!E50*5)+(Aug!E50*4)+(Sep!E50*3)+(Oct!E50*2)+(Nov!E50*1)</f>
        <v>0</v>
      </c>
      <c r="G50" s="8"/>
      <c r="H50" s="31">
        <f>Oct!H50+G50</f>
        <v>70698.53</v>
      </c>
      <c r="I50" s="31">
        <f t="shared" si="0"/>
        <v>0</v>
      </c>
      <c r="J50" s="31">
        <f t="shared" si="1"/>
        <v>86505.85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(Jul!C51*5)+(Aug!C51*4)+(Sep!C51*3)+(Oct!C51*2)+(Nov!C51*1)</f>
        <v>88709.16</v>
      </c>
      <c r="E51" s="8"/>
      <c r="F51" s="31">
        <f>(Jul!E51*5)+(Aug!E51*4)+(Sep!E51*3)+(Oct!E51*2)+(Nov!E51*1)</f>
        <v>7339.6</v>
      </c>
      <c r="G51" s="8"/>
      <c r="H51" s="31">
        <f>Oct!H51+G51</f>
        <v>38852.050000000003</v>
      </c>
      <c r="I51" s="31">
        <f t="shared" si="0"/>
        <v>0</v>
      </c>
      <c r="J51" s="31">
        <f t="shared" si="1"/>
        <v>134900.81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(Jul!C52*5)+(Aug!C52*4)+(Sep!C52*3)+(Oct!C52*2)+(Nov!C52*1)</f>
        <v>6675</v>
      </c>
      <c r="E52" s="8"/>
      <c r="F52" s="31">
        <f>(Jul!E52*5)+(Aug!E52*4)+(Sep!E52*3)+(Oct!E52*2)+(Nov!E52*1)</f>
        <v>0</v>
      </c>
      <c r="G52" s="8"/>
      <c r="H52" s="31">
        <f>Oct!H52+G52</f>
        <v>4004</v>
      </c>
      <c r="I52" s="31">
        <f t="shared" si="0"/>
        <v>0</v>
      </c>
      <c r="J52" s="31">
        <f t="shared" si="1"/>
        <v>10679</v>
      </c>
    </row>
    <row r="53" spans="1:10" s="1" customFormat="1" ht="15.75" customHeight="1" x14ac:dyDescent="0.2">
      <c r="A53" s="5" t="s">
        <v>64</v>
      </c>
      <c r="B53" s="6" t="s">
        <v>20</v>
      </c>
      <c r="C53" s="7">
        <v>3263.43</v>
      </c>
      <c r="D53" s="31">
        <f>(Jul!C53*5)+(Aug!C53*4)+(Sep!C53*3)+(Oct!C53*2)+(Nov!C53*1)</f>
        <v>3263.43</v>
      </c>
      <c r="E53" s="8"/>
      <c r="F53" s="31">
        <f>(Jul!E53*5)+(Aug!E53*4)+(Sep!E53*3)+(Oct!E53*2)+(Nov!E53*1)</f>
        <v>0</v>
      </c>
      <c r="G53" s="8">
        <v>7630.48</v>
      </c>
      <c r="H53" s="31">
        <f>Oct!H53+G53</f>
        <v>7630.48</v>
      </c>
      <c r="I53" s="31">
        <f t="shared" si="0"/>
        <v>10893.91</v>
      </c>
      <c r="J53" s="31">
        <f t="shared" si="1"/>
        <v>10893.91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(Jul!C54*5)+(Aug!C54*4)+(Sep!C54*3)+(Oct!C54*2)+(Nov!C54*1)</f>
        <v>11697</v>
      </c>
      <c r="E54" s="8"/>
      <c r="F54" s="31">
        <f>(Jul!E54*5)+(Aug!E54*4)+(Sep!E54*3)+(Oct!E54*2)+(Nov!E54*1)</f>
        <v>0</v>
      </c>
      <c r="G54" s="8"/>
      <c r="H54" s="31">
        <f>Oct!H54+G54</f>
        <v>13481</v>
      </c>
      <c r="I54" s="31">
        <f t="shared" si="0"/>
        <v>0</v>
      </c>
      <c r="J54" s="31">
        <f t="shared" si="1"/>
        <v>25178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1811.71</v>
      </c>
      <c r="D55" s="31">
        <f>(Jul!C55*5)+(Aug!C55*4)+(Sep!C55*3)+(Oct!C55*2)+(Nov!C55*1)</f>
        <v>57943.15</v>
      </c>
      <c r="E55" s="8"/>
      <c r="F55" s="31">
        <f>(Jul!E55*5)+(Aug!E55*4)+(Sep!E55*3)+(Oct!E55*2)+(Nov!E55*1)</f>
        <v>0</v>
      </c>
      <c r="G55" s="8">
        <v>6923</v>
      </c>
      <c r="H55" s="31">
        <f>Oct!H55+G55</f>
        <v>89204.67</v>
      </c>
      <c r="I55" s="31">
        <f t="shared" si="0"/>
        <v>8734.7099999999991</v>
      </c>
      <c r="J55" s="31">
        <f t="shared" si="1"/>
        <v>147147.82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(Jul!C56*5)+(Aug!C56*4)+(Sep!C56*3)+(Oct!C56*2)+(Nov!C56*1)</f>
        <v>0</v>
      </c>
      <c r="E56" s="8"/>
      <c r="F56" s="31">
        <f>(Jul!E56*5)+(Aug!E56*4)+(Sep!E56*3)+(Oct!E56*2)+(Nov!E56*1)</f>
        <v>0</v>
      </c>
      <c r="G56" s="8"/>
      <c r="H56" s="31">
        <f>Oct!H56+G56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(Jul!C57*5)+(Aug!C57*4)+(Sep!C57*3)+(Oct!C57*2)+(Nov!C57*1)</f>
        <v>6619</v>
      </c>
      <c r="E57" s="8"/>
      <c r="F57" s="31">
        <f>(Jul!E57*5)+(Aug!E57*4)+(Sep!E57*3)+(Oct!E57*2)+(Nov!E57*1)</f>
        <v>0</v>
      </c>
      <c r="G57" s="8"/>
      <c r="H57" s="31">
        <f>Oct!H57+G57</f>
        <v>3418</v>
      </c>
      <c r="I57" s="31">
        <f t="shared" si="0"/>
        <v>0</v>
      </c>
      <c r="J57" s="31">
        <f t="shared" si="1"/>
        <v>10037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(Jul!C58*5)+(Aug!C58*4)+(Sep!C58*3)+(Oct!C58*2)+(Nov!C58*1)</f>
        <v>16534</v>
      </c>
      <c r="E58" s="8"/>
      <c r="F58" s="31">
        <f>(Jul!E58*5)+(Aug!E58*4)+(Sep!E58*3)+(Oct!E58*2)+(Nov!E58*1)</f>
        <v>0</v>
      </c>
      <c r="G58" s="8"/>
      <c r="H58" s="31">
        <f>Oct!H58+G58</f>
        <v>9130</v>
      </c>
      <c r="I58" s="31">
        <f t="shared" si="0"/>
        <v>0</v>
      </c>
      <c r="J58" s="31">
        <f t="shared" si="1"/>
        <v>25664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(Jul!C59*5)+(Aug!C59*4)+(Sep!C59*3)+(Oct!C59*2)+(Nov!C59*1)</f>
        <v>22352</v>
      </c>
      <c r="E59" s="8"/>
      <c r="F59" s="31">
        <f>(Jul!E59*5)+(Aug!E59*4)+(Sep!E59*3)+(Oct!E59*2)+(Nov!E59*1)</f>
        <v>0</v>
      </c>
      <c r="G59" s="8"/>
      <c r="H59" s="31">
        <f>Oct!H59+G59</f>
        <v>74364.98</v>
      </c>
      <c r="I59" s="31">
        <f t="shared" si="0"/>
        <v>0</v>
      </c>
      <c r="J59" s="31">
        <f t="shared" si="1"/>
        <v>96716.98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33325.47</v>
      </c>
      <c r="D60" s="31">
        <f>(Jul!C60*5)+(Aug!C60*4)+(Sep!C60*3)+(Oct!C60*2)+(Nov!C60*1)</f>
        <v>551388.23</v>
      </c>
      <c r="E60" s="8">
        <v>393</v>
      </c>
      <c r="F60" s="31">
        <f>(Jul!E60*5)+(Aug!E60*4)+(Sep!E60*3)+(Oct!E60*2)+(Nov!E60*1)</f>
        <v>15671</v>
      </c>
      <c r="G60" s="8">
        <v>243743.98</v>
      </c>
      <c r="H60" s="31">
        <f>Oct!H60+G60</f>
        <v>1735872.4</v>
      </c>
      <c r="I60" s="31">
        <f t="shared" si="0"/>
        <v>277462.45</v>
      </c>
      <c r="J60" s="31">
        <f t="shared" si="1"/>
        <v>2302931.63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(Jul!C61*5)+(Aug!C61*4)+(Sep!C61*3)+(Oct!C61*2)+(Nov!C61*1)</f>
        <v>0</v>
      </c>
      <c r="E61" s="8"/>
      <c r="F61" s="31">
        <f>(Jul!E61*5)+(Aug!E61*4)+(Sep!E61*3)+(Oct!E61*2)+(Nov!E61*1)</f>
        <v>0</v>
      </c>
      <c r="G61" s="8"/>
      <c r="H61" s="31">
        <f>Oct!H61+G61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(Jul!C62*5)+(Aug!C62*4)+(Sep!C62*3)+(Oct!C62*2)+(Nov!C62*1)</f>
        <v>0</v>
      </c>
      <c r="E62" s="8"/>
      <c r="F62" s="31">
        <f>(Jul!E62*5)+(Aug!E62*4)+(Sep!E62*3)+(Oct!E62*2)+(Nov!E62*1)</f>
        <v>0</v>
      </c>
      <c r="H62" s="31">
        <f>Oct!H62+G62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(Jul!C63*5)+(Aug!C63*4)+(Sep!C63*3)+(Oct!C63*2)+(Nov!C63*1)</f>
        <v>2040</v>
      </c>
      <c r="E63" s="8"/>
      <c r="F63" s="31">
        <f>(Jul!E63*5)+(Aug!E63*4)+(Sep!E63*3)+(Oct!E63*2)+(Nov!E63*1)</f>
        <v>0</v>
      </c>
      <c r="G63" s="8"/>
      <c r="H63" s="31">
        <f>Oct!H63+G63</f>
        <v>4097</v>
      </c>
      <c r="I63" s="31">
        <f t="shared" si="0"/>
        <v>0</v>
      </c>
      <c r="J63" s="31">
        <f t="shared" si="1"/>
        <v>6137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(Jul!C64*5)+(Aug!C64*4)+(Sep!C64*3)+(Oct!C64*2)+(Nov!C64*1)</f>
        <v>1834</v>
      </c>
      <c r="E64" s="8"/>
      <c r="F64" s="31">
        <f>(Jul!E64*5)+(Aug!E64*4)+(Sep!E64*3)+(Oct!E64*2)+(Nov!E64*1)</f>
        <v>0</v>
      </c>
      <c r="G64" s="8"/>
      <c r="H64" s="31">
        <f>Oct!H64+G64</f>
        <v>4822</v>
      </c>
      <c r="I64" s="31">
        <f t="shared" ref="I64:I71" si="2">C64+E64+G64</f>
        <v>0</v>
      </c>
      <c r="J64" s="31">
        <f t="shared" ref="J64:J71" si="3">D64+F64+H64</f>
        <v>6656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(Jul!C65*5)+(Aug!C65*4)+(Sep!C65*3)+(Oct!C65*2)+(Nov!C65*1)</f>
        <v>0</v>
      </c>
      <c r="E65" s="8"/>
      <c r="F65" s="31">
        <f>(Jul!E65*5)+(Aug!E65*4)+(Sep!E65*3)+(Oct!E65*2)+(Nov!E65*1)</f>
        <v>0</v>
      </c>
      <c r="G65" s="8"/>
      <c r="H65" s="31">
        <f>Oct!H65+G65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(Jul!C66*5)+(Aug!C66*4)+(Sep!C66*3)+(Oct!C66*2)+(Nov!C66*1)</f>
        <v>0</v>
      </c>
      <c r="E66" s="8"/>
      <c r="F66" s="31">
        <f>(Jul!E66*5)+(Aug!E66*4)+(Sep!E66*3)+(Oct!E66*2)+(Nov!E66*1)</f>
        <v>0</v>
      </c>
      <c r="G66" s="8"/>
      <c r="H66" s="31">
        <f>Oct!H66+G66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(Jul!C67*5)+(Aug!C67*4)+(Sep!C67*3)+(Oct!C67*2)+(Nov!C67*1)</f>
        <v>11865</v>
      </c>
      <c r="E67" s="8"/>
      <c r="F67" s="31">
        <f>(Jul!E67*5)+(Aug!E67*4)+(Sep!E67*3)+(Oct!E67*2)+(Nov!E67*1)</f>
        <v>0</v>
      </c>
      <c r="G67" s="8"/>
      <c r="H67" s="31">
        <f>Oct!H67+G67</f>
        <v>7622</v>
      </c>
      <c r="I67" s="31">
        <f t="shared" si="2"/>
        <v>0</v>
      </c>
      <c r="J67" s="31">
        <f t="shared" si="3"/>
        <v>19487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(Jul!C68*5)+(Aug!C68*4)+(Sep!C68*3)+(Oct!C68*2)+(Nov!C68*1)</f>
        <v>0</v>
      </c>
      <c r="E68" s="8"/>
      <c r="F68" s="31">
        <f>(Jul!E68*5)+(Aug!E68*4)+(Sep!E68*3)+(Oct!E68*2)+(Nov!E68*1)</f>
        <v>0</v>
      </c>
      <c r="G68" s="8"/>
      <c r="H68" s="31">
        <f>Oct!H68+G68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(Jul!C69*5)+(Aug!C69*4)+(Sep!C69*3)+(Oct!C69*2)+(Nov!C69*1)</f>
        <v>0</v>
      </c>
      <c r="E69" s="8"/>
      <c r="F69" s="31">
        <f>(Jul!E69*5)+(Aug!E69*4)+(Sep!E69*3)+(Oct!E69*2)+(Nov!E69*1)</f>
        <v>0</v>
      </c>
      <c r="G69" s="8"/>
      <c r="H69" s="31">
        <f>Oct!H69+G69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>
        <v>3068.9</v>
      </c>
      <c r="D70" s="31">
        <f>(Jul!C70*5)+(Aug!C70*4)+(Sep!C70*3)+(Oct!C70*2)+(Nov!C70*1)</f>
        <v>14762.9</v>
      </c>
      <c r="E70" s="8"/>
      <c r="F70" s="31">
        <f>(Jul!E70*5)+(Aug!E70*4)+(Sep!E70*3)+(Oct!E70*2)+(Nov!E70*1)</f>
        <v>0</v>
      </c>
      <c r="G70" s="8">
        <v>52657.26</v>
      </c>
      <c r="H70" s="31">
        <f>Oct!H70+G70</f>
        <v>52657.26</v>
      </c>
      <c r="I70" s="31">
        <f t="shared" si="2"/>
        <v>55726.16</v>
      </c>
      <c r="J70" s="31">
        <f t="shared" si="3"/>
        <v>67420.160000000003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218</v>
      </c>
      <c r="D71" s="31">
        <f>(Jul!C71*5)+(Aug!C71*4)+(Sep!C71*3)+(Oct!C71*2)+(Nov!C71*1)</f>
        <v>43851.6</v>
      </c>
      <c r="E71" s="8"/>
      <c r="F71" s="31">
        <f>(Jul!E71*5)+(Aug!E71*4)+(Sep!E71*3)+(Oct!E71*2)+(Nov!E71*1)</f>
        <v>0</v>
      </c>
      <c r="G71" s="8">
        <v>1747</v>
      </c>
      <c r="H71" s="31">
        <f>Oct!H71+G71</f>
        <v>89570.4</v>
      </c>
      <c r="I71" s="31">
        <f t="shared" si="2"/>
        <v>1965</v>
      </c>
      <c r="J71" s="31">
        <f t="shared" si="3"/>
        <v>133422</v>
      </c>
    </row>
    <row r="72" spans="1:10" s="3" customFormat="1" ht="21.75" x14ac:dyDescent="0.2">
      <c r="A72" s="19" t="s">
        <v>123</v>
      </c>
      <c r="B72" s="2"/>
      <c r="C72" s="32">
        <f>SUM(C5:C31)</f>
        <v>29596.240000000002</v>
      </c>
      <c r="D72" s="32">
        <f t="shared" ref="D72:J72" si="4">SUM(D5:D31)</f>
        <v>358920.3600000001</v>
      </c>
      <c r="E72" s="32">
        <f t="shared" si="4"/>
        <v>12245</v>
      </c>
      <c r="F72" s="32">
        <f t="shared" si="4"/>
        <v>207659</v>
      </c>
      <c r="G72" s="32">
        <f t="shared" si="4"/>
        <v>264109.99000000005</v>
      </c>
      <c r="H72" s="32">
        <f t="shared" si="4"/>
        <v>2054341.0900000003</v>
      </c>
      <c r="I72" s="32">
        <f t="shared" si="4"/>
        <v>305951.23</v>
      </c>
      <c r="J72" s="32">
        <f t="shared" si="4"/>
        <v>2620920.4499999997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61480.04</v>
      </c>
      <c r="D73" s="32">
        <f t="shared" si="5"/>
        <v>1399602.1099999999</v>
      </c>
      <c r="E73" s="32">
        <f t="shared" si="5"/>
        <v>1542</v>
      </c>
      <c r="F73" s="32">
        <f t="shared" si="5"/>
        <v>32069.599999999999</v>
      </c>
      <c r="G73" s="32">
        <f t="shared" si="5"/>
        <v>367475.91000000003</v>
      </c>
      <c r="H73" s="32">
        <f t="shared" si="5"/>
        <v>2923532.9999999995</v>
      </c>
      <c r="I73" s="32">
        <f t="shared" si="5"/>
        <v>430497.95000000007</v>
      </c>
      <c r="J73" s="32">
        <f t="shared" si="5"/>
        <v>4355204.71</v>
      </c>
    </row>
    <row r="74" spans="1:10" s="3" customFormat="1" ht="15.75" customHeight="1" x14ac:dyDescent="0.2">
      <c r="A74" s="17" t="s">
        <v>87</v>
      </c>
      <c r="B74" s="2"/>
      <c r="C74" s="32">
        <f>SUM(C72:C73)</f>
        <v>91076.28</v>
      </c>
      <c r="D74" s="32">
        <f t="shared" ref="D74:J74" si="6">SUM(D72:D73)</f>
        <v>1758522.47</v>
      </c>
      <c r="E74" s="32">
        <f t="shared" si="6"/>
        <v>13787</v>
      </c>
      <c r="F74" s="32">
        <f t="shared" si="6"/>
        <v>239728.6</v>
      </c>
      <c r="G74" s="32">
        <f t="shared" si="6"/>
        <v>631585.90000000014</v>
      </c>
      <c r="H74" s="32">
        <f t="shared" si="6"/>
        <v>4977874.09</v>
      </c>
      <c r="I74" s="32">
        <f t="shared" si="6"/>
        <v>736449.18</v>
      </c>
      <c r="J74" s="32">
        <f t="shared" si="6"/>
        <v>6976125.1600000001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7" priority="8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zoomScale="130" zoomScaleNormal="130" workbookViewId="0">
      <pane ySplit="4" topLeftCell="A50" activePane="bottomLeft" state="frozen"/>
      <selection pane="bottomLeft" activeCell="G34" sqref="G34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132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5</v>
      </c>
      <c r="D4" s="35" t="s">
        <v>11</v>
      </c>
      <c r="E4" s="4" t="s">
        <v>93</v>
      </c>
      <c r="F4" s="35" t="s">
        <v>14</v>
      </c>
      <c r="G4" s="4" t="s">
        <v>94</v>
      </c>
      <c r="H4" s="35" t="s">
        <v>88</v>
      </c>
      <c r="I4" s="35" t="s">
        <v>95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12731.99</v>
      </c>
      <c r="D5" s="31">
        <f>(Jul!C5*6)+(Aug!C5*5)+(Sep!C5*4)+(Oct!C5*3)+(Nov!C5*2)+(Dec!C5*1)</f>
        <v>67533.710000000006</v>
      </c>
      <c r="E5" s="8">
        <v>13476</v>
      </c>
      <c r="F5" s="31">
        <f>(Jul!E5*6)+(Aug!E5*5)+(Sep!E5*4)+(Oct!E5*3)+(Nov!E5*2)+(Dec!E5*1)</f>
        <v>147291</v>
      </c>
      <c r="G5" s="8">
        <v>196021.38</v>
      </c>
      <c r="H5" s="31">
        <f>Nov!H5+G5</f>
        <v>500610.02</v>
      </c>
      <c r="I5" s="31">
        <f t="shared" ref="I5:I63" si="0">C5+E5+G5</f>
        <v>222229.37</v>
      </c>
      <c r="J5" s="31">
        <f t="shared" ref="J5:J63" si="1">D5+F5+H5</f>
        <v>715434.73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(Jul!C6*6)+(Aug!C6*5)+(Sep!C6*4)+(Oct!C6*3)+(Nov!C6*2)+(Dec!C6*1)</f>
        <v>22030</v>
      </c>
      <c r="E6" s="8"/>
      <c r="F6" s="31">
        <f>(Jul!E6*6)+(Aug!E6*5)+(Sep!E6*4)+(Oct!E6*3)+(Nov!E6*2)+(Dec!E6*1)</f>
        <v>4695</v>
      </c>
      <c r="G6" s="8"/>
      <c r="H6" s="31">
        <f>Nov!H6+G6</f>
        <v>5050</v>
      </c>
      <c r="I6" s="31">
        <f t="shared" si="0"/>
        <v>0</v>
      </c>
      <c r="J6" s="31">
        <f t="shared" si="1"/>
        <v>31775</v>
      </c>
    </row>
    <row r="7" spans="1:10" s="1" customFormat="1" ht="15.75" customHeight="1" x14ac:dyDescent="0.2">
      <c r="A7" s="5" t="s">
        <v>24</v>
      </c>
      <c r="B7" s="6" t="s">
        <v>22</v>
      </c>
      <c r="C7" s="7">
        <v>3411.59</v>
      </c>
      <c r="D7" s="31">
        <f>(Jul!C7*6)+(Aug!C7*5)+(Sep!C7*4)+(Oct!C7*3)+(Nov!C7*2)+(Dec!C7*1)</f>
        <v>33767.75</v>
      </c>
      <c r="E7" s="8">
        <v>1149</v>
      </c>
      <c r="F7" s="31">
        <f>(Jul!E7*6)+(Aug!E7*5)+(Sep!E7*4)+(Oct!E7*3)+(Nov!E7*2)+(Dec!E7*1)</f>
        <v>3447</v>
      </c>
      <c r="G7" s="8">
        <v>20190.78</v>
      </c>
      <c r="H7" s="31">
        <f>Nov!H7+G7</f>
        <v>59559.6</v>
      </c>
      <c r="I7" s="31">
        <f t="shared" si="0"/>
        <v>24751.37</v>
      </c>
      <c r="J7" s="31">
        <f t="shared" si="1"/>
        <v>96774.35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(Jul!C8*6)+(Aug!C8*5)+(Sep!C8*4)+(Oct!C8*3)+(Nov!C8*2)+(Dec!C8*1)</f>
        <v>6431.5</v>
      </c>
      <c r="E8" s="8">
        <v>1788</v>
      </c>
      <c r="F8" s="31">
        <f>(Jul!E8*6)+(Aug!E8*5)+(Sep!E8*4)+(Oct!E8*3)+(Nov!E8*2)+(Dec!E8*1)</f>
        <v>1788</v>
      </c>
      <c r="G8" s="8">
        <v>1788</v>
      </c>
      <c r="H8" s="31">
        <f>Nov!H8+G8</f>
        <v>8627.25</v>
      </c>
      <c r="I8" s="31">
        <f t="shared" si="0"/>
        <v>3576</v>
      </c>
      <c r="J8" s="31">
        <f t="shared" si="1"/>
        <v>16846.75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(Jul!C9*6)+(Aug!C9*5)+(Sep!C9*4)+(Oct!C9*3)+(Nov!C9*2)+(Dec!C9*1)</f>
        <v>0</v>
      </c>
      <c r="E9" s="8"/>
      <c r="F9" s="31">
        <f>(Jul!E9*6)+(Aug!E9*5)+(Sep!E9*4)+(Oct!E9*3)+(Nov!E9*2)+(Dec!E9*1)</f>
        <v>0</v>
      </c>
      <c r="G9" s="8"/>
      <c r="H9" s="31">
        <f>Nov!H9+G9</f>
        <v>0</v>
      </c>
      <c r="I9" s="31">
        <f t="shared" si="0"/>
        <v>0</v>
      </c>
      <c r="J9" s="31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(Jul!C10*6)+(Aug!C10*5)+(Sep!C10*4)+(Oct!C10*3)+(Nov!C10*2)+(Dec!C10*1)</f>
        <v>38166</v>
      </c>
      <c r="E10" s="8"/>
      <c r="F10" s="31">
        <f>(Jul!E10*6)+(Aug!E10*5)+(Sep!E10*4)+(Oct!E10*3)+(Nov!E10*2)+(Dec!E10*1)</f>
        <v>5745</v>
      </c>
      <c r="G10" s="8"/>
      <c r="H10" s="31">
        <f>Nov!H10+G10</f>
        <v>176285.14</v>
      </c>
      <c r="I10" s="31">
        <f t="shared" si="0"/>
        <v>0</v>
      </c>
      <c r="J10" s="31">
        <f t="shared" si="1"/>
        <v>220196.14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4040.9</v>
      </c>
      <c r="D11" s="31">
        <f>(Jul!C11*6)+(Aug!C11*5)+(Sep!C11*4)+(Oct!C11*3)+(Nov!C11*2)+(Dec!C11*1)</f>
        <v>4040.9</v>
      </c>
      <c r="E11" s="8">
        <v>1787</v>
      </c>
      <c r="F11" s="31">
        <f>(Jul!E11*6)+(Aug!E11*5)+(Sep!E11*4)+(Oct!E11*3)+(Nov!E11*2)+(Dec!E11*1)</f>
        <v>15008</v>
      </c>
      <c r="G11" s="8">
        <v>57978.9</v>
      </c>
      <c r="H11" s="31">
        <f>Nov!H11+G11</f>
        <v>72872.899999999994</v>
      </c>
      <c r="I11" s="31">
        <f t="shared" si="0"/>
        <v>63806.8</v>
      </c>
      <c r="J11" s="31">
        <f t="shared" si="1"/>
        <v>91921.799999999988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(Jul!C12*6)+(Aug!C12*5)+(Sep!C12*4)+(Oct!C12*3)+(Nov!C12*2)+(Dec!C12*1)</f>
        <v>0</v>
      </c>
      <c r="E12" s="8"/>
      <c r="F12" s="31">
        <f>(Jul!E12*6)+(Aug!E12*5)+(Sep!E12*4)+(Oct!E12*3)+(Nov!E12*2)+(Dec!E12*1)</f>
        <v>6432</v>
      </c>
      <c r="G12" s="8"/>
      <c r="H12" s="31">
        <f>Nov!H12+G12</f>
        <v>8576</v>
      </c>
      <c r="I12" s="31">
        <f t="shared" si="0"/>
        <v>0</v>
      </c>
      <c r="J12" s="31">
        <f t="shared" si="1"/>
        <v>15008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5172.24</v>
      </c>
      <c r="D13" s="31">
        <f>(Jul!C13*6)+(Aug!C13*5)+(Sep!C13*4)+(Oct!C13*3)+(Nov!C13*2)+(Dec!C13*1)</f>
        <v>58596.119999999995</v>
      </c>
      <c r="E13" s="8">
        <v>2378</v>
      </c>
      <c r="F13" s="31">
        <f>(Jul!E13*6)+(Aug!E13*5)+(Sep!E13*4)+(Oct!E13*3)+(Nov!E13*2)+(Dec!E13*1)</f>
        <v>18734</v>
      </c>
      <c r="G13" s="8">
        <v>25910</v>
      </c>
      <c r="H13" s="31">
        <f>Nov!H13+G13</f>
        <v>80896.039999999994</v>
      </c>
      <c r="I13" s="31">
        <f t="shared" si="0"/>
        <v>33460.239999999998</v>
      </c>
      <c r="J13" s="31">
        <f t="shared" si="1"/>
        <v>158226.15999999997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1371.09</v>
      </c>
      <c r="D14" s="31">
        <f>(Jul!C14*6)+(Aug!C14*5)+(Sep!C14*4)+(Oct!C14*3)+(Nov!C14*2)+(Dec!C14*1)</f>
        <v>11928.09</v>
      </c>
      <c r="E14" s="8"/>
      <c r="F14" s="31">
        <f>(Jul!E14*6)+(Aug!E14*5)+(Sep!E14*4)+(Oct!E14*3)+(Nov!E14*2)+(Dec!E14*1)</f>
        <v>0</v>
      </c>
      <c r="G14" s="8">
        <v>266</v>
      </c>
      <c r="H14" s="31">
        <f>Nov!H14+G14</f>
        <v>9577</v>
      </c>
      <c r="I14" s="31">
        <f t="shared" si="0"/>
        <v>1637.09</v>
      </c>
      <c r="J14" s="31">
        <f t="shared" si="1"/>
        <v>21505.09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(Jul!C15*6)+(Aug!C15*5)+(Sep!C15*4)+(Oct!C15*3)+(Nov!C15*2)+(Dec!C15*1)</f>
        <v>0</v>
      </c>
      <c r="E15" s="8"/>
      <c r="F15" s="31">
        <f>(Jul!E15*6)+(Aug!E15*5)+(Sep!E15*4)+(Oct!E15*3)+(Nov!E15*2)+(Dec!E15*1)</f>
        <v>450</v>
      </c>
      <c r="G15" s="8"/>
      <c r="H15" s="31">
        <f>Nov!H15+G15</f>
        <v>450</v>
      </c>
      <c r="I15" s="31">
        <f t="shared" si="0"/>
        <v>0</v>
      </c>
      <c r="J15" s="31">
        <f t="shared" si="1"/>
        <v>900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13030.38</v>
      </c>
      <c r="D16" s="31">
        <f>(Jul!C16*6)+(Aug!C16*5)+(Sep!C16*4)+(Oct!C16*3)+(Nov!C16*2)+(Dec!C16*1)</f>
        <v>151933.54</v>
      </c>
      <c r="E16" s="8">
        <v>3009</v>
      </c>
      <c r="F16" s="31">
        <f>(Jul!E16*6)+(Aug!E16*5)+(Sep!E16*4)+(Oct!E16*3)+(Nov!E16*2)+(Dec!E16*1)</f>
        <v>21384</v>
      </c>
      <c r="G16" s="8">
        <v>54699.49</v>
      </c>
      <c r="H16" s="31">
        <f>Nov!H16+G16</f>
        <v>1324492.56</v>
      </c>
      <c r="I16" s="31">
        <f t="shared" si="0"/>
        <v>70738.87</v>
      </c>
      <c r="J16" s="31">
        <f t="shared" si="1"/>
        <v>1497810.1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(Jul!C17*6)+(Aug!C17*5)+(Sep!C17*4)+(Oct!C17*3)+(Nov!C17*2)+(Dec!C17*1)</f>
        <v>29421.56</v>
      </c>
      <c r="E17" s="8">
        <v>1788</v>
      </c>
      <c r="F17" s="31">
        <f>(Jul!E17*6)+(Aug!E17*5)+(Sep!E17*4)+(Oct!E17*3)+(Nov!E17*2)+(Dec!E17*1)</f>
        <v>9933</v>
      </c>
      <c r="G17" s="8">
        <v>3840</v>
      </c>
      <c r="H17" s="31">
        <f>Nov!H17+G17</f>
        <v>39324</v>
      </c>
      <c r="I17" s="31">
        <f t="shared" si="0"/>
        <v>5628</v>
      </c>
      <c r="J17" s="31">
        <f t="shared" si="1"/>
        <v>78678.559999999998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(Jul!C18*6)+(Aug!C18*5)+(Sep!C18*4)+(Oct!C18*3)+(Nov!C18*2)+(Dec!C18*1)</f>
        <v>0</v>
      </c>
      <c r="E18" s="8"/>
      <c r="F18" s="31">
        <f>(Jul!E18*6)+(Aug!E18*5)+(Sep!E18*4)+(Oct!E18*3)+(Nov!E18*2)+(Dec!E18*1)</f>
        <v>0</v>
      </c>
      <c r="G18" s="8"/>
      <c r="H18" s="31">
        <f>Nov!H18+G18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(Jul!C19*6)+(Aug!C19*5)+(Sep!C19*4)+(Oct!C19*3)+(Nov!C19*2)+(Dec!C19*1)</f>
        <v>0</v>
      </c>
      <c r="E19" s="8"/>
      <c r="F19" s="31">
        <f>(Jul!E19*6)+(Aug!E19*5)+(Sep!E19*4)+(Oct!E19*3)+(Nov!E19*2)+(Dec!E19*1)</f>
        <v>0</v>
      </c>
      <c r="G19" s="8"/>
      <c r="H19" s="31">
        <f>Nov!H19+G19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(Jul!C20*6)+(Aug!C20*5)+(Sep!C20*4)+(Oct!C20*3)+(Nov!C20*2)+(Dec!C20*1)</f>
        <v>6729.04</v>
      </c>
      <c r="E20" s="8"/>
      <c r="F20" s="31">
        <f>(Jul!E20*6)+(Aug!E20*5)+(Sep!E20*4)+(Oct!E20*3)+(Nov!E20*2)+(Dec!E20*1)</f>
        <v>0</v>
      </c>
      <c r="G20" s="8"/>
      <c r="H20" s="31">
        <f>Nov!H20+G20</f>
        <v>1484.92</v>
      </c>
      <c r="I20" s="31">
        <f t="shared" si="0"/>
        <v>0</v>
      </c>
      <c r="J20" s="31">
        <f t="shared" si="1"/>
        <v>8213.9599999999991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651.55999999999995</v>
      </c>
      <c r="D21" s="31">
        <f>(Jul!C21*6)+(Aug!C21*5)+(Sep!C21*4)+(Oct!C21*3)+(Nov!C21*2)+(Dec!C21*1)</f>
        <v>2603.8199999999997</v>
      </c>
      <c r="E21" s="8"/>
      <c r="F21" s="31">
        <f>(Jul!E21*6)+(Aug!E21*5)+(Sep!E21*4)+(Oct!E21*3)+(Nov!E21*2)+(Dec!E21*1)</f>
        <v>11694</v>
      </c>
      <c r="G21" s="8">
        <v>5700</v>
      </c>
      <c r="H21" s="31">
        <f>Nov!H21+G21</f>
        <v>5700</v>
      </c>
      <c r="I21" s="31">
        <f t="shared" si="0"/>
        <v>6351.5599999999995</v>
      </c>
      <c r="J21" s="31">
        <f t="shared" si="1"/>
        <v>19997.82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3211.25</v>
      </c>
      <c r="D22" s="31">
        <f>(Jul!C22*6)+(Aug!C22*5)+(Sep!C22*4)+(Oct!C22*3)+(Nov!C22*2)+(Dec!C22*1)</f>
        <v>11221.25</v>
      </c>
      <c r="E22" s="8"/>
      <c r="F22" s="31">
        <f>(Jul!E22*6)+(Aug!E22*5)+(Sep!E22*4)+(Oct!E22*3)+(Nov!E22*2)+(Dec!E22*1)</f>
        <v>0</v>
      </c>
      <c r="G22" s="8">
        <v>223201.34</v>
      </c>
      <c r="H22" s="31">
        <f>Nov!H22+G22</f>
        <v>225040.34</v>
      </c>
      <c r="I22" s="31">
        <f t="shared" si="0"/>
        <v>226412.59</v>
      </c>
      <c r="J22" s="31">
        <f t="shared" si="1"/>
        <v>236261.59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(Jul!C23*6)+(Aug!C23*5)+(Sep!C23*4)+(Oct!C23*3)+(Nov!C23*2)+(Dec!C23*1)</f>
        <v>6137.8</v>
      </c>
      <c r="E23" s="8">
        <v>351</v>
      </c>
      <c r="F23" s="31">
        <f>(Jul!E23*6)+(Aug!E23*5)+(Sep!E23*4)+(Oct!E23*3)+(Nov!E23*2)+(Dec!E23*1)</f>
        <v>26343</v>
      </c>
      <c r="G23" s="8"/>
      <c r="H23" s="31">
        <f>Nov!H23+G23</f>
        <v>27129.559999999998</v>
      </c>
      <c r="I23" s="31">
        <f t="shared" si="0"/>
        <v>351</v>
      </c>
      <c r="J23" s="31">
        <f t="shared" si="1"/>
        <v>59610.36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4520.6099999999997</v>
      </c>
      <c r="D24" s="31">
        <f>(Jul!C24*6)+(Aug!C24*5)+(Sep!C24*4)+(Oct!C24*3)+(Nov!C24*2)+(Dec!C24*1)</f>
        <v>30727.53</v>
      </c>
      <c r="E24" s="8">
        <v>1349</v>
      </c>
      <c r="F24" s="31">
        <f>(Jul!E24*6)+(Aug!E24*5)+(Sep!E24*4)+(Oct!E24*3)+(Nov!E24*2)+(Dec!E24*1)</f>
        <v>1349</v>
      </c>
      <c r="G24" s="8">
        <v>56039.62</v>
      </c>
      <c r="H24" s="31">
        <f>Nov!H24+G24</f>
        <v>71987.59</v>
      </c>
      <c r="I24" s="31">
        <f t="shared" si="0"/>
        <v>61909.23</v>
      </c>
      <c r="J24" s="31">
        <f t="shared" si="1"/>
        <v>104064.12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4723.0600000000004</v>
      </c>
      <c r="D25" s="31">
        <f>(Jul!C25*6)+(Aug!C25*5)+(Sep!C25*4)+(Oct!C25*3)+(Nov!C25*2)+(Dec!C25*1)</f>
        <v>25177.72</v>
      </c>
      <c r="E25" s="8"/>
      <c r="F25" s="31">
        <f>(Jul!E25*6)+(Aug!E25*5)+(Sep!E25*4)+(Oct!E25*3)+(Nov!E25*2)+(Dec!E25*1)</f>
        <v>0</v>
      </c>
      <c r="G25" s="8">
        <v>11885.24</v>
      </c>
      <c r="H25" s="31">
        <f>Nov!H25+G25</f>
        <v>41654.83</v>
      </c>
      <c r="I25" s="31">
        <f t="shared" si="0"/>
        <v>16608.3</v>
      </c>
      <c r="J25" s="31">
        <f t="shared" si="1"/>
        <v>66832.55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(Jul!C26*6)+(Aug!C26*5)+(Sep!C26*4)+(Oct!C26*3)+(Nov!C26*2)+(Dec!C26*1)</f>
        <v>0</v>
      </c>
      <c r="E26" s="8"/>
      <c r="F26" s="31">
        <f>(Jul!E26*6)+(Aug!E26*5)+(Sep!E26*4)+(Oct!E26*3)+(Nov!E26*2)+(Dec!E26*1)</f>
        <v>6129</v>
      </c>
      <c r="G26" s="8"/>
      <c r="H26" s="31">
        <f>Nov!H26+G26</f>
        <v>10215</v>
      </c>
      <c r="I26" s="31">
        <f t="shared" si="0"/>
        <v>0</v>
      </c>
      <c r="J26" s="31">
        <f t="shared" si="1"/>
        <v>16344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1415.75</v>
      </c>
      <c r="D27" s="31">
        <f>(Jul!C27*6)+(Aug!C27*5)+(Sep!C27*4)+(Oct!C27*3)+(Nov!C27*2)+(Dec!C27*1)</f>
        <v>1415.75</v>
      </c>
      <c r="E27" s="8"/>
      <c r="F27" s="31">
        <f>(Jul!E27*6)+(Aug!E27*5)+(Sep!E27*4)+(Oct!E27*3)+(Nov!E27*2)+(Dec!E27*1)</f>
        <v>0</v>
      </c>
      <c r="G27" s="8">
        <v>1152.52</v>
      </c>
      <c r="H27" s="31">
        <f>Nov!H27+G27</f>
        <v>1152.52</v>
      </c>
      <c r="I27" s="31">
        <f t="shared" si="0"/>
        <v>2568.27</v>
      </c>
      <c r="J27" s="31">
        <f t="shared" si="1"/>
        <v>2568.27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(Jul!C28*6)+(Aug!C28*5)+(Sep!C28*4)+(Oct!C28*3)+(Nov!C28*2)+(Dec!C28*1)</f>
        <v>0</v>
      </c>
      <c r="E28" s="8"/>
      <c r="F28" s="31">
        <f>(Jul!E28*6)+(Aug!E28*5)+(Sep!E28*4)+(Oct!E28*3)+(Nov!E28*2)+(Dec!E28*1)</f>
        <v>0</v>
      </c>
      <c r="G28" s="8"/>
      <c r="H28" s="31">
        <f>Nov!H28+G28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(Jul!C29*6)+(Aug!C29*5)+(Sep!C29*4)+(Oct!C29*3)+(Nov!C29*2)+(Dec!C29*1)</f>
        <v>11628</v>
      </c>
      <c r="E29" s="8"/>
      <c r="F29" s="31">
        <f>(Jul!E29*6)+(Aug!E29*5)+(Sep!E29*4)+(Oct!E29*3)+(Nov!E29*2)+(Dec!E29*1)</f>
        <v>4212</v>
      </c>
      <c r="G29" s="8"/>
      <c r="H29" s="31">
        <f>Nov!H29+G29</f>
        <v>15542</v>
      </c>
      <c r="I29" s="31">
        <f t="shared" si="0"/>
        <v>0</v>
      </c>
      <c r="J29" s="31">
        <f t="shared" si="1"/>
        <v>31382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2510.35</v>
      </c>
      <c r="D30" s="31">
        <f>(Jul!C30*6)+(Aug!C30*5)+(Sep!C30*4)+(Oct!C30*3)+(Nov!C30*2)+(Dec!C30*1)</f>
        <v>21716.07</v>
      </c>
      <c r="E30" s="8"/>
      <c r="F30" s="31">
        <f>(Jul!E30*6)+(Aug!E30*5)+(Sep!E30*4)+(Oct!E30*3)+(Nov!E30*2)+(Dec!E30*1)</f>
        <v>10191</v>
      </c>
      <c r="G30" s="8">
        <v>5502.78</v>
      </c>
      <c r="H30" s="31">
        <f>Nov!H30+G30</f>
        <v>22354.78</v>
      </c>
      <c r="I30" s="31">
        <f t="shared" si="0"/>
        <v>8013.1299999999992</v>
      </c>
      <c r="J30" s="31">
        <f t="shared" si="1"/>
        <v>54261.85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1227.7</v>
      </c>
      <c r="D31" s="31">
        <f>(Jul!C31*6)+(Aug!C31*5)+(Sep!C31*4)+(Oct!C31*3)+(Nov!C31*2)+(Dec!C31*1)</f>
        <v>14927.960000000001</v>
      </c>
      <c r="E31" s="8">
        <v>3878</v>
      </c>
      <c r="F31" s="31">
        <f>(Jul!E31*6)+(Aug!E31*5)+(Sep!E31*4)+(Oct!E31*3)+(Nov!E31*2)+(Dec!E31*1)</f>
        <v>12498</v>
      </c>
      <c r="G31" s="8">
        <v>14519.29</v>
      </c>
      <c r="H31" s="31">
        <f>Nov!H31+G31</f>
        <v>24454.38</v>
      </c>
      <c r="I31" s="31">
        <f t="shared" si="0"/>
        <v>19624.990000000002</v>
      </c>
      <c r="J31" s="31">
        <f t="shared" si="1"/>
        <v>51880.34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(Jul!C32*6)+(Aug!C32*5)+(Sep!C32*4)+(Oct!C32*3)+(Nov!C32*2)+(Dec!C32*1)</f>
        <v>15344.5</v>
      </c>
      <c r="E32" s="8"/>
      <c r="F32" s="31">
        <f>(Jul!E32*6)+(Aug!E32*5)+(Sep!E32*4)+(Oct!E32*3)+(Nov!E32*2)+(Dec!E32*1)</f>
        <v>0</v>
      </c>
      <c r="G32" s="8"/>
      <c r="H32" s="31">
        <f>Nov!H32+G32</f>
        <v>0</v>
      </c>
      <c r="I32" s="31">
        <f t="shared" si="0"/>
        <v>0</v>
      </c>
      <c r="J32" s="31">
        <f t="shared" si="1"/>
        <v>15344.5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(Jul!C33*6)+(Aug!C33*5)+(Sep!C33*4)+(Oct!C33*3)+(Nov!C33*2)+(Dec!C33*1)</f>
        <v>44206.58</v>
      </c>
      <c r="E33" s="8"/>
      <c r="F33" s="31">
        <f>(Jul!E33*6)+(Aug!E33*5)+(Sep!E33*4)+(Oct!E33*3)+(Nov!E33*2)+(Dec!E33*1)</f>
        <v>0</v>
      </c>
      <c r="G33" s="8"/>
      <c r="H33" s="31">
        <f>Nov!H33+G33</f>
        <v>2156.13</v>
      </c>
      <c r="I33" s="31">
        <f t="shared" si="0"/>
        <v>0</v>
      </c>
      <c r="J33" s="31">
        <f t="shared" si="1"/>
        <v>46362.71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(Jul!C34*6)+(Aug!C34*5)+(Sep!C34*4)+(Oct!C34*3)+(Nov!C34*2)+(Dec!C34*1)</f>
        <v>1579.38</v>
      </c>
      <c r="E34" s="8"/>
      <c r="F34" s="31">
        <f>(Jul!E34*6)+(Aug!E34*5)+(Sep!E34*4)+(Oct!E34*3)+(Nov!E34*2)+(Dec!E34*1)</f>
        <v>0</v>
      </c>
      <c r="G34" s="8"/>
      <c r="H34" s="31">
        <f>Nov!H34+G34</f>
        <v>650</v>
      </c>
      <c r="I34" s="31">
        <f t="shared" si="0"/>
        <v>0</v>
      </c>
      <c r="J34" s="31">
        <f t="shared" si="1"/>
        <v>2229.38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7589.29</v>
      </c>
      <c r="D35" s="31">
        <f>(Jul!C35*6)+(Aug!C35*5)+(Sep!C35*4)+(Oct!C35*3)+(Nov!C35*2)+(Dec!C35*1)</f>
        <v>146784.34</v>
      </c>
      <c r="E35" s="8"/>
      <c r="F35" s="31">
        <f>(Jul!E35*6)+(Aug!E35*5)+(Sep!E35*4)+(Oct!E35*3)+(Nov!E35*2)+(Dec!E35*1)</f>
        <v>0</v>
      </c>
      <c r="G35" s="8">
        <v>217739.79</v>
      </c>
      <c r="H35" s="31">
        <f>Nov!H35+G35</f>
        <v>365041.13</v>
      </c>
      <c r="I35" s="31">
        <f t="shared" si="0"/>
        <v>225329.08000000002</v>
      </c>
      <c r="J35" s="31">
        <f t="shared" si="1"/>
        <v>511825.47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(Jul!C36*6)+(Aug!C36*5)+(Sep!C36*4)+(Oct!C36*3)+(Nov!C36*2)+(Dec!C36*1)</f>
        <v>32490</v>
      </c>
      <c r="E36" s="8"/>
      <c r="F36" s="31">
        <f>(Jul!E36*6)+(Aug!E36*5)+(Sep!E36*4)+(Oct!E36*3)+(Nov!E36*2)+(Dec!E36*1)</f>
        <v>0</v>
      </c>
      <c r="G36" s="8"/>
      <c r="H36" s="31">
        <f>Nov!H36+G36</f>
        <v>94264.5</v>
      </c>
      <c r="I36" s="31">
        <f t="shared" si="0"/>
        <v>0</v>
      </c>
      <c r="J36" s="31">
        <f t="shared" si="1"/>
        <v>126754.5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(Jul!C37*6)+(Aug!C37*5)+(Sep!C37*4)+(Oct!C37*3)+(Nov!C37*2)+(Dec!C37*1)</f>
        <v>0</v>
      </c>
      <c r="E37" s="8"/>
      <c r="F37" s="31">
        <f>(Jul!E37*6)+(Aug!E37*5)+(Sep!E37*4)+(Oct!E37*3)+(Nov!E37*2)+(Dec!E37*1)</f>
        <v>0</v>
      </c>
      <c r="G37" s="8">
        <v>1332</v>
      </c>
      <c r="H37" s="31">
        <f>Nov!H37+G37</f>
        <v>1332</v>
      </c>
      <c r="I37" s="31">
        <f t="shared" si="0"/>
        <v>1332</v>
      </c>
      <c r="J37" s="31">
        <f t="shared" si="1"/>
        <v>1332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(Jul!C38*6)+(Aug!C38*5)+(Sep!C38*4)+(Oct!C38*3)+(Nov!C38*2)+(Dec!C38*1)</f>
        <v>0</v>
      </c>
      <c r="E38" s="8"/>
      <c r="F38" s="31">
        <f>(Jul!E38*6)+(Aug!E38*5)+(Sep!E38*4)+(Oct!E38*3)+(Nov!E38*2)+(Dec!E38*1)</f>
        <v>0</v>
      </c>
      <c r="G38" s="8"/>
      <c r="H38" s="31">
        <f>Nov!H38+G38</f>
        <v>0</v>
      </c>
      <c r="I38" s="31">
        <f t="shared" si="0"/>
        <v>0</v>
      </c>
      <c r="J38" s="31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3830.58</v>
      </c>
      <c r="D39" s="31">
        <f>(Jul!C39*6)+(Aug!C39*5)+(Sep!C39*4)+(Oct!C39*3)+(Nov!C39*2)+(Dec!C39*1)</f>
        <v>34283.599999999999</v>
      </c>
      <c r="E39" s="8"/>
      <c r="F39" s="31">
        <f>(Jul!E39*6)+(Aug!E39*5)+(Sep!E39*4)+(Oct!E39*3)+(Nov!E39*2)+(Dec!E39*1)</f>
        <v>0</v>
      </c>
      <c r="G39" s="8">
        <v>2424.27</v>
      </c>
      <c r="H39" s="31">
        <f>Nov!H39+G39</f>
        <v>22460.720000000001</v>
      </c>
      <c r="I39" s="31">
        <f t="shared" si="0"/>
        <v>6254.85</v>
      </c>
      <c r="J39" s="31">
        <f t="shared" si="1"/>
        <v>56744.32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(Jul!C40*6)+(Aug!C40*5)+(Sep!C40*4)+(Oct!C40*3)+(Nov!C40*2)+(Dec!C40*1)</f>
        <v>0</v>
      </c>
      <c r="E40" s="8"/>
      <c r="F40" s="31">
        <f>(Jul!E40*6)+(Aug!E40*5)+(Sep!E40*4)+(Oct!E40*3)+(Nov!E40*2)+(Dec!E40*1)</f>
        <v>2460</v>
      </c>
      <c r="G40" s="8"/>
      <c r="H40" s="31">
        <f>Nov!H40+G40</f>
        <v>1430</v>
      </c>
      <c r="I40" s="31">
        <f t="shared" si="0"/>
        <v>0</v>
      </c>
      <c r="J40" s="31">
        <f t="shared" si="1"/>
        <v>3890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(Jul!C41*6)+(Aug!C41*5)+(Sep!C41*4)+(Oct!C41*3)+(Nov!C41*2)+(Dec!C41*1)</f>
        <v>0</v>
      </c>
      <c r="E41" s="8"/>
      <c r="F41" s="31">
        <f>(Jul!E41*6)+(Aug!E41*5)+(Sep!E41*4)+(Oct!E41*3)+(Nov!E41*2)+(Dec!E41*1)</f>
        <v>0</v>
      </c>
      <c r="G41" s="8"/>
      <c r="H41" s="31">
        <f>Nov!H41+G41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(Jul!C42*6)+(Aug!C42*5)+(Sep!C42*4)+(Oct!C42*3)+(Nov!C42*2)+(Dec!C42*1)</f>
        <v>25145.75</v>
      </c>
      <c r="E42" s="8"/>
      <c r="F42" s="31">
        <f>(Jul!E42*6)+(Aug!E42*5)+(Sep!E42*4)+(Oct!E42*3)+(Nov!E42*2)+(Dec!E42*1)</f>
        <v>2298</v>
      </c>
      <c r="G42" s="8"/>
      <c r="H42" s="31">
        <f>Nov!H42+G42</f>
        <v>9761</v>
      </c>
      <c r="I42" s="31">
        <f t="shared" si="0"/>
        <v>0</v>
      </c>
      <c r="J42" s="31">
        <f t="shared" si="1"/>
        <v>37204.75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2524.77</v>
      </c>
      <c r="D43" s="31">
        <f>(Jul!C43*6)+(Aug!C43*5)+(Sep!C43*4)+(Oct!C43*3)+(Nov!C43*2)+(Dec!C43*1)</f>
        <v>60277.969999999994</v>
      </c>
      <c r="E43" s="8"/>
      <c r="F43" s="31">
        <f>(Jul!E43*6)+(Aug!E43*5)+(Sep!E43*4)+(Oct!E43*3)+(Nov!E43*2)+(Dec!E43*1)</f>
        <v>0</v>
      </c>
      <c r="G43" s="8">
        <v>10785</v>
      </c>
      <c r="H43" s="31">
        <f>Nov!H43+G43</f>
        <v>83964.84</v>
      </c>
      <c r="I43" s="31">
        <f t="shared" si="0"/>
        <v>13309.77</v>
      </c>
      <c r="J43" s="31">
        <f t="shared" si="1"/>
        <v>144242.81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7486.87</v>
      </c>
      <c r="D44" s="31">
        <f>(Jul!C44*6)+(Aug!C44*5)+(Sep!C44*4)+(Oct!C44*3)+(Nov!C44*2)+(Dec!C44*1)</f>
        <v>204248.28999999998</v>
      </c>
      <c r="E44" s="8"/>
      <c r="F44" s="31">
        <f>(Jul!E44*6)+(Aug!E44*5)+(Sep!E44*4)+(Oct!E44*3)+(Nov!E44*2)+(Dec!E44*1)</f>
        <v>7524</v>
      </c>
      <c r="G44" s="8">
        <v>33358.39</v>
      </c>
      <c r="H44" s="31">
        <f>Nov!H44+G44</f>
        <v>258100.03999999998</v>
      </c>
      <c r="I44" s="31">
        <f t="shared" si="0"/>
        <v>40845.26</v>
      </c>
      <c r="J44" s="31">
        <f t="shared" si="1"/>
        <v>469872.32999999996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(Jul!C45*6)+(Aug!C45*5)+(Sep!C45*4)+(Oct!C45*3)+(Nov!C45*2)+(Dec!C45*1)</f>
        <v>36369</v>
      </c>
      <c r="E45" s="8"/>
      <c r="F45" s="31">
        <f>(Jul!E45*6)+(Aug!E45*5)+(Sep!E45*4)+(Oct!E45*3)+(Nov!E45*2)+(Dec!E45*1)</f>
        <v>0</v>
      </c>
      <c r="G45" s="8"/>
      <c r="H45" s="31">
        <f>Nov!H45+G45</f>
        <v>25470.73</v>
      </c>
      <c r="I45" s="31">
        <f t="shared" si="0"/>
        <v>0</v>
      </c>
      <c r="J45" s="31">
        <f t="shared" si="1"/>
        <v>61839.729999999996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(Jul!C46*6)+(Aug!C46*5)+(Sep!C46*4)+(Oct!C46*3)+(Nov!C46*2)+(Dec!C46*1)</f>
        <v>49398.48</v>
      </c>
      <c r="E46" s="8"/>
      <c r="F46" s="31">
        <f>(Jul!E46*6)+(Aug!E46*5)+(Sep!E46*4)+(Oct!E46*3)+(Nov!E46*2)+(Dec!E46*1)</f>
        <v>0</v>
      </c>
      <c r="G46" s="8"/>
      <c r="H46" s="31">
        <f>Nov!H46+G46</f>
        <v>62253.440000000002</v>
      </c>
      <c r="I46" s="31">
        <f t="shared" si="0"/>
        <v>0</v>
      </c>
      <c r="J46" s="31">
        <f t="shared" si="1"/>
        <v>111651.92000000001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(Jul!C47*6)+(Aug!C47*5)+(Sep!C47*4)+(Oct!C47*3)+(Nov!C47*2)+(Dec!C47*1)</f>
        <v>21017.4</v>
      </c>
      <c r="E47" s="8"/>
      <c r="F47" s="31">
        <f>(Jul!E47*6)+(Aug!E47*5)+(Sep!E47*4)+(Oct!E47*3)+(Nov!E47*2)+(Dec!E47*1)</f>
        <v>0</v>
      </c>
      <c r="G47" s="8"/>
      <c r="H47" s="31">
        <f>Nov!H47+G47</f>
        <v>43926.65</v>
      </c>
      <c r="I47" s="31">
        <f t="shared" si="0"/>
        <v>0</v>
      </c>
      <c r="J47" s="31">
        <f t="shared" si="1"/>
        <v>64944.05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7415.54</v>
      </c>
      <c r="D48" s="31">
        <f>(Jul!C48*6)+(Aug!C48*5)+(Sep!C48*4)+(Oct!C48*3)+(Nov!C48*2)+(Dec!C48*1)</f>
        <v>62307.500000000007</v>
      </c>
      <c r="E48" s="8"/>
      <c r="F48" s="31">
        <f>(Jul!E48*6)+(Aug!E48*5)+(Sep!E48*4)+(Oct!E48*3)+(Nov!E48*2)+(Dec!E48*1)</f>
        <v>0</v>
      </c>
      <c r="G48" s="8">
        <v>7440.82</v>
      </c>
      <c r="H48" s="31">
        <f>Nov!H48+G48</f>
        <v>20377.32</v>
      </c>
      <c r="I48" s="31">
        <f t="shared" si="0"/>
        <v>14856.36</v>
      </c>
      <c r="J48" s="31">
        <f t="shared" si="1"/>
        <v>82684.820000000007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3366.97</v>
      </c>
      <c r="D49" s="31">
        <f>(Jul!C49*6)+(Aug!C49*5)+(Sep!C49*4)+(Oct!C49*3)+(Nov!C49*2)+(Dec!C49*1)</f>
        <v>5127.9699999999993</v>
      </c>
      <c r="E49" s="8"/>
      <c r="F49" s="31">
        <f>(Jul!E49*6)+(Aug!E49*5)+(Sep!E49*4)+(Oct!E49*3)+(Nov!E49*2)+(Dec!E49*1)</f>
        <v>0</v>
      </c>
      <c r="G49" s="8">
        <v>42374.64</v>
      </c>
      <c r="H49" s="31">
        <f>Nov!H49+G49</f>
        <v>42374.64</v>
      </c>
      <c r="I49" s="31">
        <f t="shared" si="0"/>
        <v>45741.61</v>
      </c>
      <c r="J49" s="31">
        <f t="shared" si="1"/>
        <v>47502.61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(Jul!C50*6)+(Aug!C50*5)+(Sep!C50*4)+(Oct!C50*3)+(Nov!C50*2)+(Dec!C50*1)</f>
        <v>19550.150000000001</v>
      </c>
      <c r="E50" s="8"/>
      <c r="F50" s="31">
        <f>(Jul!E50*6)+(Aug!E50*5)+(Sep!E50*4)+(Oct!E50*3)+(Nov!E50*2)+(Dec!E50*1)</f>
        <v>0</v>
      </c>
      <c r="G50" s="8"/>
      <c r="H50" s="31">
        <f>Nov!H50+G50</f>
        <v>70698.53</v>
      </c>
      <c r="I50" s="31">
        <f t="shared" si="0"/>
        <v>0</v>
      </c>
      <c r="J50" s="31">
        <f t="shared" si="1"/>
        <v>90248.68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(Jul!C51*6)+(Aug!C51*5)+(Sep!C51*4)+(Oct!C51*3)+(Nov!C51*2)+(Dec!C51*1)</f>
        <v>113069.70000000001</v>
      </c>
      <c r="E51" s="8"/>
      <c r="F51" s="31">
        <f>(Jul!E51*6)+(Aug!E51*5)+(Sep!E51*4)+(Oct!E51*3)+(Nov!E51*2)+(Dec!E51*1)</f>
        <v>9174.5</v>
      </c>
      <c r="G51" s="8"/>
      <c r="H51" s="31">
        <f>Nov!H51+G51</f>
        <v>38852.050000000003</v>
      </c>
      <c r="I51" s="31">
        <f t="shared" si="0"/>
        <v>0</v>
      </c>
      <c r="J51" s="31">
        <f t="shared" si="1"/>
        <v>161096.25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1153</v>
      </c>
      <c r="D52" s="31">
        <f>(Jul!C52*6)+(Aug!C52*5)+(Sep!C52*4)+(Oct!C52*3)+(Nov!C52*2)+(Dec!C52*1)</f>
        <v>9163</v>
      </c>
      <c r="E52" s="8"/>
      <c r="F52" s="31">
        <f>(Jul!E52*6)+(Aug!E52*5)+(Sep!E52*4)+(Oct!E52*3)+(Nov!E52*2)+(Dec!E52*1)</f>
        <v>0</v>
      </c>
      <c r="G52" s="8">
        <v>2302</v>
      </c>
      <c r="H52" s="31">
        <f>Nov!H52+G52</f>
        <v>6306</v>
      </c>
      <c r="I52" s="31">
        <f t="shared" si="0"/>
        <v>3455</v>
      </c>
      <c r="J52" s="31">
        <f t="shared" si="1"/>
        <v>15469</v>
      </c>
    </row>
    <row r="53" spans="1:10" s="1" customFormat="1" ht="15.75" customHeight="1" x14ac:dyDescent="0.2">
      <c r="A53" s="5" t="s">
        <v>64</v>
      </c>
      <c r="B53" s="6" t="s">
        <v>20</v>
      </c>
      <c r="C53" s="7">
        <v>3068.9</v>
      </c>
      <c r="D53" s="31">
        <f>(Jul!C53*6)+(Aug!C53*5)+(Sep!C53*4)+(Oct!C53*3)+(Nov!C53*2)+(Dec!C53*1)</f>
        <v>9595.76</v>
      </c>
      <c r="E53" s="8"/>
      <c r="F53" s="31">
        <f>(Jul!E53*6)+(Aug!E53*5)+(Sep!E53*4)+(Oct!E53*3)+(Nov!E53*2)+(Dec!E53*1)</f>
        <v>0</v>
      </c>
      <c r="G53" s="8">
        <v>486.21</v>
      </c>
      <c r="H53" s="31">
        <f>Nov!H53+G53</f>
        <v>8116.69</v>
      </c>
      <c r="I53" s="31">
        <f t="shared" si="0"/>
        <v>3555.11</v>
      </c>
      <c r="J53" s="31">
        <f t="shared" si="1"/>
        <v>17712.45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(Jul!C54*6)+(Aug!C54*5)+(Sep!C54*4)+(Oct!C54*3)+(Nov!C54*2)+(Dec!C54*1)</f>
        <v>14715</v>
      </c>
      <c r="E54" s="8"/>
      <c r="F54" s="31">
        <f>(Jul!E54*6)+(Aug!E54*5)+(Sep!E54*4)+(Oct!E54*3)+(Nov!E54*2)+(Dec!E54*1)</f>
        <v>0</v>
      </c>
      <c r="G54" s="8"/>
      <c r="H54" s="31">
        <f>Nov!H54+G54</f>
        <v>13481</v>
      </c>
      <c r="I54" s="31">
        <f t="shared" si="0"/>
        <v>0</v>
      </c>
      <c r="J54" s="31">
        <f t="shared" si="1"/>
        <v>28196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5667.1</v>
      </c>
      <c r="D55" s="31">
        <f>(Jul!C55*6)+(Aug!C55*5)+(Sep!C55*4)+(Oct!C55*3)+(Nov!C55*2)+(Dec!C55*1)</f>
        <v>81080.320000000007</v>
      </c>
      <c r="E55" s="8"/>
      <c r="F55" s="31">
        <f>(Jul!E55*6)+(Aug!E55*5)+(Sep!E55*4)+(Oct!E55*3)+(Nov!E55*2)+(Dec!E55*1)</f>
        <v>0</v>
      </c>
      <c r="G55" s="8">
        <v>82280.3</v>
      </c>
      <c r="H55" s="31">
        <f>Nov!H55+G55</f>
        <v>171484.97</v>
      </c>
      <c r="I55" s="31">
        <f t="shared" si="0"/>
        <v>87947.400000000009</v>
      </c>
      <c r="J55" s="31">
        <f t="shared" si="1"/>
        <v>252565.29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(Jul!C56*6)+(Aug!C56*5)+(Sep!C56*4)+(Oct!C56*3)+(Nov!C56*2)+(Dec!C56*1)</f>
        <v>0</v>
      </c>
      <c r="E56" s="8"/>
      <c r="F56" s="31">
        <f>(Jul!E56*6)+(Aug!E56*5)+(Sep!E56*4)+(Oct!E56*3)+(Nov!E56*2)+(Dec!E56*1)</f>
        <v>0</v>
      </c>
      <c r="G56" s="8"/>
      <c r="H56" s="31">
        <f>Nov!H56+G56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(Jul!C57*6)+(Aug!C57*5)+(Sep!C57*4)+(Oct!C57*3)+(Nov!C57*2)+(Dec!C57*1)</f>
        <v>8106</v>
      </c>
      <c r="E57" s="8"/>
      <c r="F57" s="31">
        <f>(Jul!E57*6)+(Aug!E57*5)+(Sep!E57*4)+(Oct!E57*3)+(Nov!E57*2)+(Dec!E57*1)</f>
        <v>0</v>
      </c>
      <c r="G57" s="8"/>
      <c r="H57" s="31">
        <f>Nov!H57+G57</f>
        <v>3418</v>
      </c>
      <c r="I57" s="31">
        <f t="shared" si="0"/>
        <v>0</v>
      </c>
      <c r="J57" s="31">
        <f t="shared" si="1"/>
        <v>11524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(Jul!C58*6)+(Aug!C58*5)+(Sep!C58*4)+(Oct!C58*3)+(Nov!C58*2)+(Dec!C58*1)</f>
        <v>22607</v>
      </c>
      <c r="E58" s="8"/>
      <c r="F58" s="31">
        <f>(Jul!E58*6)+(Aug!E58*5)+(Sep!E58*4)+(Oct!E58*3)+(Nov!E58*2)+(Dec!E58*1)</f>
        <v>0</v>
      </c>
      <c r="G58" s="8"/>
      <c r="H58" s="31">
        <f>Nov!H58+G58</f>
        <v>9130</v>
      </c>
      <c r="I58" s="31">
        <f t="shared" si="0"/>
        <v>0</v>
      </c>
      <c r="J58" s="31">
        <f t="shared" si="1"/>
        <v>31737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(Jul!C59*6)+(Aug!C59*5)+(Sep!C59*4)+(Oct!C59*3)+(Nov!C59*2)+(Dec!C59*1)</f>
        <v>28782</v>
      </c>
      <c r="E59" s="8"/>
      <c r="F59" s="31">
        <f>(Jul!E59*6)+(Aug!E59*5)+(Sep!E59*4)+(Oct!E59*3)+(Nov!E59*2)+(Dec!E59*1)</f>
        <v>0</v>
      </c>
      <c r="G59" s="8"/>
      <c r="H59" s="31">
        <f>Nov!H59+G59</f>
        <v>74364.98</v>
      </c>
      <c r="I59" s="31">
        <f t="shared" si="0"/>
        <v>0</v>
      </c>
      <c r="J59" s="31">
        <f t="shared" si="1"/>
        <v>103146.98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21027.18</v>
      </c>
      <c r="D60" s="31">
        <f>(Jul!C60*6)+(Aug!C60*5)+(Sep!C60*4)+(Oct!C60*3)+(Nov!C60*2)+(Dec!C60*1)</f>
        <v>740855.07</v>
      </c>
      <c r="E60" s="8"/>
      <c r="F60" s="31">
        <f>(Jul!E60*6)+(Aug!E60*5)+(Sep!E60*4)+(Oct!E60*3)+(Nov!E60*2)+(Dec!E60*1)</f>
        <v>19277</v>
      </c>
      <c r="G60" s="8">
        <v>162651.04999999999</v>
      </c>
      <c r="H60" s="31">
        <f>Nov!H60+G60</f>
        <v>1898523.45</v>
      </c>
      <c r="I60" s="31">
        <f t="shared" si="0"/>
        <v>183678.22999999998</v>
      </c>
      <c r="J60" s="31">
        <f t="shared" si="1"/>
        <v>2658655.52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(Jul!C61*6)+(Aug!C61*5)+(Sep!C61*4)+(Oct!C61*3)+(Nov!C61*2)+(Dec!C61*1)</f>
        <v>0</v>
      </c>
      <c r="E61" s="8"/>
      <c r="F61" s="31">
        <f>(Jul!E61*6)+(Aug!E61*5)+(Sep!E61*4)+(Oct!E61*3)+(Nov!E61*2)+(Dec!E61*1)</f>
        <v>0</v>
      </c>
      <c r="G61" s="8"/>
      <c r="H61" s="31">
        <f>Nov!H61+G61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(Jul!C62*6)+(Aug!C62*5)+(Sep!C62*4)+(Oct!C62*3)+(Nov!C62*2)+(Dec!C62*1)</f>
        <v>0</v>
      </c>
      <c r="E62" s="8"/>
      <c r="F62" s="31">
        <f>(Jul!E62*6)+(Aug!E62*5)+(Sep!E62*4)+(Oct!E62*3)+(Nov!E62*2)+(Dec!E62*1)</f>
        <v>0</v>
      </c>
      <c r="G62" s="8"/>
      <c r="H62" s="31">
        <f>Nov!H62+G62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4367.26</v>
      </c>
      <c r="D63" s="31">
        <f>(Jul!C63*6)+(Aug!C63*5)+(Sep!C63*4)+(Oct!C63*3)+(Nov!C63*2)+(Dec!C63*1)</f>
        <v>6815.26</v>
      </c>
      <c r="E63" s="8"/>
      <c r="F63" s="31">
        <f>(Jul!E63*6)+(Aug!E63*5)+(Sep!E63*4)+(Oct!E63*3)+(Nov!E63*2)+(Dec!E63*1)</f>
        <v>0</v>
      </c>
      <c r="G63" s="8">
        <v>5273.74</v>
      </c>
      <c r="H63" s="31">
        <f>Nov!H63+G63</f>
        <v>9370.74</v>
      </c>
      <c r="I63" s="31">
        <f t="shared" si="0"/>
        <v>9641</v>
      </c>
      <c r="J63" s="31">
        <f t="shared" si="1"/>
        <v>16186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(Jul!C64*6)+(Aug!C64*5)+(Sep!C64*4)+(Oct!C64*3)+(Nov!C64*2)+(Dec!C64*1)</f>
        <v>2751</v>
      </c>
      <c r="E64" s="8"/>
      <c r="F64" s="31">
        <f>(Jul!E64*6)+(Aug!E64*5)+(Sep!E64*4)+(Oct!E64*3)+(Nov!E64*2)+(Dec!E64*1)</f>
        <v>0</v>
      </c>
      <c r="G64" s="8"/>
      <c r="H64" s="31">
        <f>Nov!H64+G64</f>
        <v>4822</v>
      </c>
      <c r="I64" s="31">
        <f t="shared" ref="I64:I71" si="2">C64+E64+G64</f>
        <v>0</v>
      </c>
      <c r="J64" s="31">
        <f t="shared" ref="J64:J71" si="3">D64+F64+H64</f>
        <v>7573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(Jul!C65*6)+(Aug!C65*5)+(Sep!C65*4)+(Oct!C65*3)+(Nov!C65*2)+(Dec!C65*1)</f>
        <v>0</v>
      </c>
      <c r="E65" s="8"/>
      <c r="F65" s="31">
        <f>(Jul!E65*6)+(Aug!E65*5)+(Sep!E65*4)+(Oct!E65*3)+(Nov!E65*2)+(Dec!E65*1)</f>
        <v>0</v>
      </c>
      <c r="G65" s="8"/>
      <c r="H65" s="31">
        <f>Nov!H65+G65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(Jul!C66*6)+(Aug!C66*5)+(Sep!C66*4)+(Oct!C66*3)+(Nov!C66*2)+(Dec!C66*1)</f>
        <v>0</v>
      </c>
      <c r="E66" s="8"/>
      <c r="F66" s="31">
        <f>(Jul!E66*6)+(Aug!E66*5)+(Sep!E66*4)+(Oct!E66*3)+(Nov!E66*2)+(Dec!E66*1)</f>
        <v>0</v>
      </c>
      <c r="G66" s="8"/>
      <c r="H66" s="31">
        <f>Nov!H66+G66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(Jul!C67*6)+(Aug!C67*5)+(Sep!C67*4)+(Oct!C67*3)+(Nov!C67*2)+(Dec!C67*1)</f>
        <v>14238</v>
      </c>
      <c r="E67" s="8"/>
      <c r="F67" s="31">
        <f>(Jul!E67*6)+(Aug!E67*5)+(Sep!E67*4)+(Oct!E67*3)+(Nov!E67*2)+(Dec!E67*1)</f>
        <v>0</v>
      </c>
      <c r="G67" s="8"/>
      <c r="H67" s="31">
        <f>Nov!H67+G67</f>
        <v>7622</v>
      </c>
      <c r="I67" s="31">
        <f t="shared" si="2"/>
        <v>0</v>
      </c>
      <c r="J67" s="31">
        <f t="shared" si="3"/>
        <v>21860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(Jul!C68*6)+(Aug!C68*5)+(Sep!C68*4)+(Oct!C68*3)+(Nov!C68*2)+(Dec!C68*1)</f>
        <v>0</v>
      </c>
      <c r="E68" s="8"/>
      <c r="F68" s="31">
        <f>(Jul!E68*6)+(Aug!E68*5)+(Sep!E68*4)+(Oct!E68*3)+(Nov!E68*2)+(Dec!E68*1)</f>
        <v>0</v>
      </c>
      <c r="G68" s="8"/>
      <c r="H68" s="31">
        <f>Nov!H68+G68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(Jul!C69*6)+(Aug!C69*5)+(Sep!C69*4)+(Oct!C69*3)+(Nov!C69*2)+(Dec!C69*1)</f>
        <v>0</v>
      </c>
      <c r="E69" s="8"/>
      <c r="F69" s="31">
        <f>(Jul!E69*6)+(Aug!E69*5)+(Sep!E69*4)+(Oct!E69*3)+(Nov!E69*2)+(Dec!E69*1)</f>
        <v>0</v>
      </c>
      <c r="G69" s="8"/>
      <c r="H69" s="31">
        <f>Nov!H69+G69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(Jul!C70*6)+(Aug!C70*5)+(Sep!C70*4)+(Oct!C70*3)+(Nov!C70*2)+(Dec!C70*1)</f>
        <v>21729.8</v>
      </c>
      <c r="E70" s="8"/>
      <c r="F70" s="31">
        <f>(Jul!E70*6)+(Aug!E70*5)+(Sep!E70*4)+(Oct!E70*3)+(Nov!E70*2)+(Dec!E70*1)</f>
        <v>0</v>
      </c>
      <c r="G70" s="8"/>
      <c r="H70" s="31">
        <f>Nov!H70+G70</f>
        <v>52657.26</v>
      </c>
      <c r="I70" s="31">
        <f t="shared" si="2"/>
        <v>0</v>
      </c>
      <c r="J70" s="31">
        <f t="shared" si="3"/>
        <v>74387.06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3181.65</v>
      </c>
      <c r="D71" s="31">
        <f>(Jul!C71*6)+(Aug!C71*5)+(Sep!C71*4)+(Oct!C71*3)+(Nov!C71*2)+(Dec!C71*1)</f>
        <v>57803.15</v>
      </c>
      <c r="E71" s="8">
        <v>2302</v>
      </c>
      <c r="F71" s="31">
        <f>(Jul!E71*6)+(Aug!E71*5)+(Sep!E71*4)+(Oct!E71*3)+(Nov!E71*2)+(Dec!E71*1)</f>
        <v>2302</v>
      </c>
      <c r="G71" s="8">
        <v>73704</v>
      </c>
      <c r="H71" s="31">
        <f>Nov!H71+G71</f>
        <v>163274.4</v>
      </c>
      <c r="I71" s="31">
        <f t="shared" si="2"/>
        <v>79187.649999999994</v>
      </c>
      <c r="J71" s="31">
        <f t="shared" si="3"/>
        <v>223379.55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58018.469999999994</v>
      </c>
      <c r="D72" s="32">
        <f t="shared" si="4"/>
        <v>556134.10999999987</v>
      </c>
      <c r="E72" s="32">
        <f t="shared" si="4"/>
        <v>30953</v>
      </c>
      <c r="F72" s="32">
        <f t="shared" si="4"/>
        <v>307323</v>
      </c>
      <c r="G72" s="32">
        <f t="shared" si="4"/>
        <v>678695.34000000008</v>
      </c>
      <c r="H72" s="32">
        <f t="shared" si="4"/>
        <v>2733036.4299999997</v>
      </c>
      <c r="I72" s="32">
        <f t="shared" si="4"/>
        <v>767666.81</v>
      </c>
      <c r="J72" s="32">
        <f t="shared" si="4"/>
        <v>3596493.5399999996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70679.11</v>
      </c>
      <c r="D73" s="32">
        <f t="shared" si="5"/>
        <v>1889441.9699999997</v>
      </c>
      <c r="E73" s="32">
        <f t="shared" si="5"/>
        <v>2302</v>
      </c>
      <c r="F73" s="32">
        <f t="shared" si="5"/>
        <v>43035.5</v>
      </c>
      <c r="G73" s="32">
        <f t="shared" si="5"/>
        <v>642152.21</v>
      </c>
      <c r="H73" s="32">
        <f t="shared" si="5"/>
        <v>3565685.2099999995</v>
      </c>
      <c r="I73" s="32">
        <f t="shared" si="5"/>
        <v>715133.32</v>
      </c>
      <c r="J73" s="32">
        <f t="shared" si="5"/>
        <v>5498162.6799999997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128697.57999999999</v>
      </c>
      <c r="D74" s="32">
        <f t="shared" ref="D74:J74" si="6">SUM(D72:D73)</f>
        <v>2445576.0799999996</v>
      </c>
      <c r="E74" s="32">
        <f t="shared" si="6"/>
        <v>33255</v>
      </c>
      <c r="F74" s="32">
        <f t="shared" si="6"/>
        <v>350358.5</v>
      </c>
      <c r="G74" s="32">
        <f t="shared" si="6"/>
        <v>1320847.55</v>
      </c>
      <c r="H74" s="32">
        <f t="shared" si="6"/>
        <v>6298721.6399999987</v>
      </c>
      <c r="I74" s="32">
        <f t="shared" si="6"/>
        <v>1482800.13</v>
      </c>
      <c r="J74" s="32">
        <f t="shared" si="6"/>
        <v>9094656.2199999988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6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0" activePane="bottomLeft" state="frozen"/>
      <selection pane="bottomLeft" activeCell="G61" sqref="G61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133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6</v>
      </c>
      <c r="D4" s="35" t="s">
        <v>11</v>
      </c>
      <c r="E4" s="4" t="s">
        <v>96</v>
      </c>
      <c r="F4" s="35" t="s">
        <v>14</v>
      </c>
      <c r="G4" s="4" t="s">
        <v>97</v>
      </c>
      <c r="H4" s="35" t="s">
        <v>88</v>
      </c>
      <c r="I4" s="35" t="s">
        <v>98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17711.47</v>
      </c>
      <c r="D5" s="31">
        <f>(Jul!C5*7)+(Aug!C5*6)+(Sep!C5*5)+(Oct!C5*4)+(Nov!C5*3)+(Dec!C5*2)+(Jan!C5*1)</f>
        <v>115886.03</v>
      </c>
      <c r="E5" s="8">
        <v>22208</v>
      </c>
      <c r="F5" s="31">
        <f>(Jul!E5*7)+(Aug!E5*6)+(Sep!E5*5)+(Oct!E5*4)+(Nov!E5*3)+(Dec!E5*2)+(Jan!E5*1)</f>
        <v>214255</v>
      </c>
      <c r="G5" s="8">
        <v>123317.23</v>
      </c>
      <c r="H5" s="31">
        <f>Dec!H5+G5</f>
        <v>623927.25</v>
      </c>
      <c r="I5" s="31">
        <f t="shared" ref="I5:I63" si="0">C5+E5+G5</f>
        <v>163236.70000000001</v>
      </c>
      <c r="J5" s="31">
        <f t="shared" ref="J5:J63" si="1">D5+F5+H5</f>
        <v>954068.28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(Jul!C6*7)+(Aug!C6*6)+(Sep!C6*5)+(Oct!C6*4)+(Nov!C6*3)+(Dec!C6*2)+(Jan!C6*1)</f>
        <v>26436</v>
      </c>
      <c r="E6" s="8">
        <v>1153</v>
      </c>
      <c r="F6" s="31">
        <f>(Jul!E6*7)+(Aug!E6*6)+(Sep!E6*5)+(Oct!E6*4)+(Nov!E6*3)+(Dec!E6*2)+(Jan!E6*1)</f>
        <v>7413</v>
      </c>
      <c r="G6" s="8">
        <v>1153</v>
      </c>
      <c r="H6" s="31">
        <f>Dec!H6+G6</f>
        <v>6203</v>
      </c>
      <c r="I6" s="31">
        <f t="shared" si="0"/>
        <v>2306</v>
      </c>
      <c r="J6" s="31">
        <f t="shared" si="1"/>
        <v>40052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(Jul!C7*7)+(Aug!C7*6)+(Sep!C7*5)+(Oct!C7*4)+(Nov!C7*3)+(Dec!C7*2)+(Jan!C7*1)</f>
        <v>44768.38</v>
      </c>
      <c r="E7" s="8">
        <v>3486</v>
      </c>
      <c r="F7" s="31">
        <f>(Jul!E7*7)+(Aug!E7*6)+(Sep!E7*5)+(Oct!E7*4)+(Nov!E7*3)+(Dec!E7*2)+(Jan!E7*1)</f>
        <v>9231</v>
      </c>
      <c r="G7" s="8">
        <v>2298</v>
      </c>
      <c r="H7" s="31">
        <f>Dec!H7+G7</f>
        <v>61857.599999999999</v>
      </c>
      <c r="I7" s="31">
        <f t="shared" si="0"/>
        <v>5784</v>
      </c>
      <c r="J7" s="31">
        <f t="shared" si="1"/>
        <v>115856.98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836.13</v>
      </c>
      <c r="D8" s="31">
        <f>(Jul!C8*7)+(Aug!C8*6)+(Sep!C8*5)+(Oct!C8*4)+(Nov!C8*3)+(Dec!C8*2)+(Jan!C8*1)</f>
        <v>9079.3799999999992</v>
      </c>
      <c r="E8" s="8"/>
      <c r="F8" s="31">
        <f>(Jul!E8*7)+(Aug!E8*6)+(Sep!E8*5)+(Oct!E8*4)+(Nov!E8*3)+(Dec!E8*2)+(Jan!E8*1)</f>
        <v>3576</v>
      </c>
      <c r="G8" s="8">
        <v>4750.4399999999996</v>
      </c>
      <c r="H8" s="31">
        <f>Dec!H8+G8</f>
        <v>13377.689999999999</v>
      </c>
      <c r="I8" s="31">
        <f t="shared" si="0"/>
        <v>5586.57</v>
      </c>
      <c r="J8" s="31">
        <f t="shared" si="1"/>
        <v>26033.07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(Jul!C9*7)+(Aug!C9*6)+(Sep!C9*5)+(Oct!C9*4)+(Nov!C9*3)+(Dec!C9*2)+(Jan!C9*1)</f>
        <v>0</v>
      </c>
      <c r="E9" s="8">
        <v>336</v>
      </c>
      <c r="F9" s="31">
        <f>(Jul!E9*7)+(Aug!E9*6)+(Sep!E9*5)+(Oct!E9*4)+(Nov!E9*3)+(Dec!E9*2)+(Jan!E9*1)</f>
        <v>336</v>
      </c>
      <c r="G9" s="8"/>
      <c r="H9" s="31">
        <f>Dec!H9+G9</f>
        <v>0</v>
      </c>
      <c r="I9" s="31">
        <f t="shared" si="0"/>
        <v>336</v>
      </c>
      <c r="J9" s="31">
        <f t="shared" si="1"/>
        <v>336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1159.27</v>
      </c>
      <c r="D10" s="31">
        <f>(Jul!C10*7)+(Aug!C10*6)+(Sep!C10*5)+(Oct!C10*4)+(Nov!C10*3)+(Dec!C10*2)+(Jan!C10*1)</f>
        <v>48729.27</v>
      </c>
      <c r="E10" s="8"/>
      <c r="F10" s="31">
        <f>(Jul!E10*7)+(Aug!E10*6)+(Sep!E10*5)+(Oct!E10*4)+(Nov!E10*3)+(Dec!E10*2)+(Jan!E10*1)</f>
        <v>6894</v>
      </c>
      <c r="G10" s="8"/>
      <c r="H10" s="31">
        <f>Dec!H10+G10</f>
        <v>176285.14</v>
      </c>
      <c r="I10" s="31">
        <f t="shared" si="0"/>
        <v>1159.27</v>
      </c>
      <c r="J10" s="31">
        <f t="shared" si="1"/>
        <v>231908.41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2915.55</v>
      </c>
      <c r="D11" s="31">
        <f>(Jul!C11*7)+(Aug!C11*6)+(Sep!C11*5)+(Oct!C11*4)+(Nov!C11*3)+(Dec!C11*2)+(Jan!C11*1)</f>
        <v>10997.35</v>
      </c>
      <c r="E11" s="8"/>
      <c r="F11" s="31">
        <f>(Jul!E11*7)+(Aug!E11*6)+(Sep!E11*5)+(Oct!E11*4)+(Nov!E11*3)+(Dec!E11*2)+(Jan!E11*1)</f>
        <v>20436</v>
      </c>
      <c r="G11" s="8">
        <v>3701.02</v>
      </c>
      <c r="H11" s="31">
        <f>Dec!H11+G11</f>
        <v>76573.919999999998</v>
      </c>
      <c r="I11" s="31">
        <f t="shared" si="0"/>
        <v>6616.57</v>
      </c>
      <c r="J11" s="31">
        <f t="shared" si="1"/>
        <v>108007.26999999999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(Jul!C12*7)+(Aug!C12*6)+(Sep!C12*5)+(Oct!C12*4)+(Nov!C12*3)+(Dec!C12*2)+(Jan!C12*1)</f>
        <v>0</v>
      </c>
      <c r="E12" s="8">
        <v>1383</v>
      </c>
      <c r="F12" s="31">
        <f>(Jul!E12*7)+(Aug!E12*6)+(Sep!E12*5)+(Oct!E12*4)+(Nov!E12*3)+(Dec!E12*2)+(Jan!E12*1)</f>
        <v>8887</v>
      </c>
      <c r="G12" s="8"/>
      <c r="H12" s="31">
        <f>Dec!H12+G12</f>
        <v>8576</v>
      </c>
      <c r="I12" s="31">
        <f t="shared" si="0"/>
        <v>1383</v>
      </c>
      <c r="J12" s="31">
        <f t="shared" si="1"/>
        <v>17463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11473.36</v>
      </c>
      <c r="D13" s="31">
        <f>(Jul!C13*7)+(Aug!C13*6)+(Sep!C13*5)+(Oct!C13*4)+(Nov!C13*3)+(Dec!C13*2)+(Jan!C13*1)</f>
        <v>88880.66</v>
      </c>
      <c r="E13" s="8">
        <v>3076.56</v>
      </c>
      <c r="F13" s="31">
        <f>(Jul!E13*7)+(Aug!E13*6)+(Sep!E13*5)+(Oct!E13*4)+(Nov!E13*3)+(Dec!E13*2)+(Jan!E13*1)</f>
        <v>28874.560000000001</v>
      </c>
      <c r="G13" s="8">
        <v>12709.12</v>
      </c>
      <c r="H13" s="31">
        <f>Dec!H13+G13</f>
        <v>93605.159999999989</v>
      </c>
      <c r="I13" s="31">
        <f t="shared" si="0"/>
        <v>27259.040000000001</v>
      </c>
      <c r="J13" s="31">
        <f t="shared" si="1"/>
        <v>211360.38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4367.17</v>
      </c>
      <c r="D14" s="31">
        <f>(Jul!C14*7)+(Aug!C14*6)+(Sep!C14*5)+(Oct!C14*4)+(Nov!C14*3)+(Dec!C14*2)+(Jan!C14*1)</f>
        <v>21185.35</v>
      </c>
      <c r="E14" s="8"/>
      <c r="F14" s="31">
        <f>(Jul!E14*7)+(Aug!E14*6)+(Sep!E14*5)+(Oct!E14*4)+(Nov!E14*3)+(Dec!E14*2)+(Jan!E14*1)</f>
        <v>0</v>
      </c>
      <c r="G14" s="8">
        <v>12647.71</v>
      </c>
      <c r="H14" s="31">
        <f>Dec!H14+G14</f>
        <v>22224.71</v>
      </c>
      <c r="I14" s="31">
        <f t="shared" si="0"/>
        <v>17014.879999999997</v>
      </c>
      <c r="J14" s="31">
        <f t="shared" si="1"/>
        <v>43410.06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(Jul!C15*7)+(Aug!C15*6)+(Sep!C15*5)+(Oct!C15*4)+(Nov!C15*3)+(Dec!C15*2)+(Jan!C15*1)</f>
        <v>0</v>
      </c>
      <c r="E15" s="8"/>
      <c r="F15" s="31">
        <f>(Jul!E15*7)+(Aug!E15*6)+(Sep!E15*5)+(Oct!E15*4)+(Nov!E15*3)+(Dec!E15*2)+(Jan!E15*1)</f>
        <v>540</v>
      </c>
      <c r="G15" s="8"/>
      <c r="H15" s="31">
        <f>Dec!H15+G15</f>
        <v>450</v>
      </c>
      <c r="I15" s="31">
        <f t="shared" si="0"/>
        <v>0</v>
      </c>
      <c r="J15" s="31">
        <f t="shared" si="1"/>
        <v>990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20992.47</v>
      </c>
      <c r="D16" s="31">
        <f>(Jul!C16*7)+(Aug!C16*6)+(Sep!C16*5)+(Oct!C16*4)+(Nov!C16*3)+(Dec!C16*2)+(Jan!C16*1)</f>
        <v>223222.97</v>
      </c>
      <c r="E16" s="8">
        <v>8400</v>
      </c>
      <c r="F16" s="31">
        <f>(Jul!E16*7)+(Aug!E16*6)+(Sep!E16*5)+(Oct!E16*4)+(Nov!E16*3)+(Dec!E16*2)+(Jan!E16*1)</f>
        <v>36864</v>
      </c>
      <c r="G16" s="8">
        <v>137801.9</v>
      </c>
      <c r="H16" s="31">
        <f>Dec!H16+G16</f>
        <v>1462294.46</v>
      </c>
      <c r="I16" s="31">
        <f t="shared" si="0"/>
        <v>167194.37</v>
      </c>
      <c r="J16" s="31">
        <f t="shared" si="1"/>
        <v>1722381.43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1686.13</v>
      </c>
      <c r="D17" s="31">
        <f>(Jul!C17*7)+(Aug!C17*6)+(Sep!C17*5)+(Oct!C17*4)+(Nov!C17*3)+(Dec!C17*2)+(Jan!C17*1)</f>
        <v>42005.969999999994</v>
      </c>
      <c r="E17" s="8">
        <v>1075</v>
      </c>
      <c r="F17" s="31">
        <f>(Jul!E17*7)+(Aug!E17*6)+(Sep!E17*5)+(Oct!E17*4)+(Nov!E17*3)+(Dec!E17*2)+(Jan!E17*1)</f>
        <v>14425</v>
      </c>
      <c r="G17" s="8">
        <v>10088.530000000001</v>
      </c>
      <c r="H17" s="31">
        <f>Dec!H17+G17</f>
        <v>49412.53</v>
      </c>
      <c r="I17" s="31">
        <f t="shared" si="0"/>
        <v>12849.66</v>
      </c>
      <c r="J17" s="31">
        <f t="shared" si="1"/>
        <v>105843.5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(Jul!C18*7)+(Aug!C18*6)+(Sep!C18*5)+(Oct!C18*4)+(Nov!C18*3)+(Dec!C18*2)+(Jan!C18*1)</f>
        <v>0</v>
      </c>
      <c r="E18" s="8"/>
      <c r="F18" s="31">
        <f>(Jul!E18*7)+(Aug!E18*6)+(Sep!E18*5)+(Oct!E18*4)+(Nov!E18*3)+(Dec!E18*2)+(Jan!E18*1)</f>
        <v>0</v>
      </c>
      <c r="G18" s="8"/>
      <c r="H18" s="31">
        <f>Dec!H18+G18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(Jul!C19*7)+(Aug!C19*6)+(Sep!C19*5)+(Oct!C19*4)+(Nov!C19*3)+(Dec!C19*2)+(Jan!C19*1)</f>
        <v>0</v>
      </c>
      <c r="E19" s="8"/>
      <c r="F19" s="31">
        <f>(Jul!E19*7)+(Aug!E19*6)+(Sep!E19*5)+(Oct!E19*4)+(Nov!E19*3)+(Dec!E19*2)+(Jan!E19*1)</f>
        <v>0</v>
      </c>
      <c r="G19" s="8"/>
      <c r="H19" s="31">
        <f>Dec!H19+G19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(Jul!C20*7)+(Aug!C20*6)+(Sep!C20*5)+(Oct!C20*4)+(Nov!C20*3)+(Dec!C20*2)+(Jan!C20*1)</f>
        <v>9060.06</v>
      </c>
      <c r="E20" s="8"/>
      <c r="F20" s="31">
        <f>(Jul!E20*7)+(Aug!E20*6)+(Sep!E20*5)+(Oct!E20*4)+(Nov!E20*3)+(Dec!E20*2)+(Jan!E20*1)</f>
        <v>0</v>
      </c>
      <c r="G20" s="8"/>
      <c r="H20" s="31">
        <f>Dec!H20+G20</f>
        <v>1484.92</v>
      </c>
      <c r="I20" s="31">
        <f t="shared" si="0"/>
        <v>0</v>
      </c>
      <c r="J20" s="31">
        <f t="shared" si="1"/>
        <v>10544.98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(Jul!C21*7)+(Aug!C21*6)+(Sep!C21*5)+(Oct!C21*4)+(Nov!C21*3)+(Dec!C21*2)+(Jan!C21*1)</f>
        <v>4231.51</v>
      </c>
      <c r="E21" s="8"/>
      <c r="F21" s="31">
        <f>(Jul!E21*7)+(Aug!E21*6)+(Sep!E21*5)+(Oct!E21*4)+(Nov!E21*3)+(Dec!E21*2)+(Jan!E21*1)</f>
        <v>13643</v>
      </c>
      <c r="G21" s="8"/>
      <c r="H21" s="31">
        <f>Dec!H21+G21</f>
        <v>5700</v>
      </c>
      <c r="I21" s="31">
        <f t="shared" si="0"/>
        <v>0</v>
      </c>
      <c r="J21" s="31">
        <f t="shared" si="1"/>
        <v>23574.510000000002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(Jul!C22*7)+(Aug!C22*6)+(Sep!C22*5)+(Oct!C22*4)+(Nov!C22*3)+(Dec!C22*2)+(Jan!C22*1)</f>
        <v>15767.5</v>
      </c>
      <c r="E22" s="8">
        <v>1075</v>
      </c>
      <c r="F22" s="31">
        <f>(Jul!E22*7)+(Aug!E22*6)+(Sep!E22*5)+(Oct!E22*4)+(Nov!E22*3)+(Dec!E22*2)+(Jan!E22*1)</f>
        <v>1075</v>
      </c>
      <c r="G22" s="8"/>
      <c r="H22" s="31">
        <f>Dec!H22+G22</f>
        <v>225040.34</v>
      </c>
      <c r="I22" s="31">
        <f t="shared" si="0"/>
        <v>1075</v>
      </c>
      <c r="J22" s="31">
        <f t="shared" si="1"/>
        <v>241882.84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755.36</v>
      </c>
      <c r="D23" s="31">
        <f>(Jul!C23*7)+(Aug!C23*6)+(Sep!C23*5)+(Oct!C23*4)+(Nov!C23*3)+(Dec!C23*2)+(Jan!C23*1)</f>
        <v>9962.0600000000013</v>
      </c>
      <c r="E23" s="8">
        <v>3422</v>
      </c>
      <c r="F23" s="31">
        <f>(Jul!E23*7)+(Aug!E23*6)+(Sep!E23*5)+(Oct!E23*4)+(Nov!E23*3)+(Dec!E23*2)+(Jan!E23*1)</f>
        <v>35940</v>
      </c>
      <c r="G23" s="8">
        <v>20264.2</v>
      </c>
      <c r="H23" s="31">
        <f>Dec!H23+G23</f>
        <v>47393.759999999995</v>
      </c>
      <c r="I23" s="31">
        <f t="shared" si="0"/>
        <v>24441.56</v>
      </c>
      <c r="J23" s="31">
        <f t="shared" si="1"/>
        <v>93295.819999999992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(Jul!C24*7)+(Aug!C24*6)+(Sep!C24*5)+(Oct!C24*4)+(Nov!C24*3)+(Dec!C24*2)+(Jan!C24*1)</f>
        <v>43267.100000000006</v>
      </c>
      <c r="E24" s="8">
        <v>1700</v>
      </c>
      <c r="F24" s="31">
        <f>(Jul!E24*7)+(Aug!E24*6)+(Sep!E24*5)+(Oct!E24*4)+(Nov!E24*3)+(Dec!E24*2)+(Jan!E24*1)</f>
        <v>4398</v>
      </c>
      <c r="G24" s="8"/>
      <c r="H24" s="31">
        <f>Dec!H24+G24</f>
        <v>71987.59</v>
      </c>
      <c r="I24" s="31">
        <f t="shared" si="0"/>
        <v>1700</v>
      </c>
      <c r="J24" s="31">
        <f t="shared" si="1"/>
        <v>119652.69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(Jul!C25*7)+(Aug!C25*6)+(Sep!C25*5)+(Oct!C25*4)+(Nov!C25*3)+(Dec!C25*2)+(Jan!C25*1)</f>
        <v>36630.61</v>
      </c>
      <c r="E25" s="8">
        <v>1861</v>
      </c>
      <c r="F25" s="31">
        <f>(Jul!E25*7)+(Aug!E25*6)+(Sep!E25*5)+(Oct!E25*4)+(Nov!E25*3)+(Dec!E25*2)+(Jan!E25*1)</f>
        <v>1861</v>
      </c>
      <c r="G25" s="8"/>
      <c r="H25" s="31">
        <f>Dec!H25+G25</f>
        <v>41654.83</v>
      </c>
      <c r="I25" s="31">
        <f t="shared" si="0"/>
        <v>1861</v>
      </c>
      <c r="J25" s="31">
        <f t="shared" si="1"/>
        <v>80146.44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757.66</v>
      </c>
      <c r="D26" s="31">
        <f>(Jul!C26*7)+(Aug!C26*6)+(Sep!C26*5)+(Oct!C26*4)+(Nov!C26*3)+(Dec!C26*2)+(Jan!C26*1)</f>
        <v>757.66</v>
      </c>
      <c r="E26" s="8"/>
      <c r="F26" s="31">
        <f>(Jul!E26*7)+(Aug!E26*6)+(Sep!E26*5)+(Oct!E26*4)+(Nov!E26*3)+(Dec!E26*2)+(Jan!E26*1)</f>
        <v>8172</v>
      </c>
      <c r="G26" s="8">
        <v>388.13</v>
      </c>
      <c r="H26" s="31">
        <f>Dec!H26+G26</f>
        <v>10603.13</v>
      </c>
      <c r="I26" s="31">
        <f t="shared" si="0"/>
        <v>1145.79</v>
      </c>
      <c r="J26" s="31">
        <f t="shared" si="1"/>
        <v>19532.79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1289.26</v>
      </c>
      <c r="D27" s="31">
        <f>(Jul!C27*7)+(Aug!C27*6)+(Sep!C27*5)+(Oct!C27*4)+(Nov!C27*3)+(Dec!C27*2)+(Jan!C27*1)</f>
        <v>4120.76</v>
      </c>
      <c r="E27" s="8"/>
      <c r="F27" s="31">
        <f>(Jul!E27*7)+(Aug!E27*6)+(Sep!E27*5)+(Oct!E27*4)+(Nov!E27*3)+(Dec!E27*2)+(Jan!E27*1)</f>
        <v>0</v>
      </c>
      <c r="G27" s="8">
        <v>630.08000000000004</v>
      </c>
      <c r="H27" s="31">
        <f>Dec!H27+G27</f>
        <v>1782.6</v>
      </c>
      <c r="I27" s="31">
        <f t="shared" si="0"/>
        <v>1919.3400000000001</v>
      </c>
      <c r="J27" s="31">
        <f t="shared" si="1"/>
        <v>5903.3600000000006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3068.9</v>
      </c>
      <c r="D28" s="31">
        <f>(Jul!C28*7)+(Aug!C28*6)+(Sep!C28*5)+(Oct!C28*4)+(Nov!C28*3)+(Dec!C28*2)+(Jan!C28*1)</f>
        <v>3068.9</v>
      </c>
      <c r="E28" s="8"/>
      <c r="F28" s="31">
        <f>(Jul!E28*7)+(Aug!E28*6)+(Sep!E28*5)+(Oct!E28*4)+(Nov!E28*3)+(Dec!E28*2)+(Jan!E28*1)</f>
        <v>0</v>
      </c>
      <c r="G28" s="8">
        <v>8330.52</v>
      </c>
      <c r="H28" s="31">
        <f>Dec!H28+G28</f>
        <v>8330.52</v>
      </c>
      <c r="I28" s="31">
        <f t="shared" si="0"/>
        <v>11399.42</v>
      </c>
      <c r="J28" s="31">
        <f t="shared" si="1"/>
        <v>11399.42</v>
      </c>
    </row>
    <row r="29" spans="1:10" s="1" customFormat="1" ht="15.75" customHeight="1" x14ac:dyDescent="0.2">
      <c r="A29" s="5" t="s">
        <v>81</v>
      </c>
      <c r="B29" s="6" t="s">
        <v>22</v>
      </c>
      <c r="C29" s="7">
        <v>2098.71</v>
      </c>
      <c r="D29" s="31">
        <f>(Jul!C29*7)+(Aug!C29*6)+(Sep!C29*5)+(Oct!C29*4)+(Nov!C29*3)+(Dec!C29*2)+(Jan!C29*1)</f>
        <v>16633.71</v>
      </c>
      <c r="E29" s="8">
        <v>90</v>
      </c>
      <c r="F29" s="31">
        <f>(Jul!E29*7)+(Aug!E29*6)+(Sep!E29*5)+(Oct!E29*4)+(Nov!E29*3)+(Dec!E29*2)+(Jan!E29*1)</f>
        <v>5706</v>
      </c>
      <c r="G29" s="8"/>
      <c r="H29" s="31">
        <f>Dec!H29+G29</f>
        <v>15542</v>
      </c>
      <c r="I29" s="31">
        <f t="shared" si="0"/>
        <v>2188.71</v>
      </c>
      <c r="J29" s="31">
        <f t="shared" si="1"/>
        <v>37881.71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1063.0899999999999</v>
      </c>
      <c r="D30" s="31">
        <f>(Jul!C30*7)+(Aug!C30*6)+(Sep!C30*5)+(Oct!C30*4)+(Nov!C30*3)+(Dec!C30*2)+(Jan!C30*1)</f>
        <v>29717.870000000003</v>
      </c>
      <c r="E30" s="8">
        <v>3349</v>
      </c>
      <c r="F30" s="31">
        <f>(Jul!E30*7)+(Aug!E30*6)+(Sep!E30*5)+(Oct!E30*4)+(Nov!E30*3)+(Dec!E30*2)+(Jan!E30*1)</f>
        <v>17449</v>
      </c>
      <c r="G30" s="8">
        <v>1228.47</v>
      </c>
      <c r="H30" s="31">
        <f>Dec!H30+G30</f>
        <v>23583.25</v>
      </c>
      <c r="I30" s="31">
        <f t="shared" si="0"/>
        <v>5640.56</v>
      </c>
      <c r="J30" s="31">
        <f t="shared" si="1"/>
        <v>70750.12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3748.27</v>
      </c>
      <c r="D31" s="31">
        <f>(Jul!C31*7)+(Aug!C31*6)+(Sep!C31*5)+(Oct!C31*4)+(Nov!C31*3)+(Dec!C31*2)+(Jan!C31*1)</f>
        <v>22861.56</v>
      </c>
      <c r="E31" s="8">
        <v>1276</v>
      </c>
      <c r="F31" s="31">
        <f>(Jul!E31*7)+(Aug!E31*6)+(Sep!E31*5)+(Oct!E31*4)+(Nov!E31*3)+(Dec!E31*2)+(Jan!E31*1)</f>
        <v>20902</v>
      </c>
      <c r="G31" s="8">
        <v>9954.07</v>
      </c>
      <c r="H31" s="31">
        <f>Dec!H31+G31</f>
        <v>34408.449999999997</v>
      </c>
      <c r="I31" s="31">
        <f t="shared" si="0"/>
        <v>14978.34</v>
      </c>
      <c r="J31" s="31">
        <f t="shared" si="1"/>
        <v>78172.009999999995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(Jul!C32*7)+(Aug!C32*6)+(Sep!C32*5)+(Oct!C32*4)+(Nov!C32*3)+(Dec!C32*2)+(Jan!C32*1)</f>
        <v>18413.400000000001</v>
      </c>
      <c r="E32" s="8"/>
      <c r="F32" s="31">
        <f>(Jul!E32*7)+(Aug!E32*6)+(Sep!E32*5)+(Oct!E32*4)+(Nov!E32*3)+(Dec!E32*2)+(Jan!E32*1)</f>
        <v>0</v>
      </c>
      <c r="G32" s="8"/>
      <c r="H32" s="31">
        <f>Dec!H32+G32</f>
        <v>0</v>
      </c>
      <c r="I32" s="31">
        <f t="shared" si="0"/>
        <v>0</v>
      </c>
      <c r="J32" s="31">
        <f t="shared" si="1"/>
        <v>18413.400000000001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(Jul!C33*7)+(Aug!C33*6)+(Sep!C33*5)+(Oct!C33*4)+(Nov!C33*3)+(Dec!C33*2)+(Jan!C33*1)</f>
        <v>59052.869999999995</v>
      </c>
      <c r="E33" s="8"/>
      <c r="F33" s="31">
        <f>(Jul!E33*7)+(Aug!E33*6)+(Sep!E33*5)+(Oct!E33*4)+(Nov!E33*3)+(Dec!E33*2)+(Jan!E33*1)</f>
        <v>0</v>
      </c>
      <c r="G33" s="8"/>
      <c r="H33" s="31">
        <f>Dec!H33+G33</f>
        <v>2156.13</v>
      </c>
      <c r="I33" s="31">
        <f t="shared" si="0"/>
        <v>0</v>
      </c>
      <c r="J33" s="31">
        <f t="shared" si="1"/>
        <v>61208.999999999993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(Jul!C34*7)+(Aug!C34*6)+(Sep!C34*5)+(Oct!C34*4)+(Nov!C34*3)+(Dec!C34*2)+(Jan!C34*1)</f>
        <v>1842.6100000000001</v>
      </c>
      <c r="E34" s="8"/>
      <c r="F34" s="31">
        <f>(Jul!E34*7)+(Aug!E34*6)+(Sep!E34*5)+(Oct!E34*4)+(Nov!E34*3)+(Dec!E34*2)+(Jan!E34*1)</f>
        <v>0</v>
      </c>
      <c r="G34" s="8"/>
      <c r="H34" s="31">
        <f>Dec!H34+G34</f>
        <v>650</v>
      </c>
      <c r="I34" s="31">
        <f t="shared" si="0"/>
        <v>0</v>
      </c>
      <c r="J34" s="31">
        <f t="shared" si="1"/>
        <v>2492.61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(Jul!C35*7)+(Aug!C35*6)+(Sep!C35*5)+(Oct!C35*4)+(Nov!C35*3)+(Dec!C35*2)+(Jan!C35*1)</f>
        <v>184656.03999999998</v>
      </c>
      <c r="E35" s="8"/>
      <c r="F35" s="31">
        <f>(Jul!E35*7)+(Aug!E35*6)+(Sep!E35*5)+(Oct!E35*4)+(Nov!E35*3)+(Dec!E35*2)+(Jan!E35*1)</f>
        <v>0</v>
      </c>
      <c r="G35" s="8"/>
      <c r="H35" s="31">
        <f>Dec!H35+G35</f>
        <v>365041.13</v>
      </c>
      <c r="I35" s="31">
        <f t="shared" si="0"/>
        <v>0</v>
      </c>
      <c r="J35" s="31">
        <f t="shared" si="1"/>
        <v>549697.16999999993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(Jul!C36*7)+(Aug!C36*6)+(Sep!C36*5)+(Oct!C36*4)+(Nov!C36*3)+(Dec!C36*2)+(Jan!C36*1)</f>
        <v>39078</v>
      </c>
      <c r="E36" s="8"/>
      <c r="F36" s="31">
        <f>(Jul!E36*7)+(Aug!E36*6)+(Sep!E36*5)+(Oct!E36*4)+(Nov!E36*3)+(Dec!E36*2)+(Jan!E36*1)</f>
        <v>0</v>
      </c>
      <c r="G36" s="8"/>
      <c r="H36" s="31">
        <f>Dec!H36+G36</f>
        <v>94264.5</v>
      </c>
      <c r="I36" s="31">
        <f t="shared" si="0"/>
        <v>0</v>
      </c>
      <c r="J36" s="31">
        <f t="shared" si="1"/>
        <v>133342.5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(Jul!C37*7)+(Aug!C37*6)+(Sep!C37*5)+(Oct!C37*4)+(Nov!C37*3)+(Dec!C37*2)+(Jan!C37*1)</f>
        <v>0</v>
      </c>
      <c r="E37" s="8"/>
      <c r="F37" s="31">
        <f>(Jul!E37*7)+(Aug!E37*6)+(Sep!E37*5)+(Oct!E37*4)+(Nov!E37*3)+(Dec!E37*2)+(Jan!E37*1)</f>
        <v>0</v>
      </c>
      <c r="G37" s="8"/>
      <c r="H37" s="31">
        <f>Dec!H37+G37</f>
        <v>1332</v>
      </c>
      <c r="I37" s="31">
        <f t="shared" si="0"/>
        <v>0</v>
      </c>
      <c r="J37" s="31">
        <f t="shared" si="1"/>
        <v>1332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(Jul!C38*7)+(Aug!C38*6)+(Sep!C38*5)+(Oct!C38*4)+(Nov!C38*3)+(Dec!C38*2)+(Jan!C38*1)</f>
        <v>0</v>
      </c>
      <c r="E38" s="8"/>
      <c r="F38" s="31">
        <f>(Jul!E38*7)+(Aug!E38*6)+(Sep!E38*5)+(Oct!E38*4)+(Nov!E38*3)+(Dec!E38*2)+(Jan!E38*1)</f>
        <v>0</v>
      </c>
      <c r="G38" s="8"/>
      <c r="H38" s="31">
        <f>Dec!H38+G38</f>
        <v>0</v>
      </c>
      <c r="I38" s="31">
        <f t="shared" si="0"/>
        <v>0</v>
      </c>
      <c r="J38" s="31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7178.66</v>
      </c>
      <c r="D39" s="31">
        <f>(Jul!C39*7)+(Aug!C39*6)+(Sep!C39*5)+(Oct!C39*4)+(Nov!C39*3)+(Dec!C39*2)+(Jan!C39*1)</f>
        <v>52811.869999999995</v>
      </c>
      <c r="E39" s="8"/>
      <c r="F39" s="31">
        <f>(Jul!E39*7)+(Aug!E39*6)+(Sep!E39*5)+(Oct!E39*4)+(Nov!E39*3)+(Dec!E39*2)+(Jan!E39*1)</f>
        <v>0</v>
      </c>
      <c r="G39" s="8">
        <v>90666.62</v>
      </c>
      <c r="H39" s="31">
        <f>Dec!H39+G39</f>
        <v>113127.34</v>
      </c>
      <c r="I39" s="31">
        <f t="shared" si="0"/>
        <v>97845.28</v>
      </c>
      <c r="J39" s="31">
        <f t="shared" si="1"/>
        <v>165939.21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(Jul!C40*7)+(Aug!C40*6)+(Sep!C40*5)+(Oct!C40*4)+(Nov!C40*3)+(Dec!C40*2)+(Jan!C40*1)</f>
        <v>0</v>
      </c>
      <c r="E40" s="8"/>
      <c r="F40" s="31">
        <f>(Jul!E40*7)+(Aug!E40*6)+(Sep!E40*5)+(Oct!E40*4)+(Nov!E40*3)+(Dec!E40*2)+(Jan!E40*1)</f>
        <v>3280</v>
      </c>
      <c r="G40" s="8"/>
      <c r="H40" s="31">
        <f>Dec!H40+G40</f>
        <v>1430</v>
      </c>
      <c r="I40" s="31">
        <f t="shared" si="0"/>
        <v>0</v>
      </c>
      <c r="J40" s="31">
        <f t="shared" si="1"/>
        <v>4710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(Jul!C41*7)+(Aug!C41*6)+(Sep!C41*5)+(Oct!C41*4)+(Nov!C41*3)+(Dec!C41*2)+(Jan!C41*1)</f>
        <v>0</v>
      </c>
      <c r="E41" s="8"/>
      <c r="F41" s="31">
        <f>(Jul!E41*7)+(Aug!E41*6)+(Sep!E41*5)+(Oct!E41*4)+(Nov!E41*3)+(Dec!E41*2)+(Jan!E41*1)</f>
        <v>0</v>
      </c>
      <c r="G41" s="8"/>
      <c r="H41" s="31">
        <f>Dec!H41+G41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838.64</v>
      </c>
      <c r="D42" s="31">
        <f>(Jul!C42*7)+(Aug!C42*6)+(Sep!C42*5)+(Oct!C42*4)+(Nov!C42*3)+(Dec!C42*2)+(Jan!C42*1)</f>
        <v>31013.539999999997</v>
      </c>
      <c r="E42" s="8">
        <v>218</v>
      </c>
      <c r="F42" s="31">
        <f>(Jul!E42*7)+(Aug!E42*6)+(Sep!E42*5)+(Oct!E42*4)+(Nov!E42*3)+(Dec!E42*2)+(Jan!E42*1)</f>
        <v>3665</v>
      </c>
      <c r="G42" s="8">
        <v>4896.84</v>
      </c>
      <c r="H42" s="31">
        <f>Dec!H42+G42</f>
        <v>14657.84</v>
      </c>
      <c r="I42" s="31">
        <f t="shared" si="0"/>
        <v>5953.48</v>
      </c>
      <c r="J42" s="31">
        <f t="shared" si="1"/>
        <v>49336.37999999999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2246.64</v>
      </c>
      <c r="D43" s="31">
        <f>(Jul!C43*7)+(Aug!C43*6)+(Sep!C43*5)+(Oct!C43*4)+(Nov!C43*3)+(Dec!C43*2)+(Jan!C43*1)</f>
        <v>79121.62</v>
      </c>
      <c r="E43" s="8"/>
      <c r="F43" s="31">
        <f>(Jul!E43*7)+(Aug!E43*6)+(Sep!E43*5)+(Oct!E43*4)+(Nov!E43*3)+(Dec!E43*2)+(Jan!E43*1)</f>
        <v>0</v>
      </c>
      <c r="G43" s="8">
        <v>31871.66</v>
      </c>
      <c r="H43" s="31">
        <f>Dec!H43+G43</f>
        <v>115836.5</v>
      </c>
      <c r="I43" s="31">
        <f t="shared" si="0"/>
        <v>34118.300000000003</v>
      </c>
      <c r="J43" s="31">
        <f t="shared" si="1"/>
        <v>194958.12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1105.6400000000001</v>
      </c>
      <c r="D44" s="31">
        <f>(Jul!C44*7)+(Aug!C44*6)+(Sep!C44*5)+(Oct!C44*4)+(Nov!C44*3)+(Dec!C44*2)+(Jan!C44*1)</f>
        <v>253377.69</v>
      </c>
      <c r="E44" s="8"/>
      <c r="F44" s="31">
        <f>(Jul!E44*7)+(Aug!E44*6)+(Sep!E44*5)+(Oct!E44*4)+(Nov!E44*3)+(Dec!E44*2)+(Jan!E44*1)</f>
        <v>8778</v>
      </c>
      <c r="G44" s="8">
        <v>4528.58</v>
      </c>
      <c r="H44" s="31">
        <f>Dec!H44+G44</f>
        <v>262628.62</v>
      </c>
      <c r="I44" s="31">
        <f t="shared" si="0"/>
        <v>5634.22</v>
      </c>
      <c r="J44" s="31">
        <f t="shared" si="1"/>
        <v>524784.31000000006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(Jul!C45*7)+(Aug!C45*6)+(Sep!C45*5)+(Oct!C45*4)+(Nov!C45*3)+(Dec!C45*2)+(Jan!C45*1)</f>
        <v>45004</v>
      </c>
      <c r="E45" s="8"/>
      <c r="F45" s="31">
        <f>(Jul!E45*7)+(Aug!E45*6)+(Sep!E45*5)+(Oct!E45*4)+(Nov!E45*3)+(Dec!E45*2)+(Jan!E45*1)</f>
        <v>0</v>
      </c>
      <c r="G45" s="8"/>
      <c r="H45" s="31">
        <f>Dec!H45+G45</f>
        <v>25470.73</v>
      </c>
      <c r="I45" s="31">
        <f t="shared" si="0"/>
        <v>0</v>
      </c>
      <c r="J45" s="31">
        <f t="shared" si="1"/>
        <v>70474.73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(Jul!C46*7)+(Aug!C46*6)+(Sep!C46*5)+(Oct!C46*4)+(Nov!C46*3)+(Dec!C46*2)+(Jan!C46*1)</f>
        <v>60073.279999999999</v>
      </c>
      <c r="E46" s="8"/>
      <c r="F46" s="31">
        <f>(Jul!E46*7)+(Aug!E46*6)+(Sep!E46*5)+(Oct!E46*4)+(Nov!E46*3)+(Dec!E46*2)+(Jan!E46*1)</f>
        <v>0</v>
      </c>
      <c r="G46" s="8"/>
      <c r="H46" s="31">
        <f>Dec!H46+G46</f>
        <v>62253.440000000002</v>
      </c>
      <c r="I46" s="31">
        <f t="shared" si="0"/>
        <v>0</v>
      </c>
      <c r="J46" s="31">
        <f t="shared" si="1"/>
        <v>122326.72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(Jul!C47*7)+(Aug!C47*6)+(Sep!C47*5)+(Oct!C47*4)+(Nov!C47*3)+(Dec!C47*2)+(Jan!C47*1)</f>
        <v>24852.880000000001</v>
      </c>
      <c r="E47" s="8"/>
      <c r="F47" s="31">
        <f>(Jul!E47*7)+(Aug!E47*6)+(Sep!E47*5)+(Oct!E47*4)+(Nov!E47*3)+(Dec!E47*2)+(Jan!E47*1)</f>
        <v>0</v>
      </c>
      <c r="G47" s="8"/>
      <c r="H47" s="31">
        <f>Dec!H47+G47</f>
        <v>43926.65</v>
      </c>
      <c r="I47" s="31">
        <f t="shared" si="0"/>
        <v>0</v>
      </c>
      <c r="J47" s="31">
        <f t="shared" si="1"/>
        <v>68779.53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1062.27</v>
      </c>
      <c r="D48" s="31">
        <f>(Jul!C48*7)+(Aug!C48*6)+(Sep!C48*5)+(Oct!C48*4)+(Nov!C48*3)+(Dec!C48*2)+(Jan!C48*1)</f>
        <v>86953.31</v>
      </c>
      <c r="E48" s="8"/>
      <c r="F48" s="31">
        <f>(Jul!E48*7)+(Aug!E48*6)+(Sep!E48*5)+(Oct!E48*4)+(Nov!E48*3)+(Dec!E48*2)+(Jan!E48*1)</f>
        <v>0</v>
      </c>
      <c r="G48" s="8">
        <v>3706.46</v>
      </c>
      <c r="H48" s="31">
        <f>Dec!H48+G48</f>
        <v>24083.78</v>
      </c>
      <c r="I48" s="31">
        <f t="shared" si="0"/>
        <v>4768.7299999999996</v>
      </c>
      <c r="J48" s="31">
        <f t="shared" si="1"/>
        <v>111037.09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(Jul!C49*7)+(Aug!C49*6)+(Sep!C49*5)+(Oct!C49*4)+(Nov!C49*3)+(Dec!C49*2)+(Jan!C49*1)</f>
        <v>9081.9399999999987</v>
      </c>
      <c r="E49" s="8"/>
      <c r="F49" s="31">
        <f>(Jul!E49*7)+(Aug!E49*6)+(Sep!E49*5)+(Oct!E49*4)+(Nov!E49*3)+(Dec!E49*2)+(Jan!E49*1)</f>
        <v>0</v>
      </c>
      <c r="G49" s="8"/>
      <c r="H49" s="31">
        <f>Dec!H49+G49</f>
        <v>42374.64</v>
      </c>
      <c r="I49" s="31">
        <f t="shared" si="0"/>
        <v>0</v>
      </c>
      <c r="J49" s="31">
        <f t="shared" si="1"/>
        <v>51456.58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312</v>
      </c>
      <c r="D50" s="31">
        <f>(Jul!C50*7)+(Aug!C50*6)+(Sep!C50*5)+(Oct!C50*4)+(Nov!C50*3)+(Dec!C50*2)+(Jan!C50*1)</f>
        <v>23604.98</v>
      </c>
      <c r="E50" s="8"/>
      <c r="F50" s="31">
        <f>(Jul!E50*7)+(Aug!E50*6)+(Sep!E50*5)+(Oct!E50*4)+(Nov!E50*3)+(Dec!E50*2)+(Jan!E50*1)</f>
        <v>0</v>
      </c>
      <c r="G50" s="8"/>
      <c r="H50" s="31">
        <f>Dec!H50+G50</f>
        <v>70698.53</v>
      </c>
      <c r="I50" s="31">
        <f t="shared" si="0"/>
        <v>312</v>
      </c>
      <c r="J50" s="31">
        <f t="shared" si="1"/>
        <v>94303.51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1119.97</v>
      </c>
      <c r="D51" s="31">
        <f>(Jul!C51*7)+(Aug!C51*6)+(Sep!C51*5)+(Oct!C51*4)+(Nov!C51*3)+(Dec!C51*2)+(Jan!C51*1)</f>
        <v>138550.21</v>
      </c>
      <c r="E51" s="8">
        <v>2127</v>
      </c>
      <c r="F51" s="31">
        <f>(Jul!E51*7)+(Aug!E51*6)+(Sep!E51*5)+(Oct!E51*4)+(Nov!E51*3)+(Dec!E51*2)+(Jan!E51*1)</f>
        <v>13136.400000000001</v>
      </c>
      <c r="G51" s="8">
        <v>19258.55</v>
      </c>
      <c r="H51" s="31">
        <f>Dec!H51+G51</f>
        <v>58110.600000000006</v>
      </c>
      <c r="I51" s="31">
        <f t="shared" si="0"/>
        <v>22505.52</v>
      </c>
      <c r="J51" s="31">
        <f t="shared" si="1"/>
        <v>209797.21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(Jul!C52*7)+(Aug!C52*6)+(Sep!C52*5)+(Oct!C52*4)+(Nov!C52*3)+(Dec!C52*2)+(Jan!C52*1)</f>
        <v>11651</v>
      </c>
      <c r="E52" s="8"/>
      <c r="F52" s="31">
        <f>(Jul!E52*7)+(Aug!E52*6)+(Sep!E52*5)+(Oct!E52*4)+(Nov!E52*3)+(Dec!E52*2)+(Jan!E52*1)</f>
        <v>0</v>
      </c>
      <c r="G52" s="8"/>
      <c r="H52" s="31">
        <f>Dec!H52+G52</f>
        <v>6306</v>
      </c>
      <c r="I52" s="31">
        <f t="shared" si="0"/>
        <v>0</v>
      </c>
      <c r="J52" s="31">
        <f t="shared" si="1"/>
        <v>17957</v>
      </c>
    </row>
    <row r="53" spans="1:10" s="1" customFormat="1" ht="15.75" customHeight="1" x14ac:dyDescent="0.2">
      <c r="A53" s="5" t="s">
        <v>64</v>
      </c>
      <c r="B53" s="6" t="s">
        <v>20</v>
      </c>
      <c r="C53" s="7">
        <v>1153</v>
      </c>
      <c r="D53" s="31">
        <f>(Jul!C53*7)+(Aug!C53*6)+(Sep!C53*5)+(Oct!C53*4)+(Nov!C53*3)+(Dec!C53*2)+(Jan!C53*1)</f>
        <v>17081.09</v>
      </c>
      <c r="E53" s="8"/>
      <c r="F53" s="31">
        <f>(Jul!E53*7)+(Aug!E53*6)+(Sep!E53*5)+(Oct!E53*4)+(Nov!E53*3)+(Dec!E53*2)+(Jan!E53*1)</f>
        <v>0</v>
      </c>
      <c r="G53" s="8"/>
      <c r="H53" s="31">
        <f>Dec!H53+G53</f>
        <v>8116.69</v>
      </c>
      <c r="I53" s="31">
        <f t="shared" si="0"/>
        <v>1153</v>
      </c>
      <c r="J53" s="31">
        <f t="shared" si="1"/>
        <v>25197.78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(Jul!C54*7)+(Aug!C54*6)+(Sep!C54*5)+(Oct!C54*4)+(Nov!C54*3)+(Dec!C54*2)+(Jan!C54*1)</f>
        <v>17733</v>
      </c>
      <c r="E54" s="8"/>
      <c r="F54" s="31">
        <f>(Jul!E54*7)+(Aug!E54*6)+(Sep!E54*5)+(Oct!E54*4)+(Nov!E54*3)+(Dec!E54*2)+(Jan!E54*1)</f>
        <v>0</v>
      </c>
      <c r="G54" s="8"/>
      <c r="H54" s="31">
        <f>Dec!H54+G54</f>
        <v>13481</v>
      </c>
      <c r="I54" s="31">
        <f t="shared" si="0"/>
        <v>0</v>
      </c>
      <c r="J54" s="31">
        <f t="shared" si="1"/>
        <v>31214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1156.0899999999999</v>
      </c>
      <c r="D55" s="31">
        <f>(Jul!C55*7)+(Aug!C55*6)+(Sep!C55*5)+(Oct!C55*4)+(Nov!C55*3)+(Dec!C55*2)+(Jan!C55*1)</f>
        <v>105373.58</v>
      </c>
      <c r="E55" s="8"/>
      <c r="F55" s="31">
        <f>(Jul!E55*7)+(Aug!E55*6)+(Sep!E55*5)+(Oct!E55*4)+(Nov!E55*3)+(Dec!E55*2)+(Jan!E55*1)</f>
        <v>0</v>
      </c>
      <c r="G55" s="8">
        <v>679</v>
      </c>
      <c r="H55" s="31">
        <f>Dec!H55+G55</f>
        <v>172163.97</v>
      </c>
      <c r="I55" s="31">
        <f t="shared" si="0"/>
        <v>1835.09</v>
      </c>
      <c r="J55" s="31">
        <f t="shared" si="1"/>
        <v>277537.55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(Jul!C56*7)+(Aug!C56*6)+(Sep!C56*5)+(Oct!C56*4)+(Nov!C56*3)+(Dec!C56*2)+(Jan!C56*1)</f>
        <v>0</v>
      </c>
      <c r="E56" s="8"/>
      <c r="F56" s="31">
        <f>(Jul!E56*7)+(Aug!E56*6)+(Sep!E56*5)+(Oct!E56*4)+(Nov!E56*3)+(Dec!E56*2)+(Jan!E56*1)</f>
        <v>0</v>
      </c>
      <c r="G56" s="8"/>
      <c r="H56" s="31">
        <f>Dec!H56+G56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1451.71</v>
      </c>
      <c r="D57" s="31">
        <f>(Jul!C57*7)+(Aug!C57*6)+(Sep!C57*5)+(Oct!C57*4)+(Nov!C57*3)+(Dec!C57*2)+(Jan!C57*1)</f>
        <v>11044.71</v>
      </c>
      <c r="E57" s="8"/>
      <c r="F57" s="31">
        <f>(Jul!E57*7)+(Aug!E57*6)+(Sep!E57*5)+(Oct!E57*4)+(Nov!E57*3)+(Dec!E57*2)+(Jan!E57*1)</f>
        <v>0</v>
      </c>
      <c r="G57" s="8">
        <v>5951.76</v>
      </c>
      <c r="H57" s="31">
        <f>Dec!H57+G57</f>
        <v>9369.76</v>
      </c>
      <c r="I57" s="31">
        <f t="shared" si="0"/>
        <v>7403.47</v>
      </c>
      <c r="J57" s="31">
        <f t="shared" si="1"/>
        <v>20414.47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(Jul!C58*7)+(Aug!C58*6)+(Sep!C58*5)+(Oct!C58*4)+(Nov!C58*3)+(Dec!C58*2)+(Jan!C58*1)</f>
        <v>28680</v>
      </c>
      <c r="E58" s="8"/>
      <c r="F58" s="31">
        <f>(Jul!E58*7)+(Aug!E58*6)+(Sep!E58*5)+(Oct!E58*4)+(Nov!E58*3)+(Dec!E58*2)+(Jan!E58*1)</f>
        <v>0</v>
      </c>
      <c r="G58" s="8"/>
      <c r="H58" s="31">
        <f>Dec!H58+G58</f>
        <v>9130</v>
      </c>
      <c r="I58" s="31">
        <f t="shared" si="0"/>
        <v>0</v>
      </c>
      <c r="J58" s="31">
        <f t="shared" si="1"/>
        <v>37810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(Jul!C59*7)+(Aug!C59*6)+(Sep!C59*5)+(Oct!C59*4)+(Nov!C59*3)+(Dec!C59*2)+(Jan!C59*1)</f>
        <v>35212</v>
      </c>
      <c r="E59" s="8"/>
      <c r="F59" s="31">
        <f>(Jul!E59*7)+(Aug!E59*6)+(Sep!E59*5)+(Oct!E59*4)+(Nov!E59*3)+(Dec!E59*2)+(Jan!E59*1)</f>
        <v>0</v>
      </c>
      <c r="G59" s="8"/>
      <c r="H59" s="31">
        <f>Dec!H59+G59</f>
        <v>74364.98</v>
      </c>
      <c r="I59" s="31">
        <f t="shared" si="0"/>
        <v>0</v>
      </c>
      <c r="J59" s="31">
        <f t="shared" si="1"/>
        <v>109576.98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16756</v>
      </c>
      <c r="D60" s="31">
        <f>(Jul!C60*7)+(Aug!C60*6)+(Sep!C60*5)+(Oct!C60*4)+(Nov!C60*3)+(Dec!C60*2)+(Jan!C60*1)</f>
        <v>947077.91</v>
      </c>
      <c r="E60" s="8"/>
      <c r="F60" s="31">
        <f>(Jul!E60*7)+(Aug!E60*6)+(Sep!E60*5)+(Oct!E60*4)+(Nov!E60*3)+(Dec!E60*2)+(Jan!E60*1)</f>
        <v>22883</v>
      </c>
      <c r="G60" s="8">
        <v>87693</v>
      </c>
      <c r="H60" s="31">
        <f>Dec!H60+G60</f>
        <v>1986216.45</v>
      </c>
      <c r="I60" s="31">
        <f t="shared" si="0"/>
        <v>104449</v>
      </c>
      <c r="J60" s="31">
        <f t="shared" si="1"/>
        <v>2956177.36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(Jul!C61*7)+(Aug!C61*6)+(Sep!C61*5)+(Oct!C61*4)+(Nov!C61*3)+(Dec!C61*2)+(Jan!C61*1)</f>
        <v>0</v>
      </c>
      <c r="E61" s="8"/>
      <c r="F61" s="31">
        <f>(Jul!E61*7)+(Aug!E61*6)+(Sep!E61*5)+(Oct!E61*4)+(Nov!E61*3)+(Dec!E61*2)+(Jan!E61*1)</f>
        <v>0</v>
      </c>
      <c r="G61" s="8"/>
      <c r="H61" s="31">
        <f>Dec!H61+G61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(Jul!C62*7)+(Aug!C62*6)+(Sep!C62*5)+(Oct!C62*4)+(Nov!C62*3)+(Dec!C62*2)+(Jan!C62*1)</f>
        <v>0</v>
      </c>
      <c r="E62" s="8"/>
      <c r="F62" s="31">
        <f>(Jul!E62*7)+(Aug!E62*6)+(Sep!E62*5)+(Oct!E62*4)+(Nov!E62*3)+(Dec!E62*2)+(Jan!E62*1)</f>
        <v>0</v>
      </c>
      <c r="G62" s="8"/>
      <c r="H62" s="31">
        <f>Dec!H62+G62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(Jul!C63*7)+(Aug!C63*6)+(Sep!C63*5)+(Oct!C63*4)+(Nov!C63*3)+(Dec!C63*2)+(Jan!C63*1)</f>
        <v>11590.52</v>
      </c>
      <c r="E63" s="8"/>
      <c r="F63" s="31">
        <f>(Jul!E63*7)+(Aug!E63*6)+(Sep!E63*5)+(Oct!E63*4)+(Nov!E63*3)+(Dec!E63*2)+(Jan!E63*1)</f>
        <v>0</v>
      </c>
      <c r="G63" s="8"/>
      <c r="H63" s="31">
        <f>Dec!H63+G63</f>
        <v>9370.74</v>
      </c>
      <c r="I63" s="31">
        <f t="shared" si="0"/>
        <v>0</v>
      </c>
      <c r="J63" s="31">
        <f t="shared" si="1"/>
        <v>20961.260000000002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(Jul!C64*7)+(Aug!C64*6)+(Sep!C64*5)+(Oct!C64*4)+(Nov!C64*3)+(Dec!C64*2)+(Jan!C64*1)</f>
        <v>3668</v>
      </c>
      <c r="E64" s="8"/>
      <c r="F64" s="31">
        <f>(Jul!E64*7)+(Aug!E64*6)+(Sep!E64*5)+(Oct!E64*4)+(Nov!E64*3)+(Dec!E64*2)+(Jan!E64*1)</f>
        <v>0</v>
      </c>
      <c r="G64" s="8"/>
      <c r="H64" s="31">
        <f>Dec!H64+G64</f>
        <v>4822</v>
      </c>
      <c r="I64" s="31">
        <f t="shared" ref="I64:I71" si="2">C64+E64+G64</f>
        <v>0</v>
      </c>
      <c r="J64" s="31">
        <f t="shared" ref="J64:J71" si="3">D64+F64+H64</f>
        <v>8490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(Jul!C65*7)+(Aug!C65*6)+(Sep!C65*5)+(Oct!C65*4)+(Nov!C65*3)+(Dec!C65*2)+(Jan!C65*1)</f>
        <v>0</v>
      </c>
      <c r="E65" s="8"/>
      <c r="F65" s="31">
        <f>(Jul!E65*7)+(Aug!E65*6)+(Sep!E65*5)+(Oct!E65*4)+(Nov!E65*3)+(Dec!E65*2)+(Jan!E65*1)</f>
        <v>0</v>
      </c>
      <c r="G65" s="8"/>
      <c r="H65" s="31">
        <f>Dec!H65+G65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(Jul!C66*7)+(Aug!C66*6)+(Sep!C66*5)+(Oct!C66*4)+(Nov!C66*3)+(Dec!C66*2)+(Jan!C66*1)</f>
        <v>0</v>
      </c>
      <c r="E66" s="8"/>
      <c r="F66" s="31">
        <f>(Jul!E66*7)+(Aug!E66*6)+(Sep!E66*5)+(Oct!E66*4)+(Nov!E66*3)+(Dec!E66*2)+(Jan!E66*1)</f>
        <v>0</v>
      </c>
      <c r="G66" s="8"/>
      <c r="H66" s="31">
        <f>Dec!H66+G66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(Jul!C67*7)+(Aug!C67*6)+(Sep!C67*5)+(Oct!C67*4)+(Nov!C67*3)+(Dec!C67*2)+(Jan!C67*1)</f>
        <v>16611</v>
      </c>
      <c r="E67" s="8">
        <v>420</v>
      </c>
      <c r="F67" s="31">
        <f>(Jul!E67*7)+(Aug!E67*6)+(Sep!E67*5)+(Oct!E67*4)+(Nov!E67*3)+(Dec!E67*2)+(Jan!E67*1)</f>
        <v>420</v>
      </c>
      <c r="G67" s="8"/>
      <c r="H67" s="31">
        <f>Dec!H67+G67</f>
        <v>7622</v>
      </c>
      <c r="I67" s="31">
        <f t="shared" si="2"/>
        <v>420</v>
      </c>
      <c r="J67" s="31">
        <f t="shared" si="3"/>
        <v>24653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(Jul!C68*7)+(Aug!C68*6)+(Sep!C68*5)+(Oct!C68*4)+(Nov!C68*3)+(Dec!C68*2)+(Jan!C68*1)</f>
        <v>0</v>
      </c>
      <c r="E68" s="8"/>
      <c r="F68" s="31">
        <f>(Jul!E68*7)+(Aug!E68*6)+(Sep!E68*5)+(Oct!E68*4)+(Nov!E68*3)+(Dec!E68*2)+(Jan!E68*1)</f>
        <v>0</v>
      </c>
      <c r="G68" s="8"/>
      <c r="H68" s="31">
        <f>Dec!H68+G68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(Jul!C69*7)+(Aug!C69*6)+(Sep!C69*5)+(Oct!C69*4)+(Nov!C69*3)+(Dec!C69*2)+(Jan!C69*1)</f>
        <v>0</v>
      </c>
      <c r="E69" s="8"/>
      <c r="F69" s="31">
        <f>(Jul!E69*7)+(Aug!E69*6)+(Sep!E69*5)+(Oct!E69*4)+(Nov!E69*3)+(Dec!E69*2)+(Jan!E69*1)</f>
        <v>0</v>
      </c>
      <c r="G69" s="8"/>
      <c r="H69" s="31">
        <f>Dec!H69+G69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>
        <v>838.64</v>
      </c>
      <c r="D70" s="31">
        <f>(Jul!C70*7)+(Aug!C70*6)+(Sep!C70*5)+(Oct!C70*4)+(Nov!C70*3)+(Dec!C70*2)+(Jan!C70*1)</f>
        <v>29535.34</v>
      </c>
      <c r="E70" s="8"/>
      <c r="F70" s="31">
        <f>(Jul!E70*7)+(Aug!E70*6)+(Sep!E70*5)+(Oct!E70*4)+(Nov!E70*3)+(Dec!E70*2)+(Jan!E70*1)</f>
        <v>0</v>
      </c>
      <c r="G70" s="8">
        <v>1672.26</v>
      </c>
      <c r="H70" s="31">
        <f>Dec!H70+G70</f>
        <v>54329.520000000004</v>
      </c>
      <c r="I70" s="31">
        <f t="shared" si="2"/>
        <v>2510.9</v>
      </c>
      <c r="J70" s="31">
        <f t="shared" si="3"/>
        <v>83864.86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2269</v>
      </c>
      <c r="D71" s="31">
        <f>(Jul!C71*7)+(Aug!C71*6)+(Sep!C71*5)+(Oct!C71*4)+(Nov!C71*3)+(Dec!C71*2)+(Jan!C71*1)</f>
        <v>74023.7</v>
      </c>
      <c r="E71" s="8"/>
      <c r="F71" s="31">
        <f>(Jul!E71*7)+(Aug!E71*6)+(Sep!E71*5)+(Oct!E71*4)+(Nov!E71*3)+(Dec!E71*2)+(Jan!E71*1)</f>
        <v>4604</v>
      </c>
      <c r="G71" s="8">
        <v>7534</v>
      </c>
      <c r="H71" s="31">
        <f>Dec!H71+G71</f>
        <v>170808.4</v>
      </c>
      <c r="I71" s="31">
        <f t="shared" si="2"/>
        <v>9803</v>
      </c>
      <c r="J71" s="31">
        <f t="shared" si="3"/>
        <v>249436.09999999998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73922.8</v>
      </c>
      <c r="D72" s="32">
        <f t="shared" si="4"/>
        <v>827270.66000000015</v>
      </c>
      <c r="E72" s="32">
        <f t="shared" si="4"/>
        <v>53890.559999999998</v>
      </c>
      <c r="F72" s="32">
        <f t="shared" si="4"/>
        <v>460877.56</v>
      </c>
      <c r="G72" s="32">
        <f t="shared" si="4"/>
        <v>349262.42</v>
      </c>
      <c r="H72" s="32">
        <f t="shared" si="4"/>
        <v>3082298.8499999992</v>
      </c>
      <c r="I72" s="32">
        <f t="shared" si="4"/>
        <v>477075.78</v>
      </c>
      <c r="J72" s="32">
        <f t="shared" si="4"/>
        <v>4370447.0699999994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37488.259999999995</v>
      </c>
      <c r="D73" s="32">
        <f t="shared" si="5"/>
        <v>2416770.09</v>
      </c>
      <c r="E73" s="32">
        <f t="shared" si="5"/>
        <v>2765</v>
      </c>
      <c r="F73" s="32">
        <f t="shared" si="5"/>
        <v>56766.400000000001</v>
      </c>
      <c r="G73" s="32">
        <f t="shared" si="5"/>
        <v>258458.72999999998</v>
      </c>
      <c r="H73" s="32">
        <f t="shared" si="5"/>
        <v>3824143.94</v>
      </c>
      <c r="I73" s="32">
        <f t="shared" si="5"/>
        <v>298711.99</v>
      </c>
      <c r="J73" s="32">
        <f t="shared" si="5"/>
        <v>6297680.4299999988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111411.06</v>
      </c>
      <c r="D74" s="32">
        <f t="shared" ref="D74:J74" si="6">SUM(D72:D73)</f>
        <v>3244040.75</v>
      </c>
      <c r="E74" s="32">
        <f t="shared" si="6"/>
        <v>56655.56</v>
      </c>
      <c r="F74" s="32">
        <f t="shared" si="6"/>
        <v>517643.96</v>
      </c>
      <c r="G74" s="32">
        <f t="shared" si="6"/>
        <v>607721.14999999991</v>
      </c>
      <c r="H74" s="32">
        <f t="shared" si="6"/>
        <v>6906442.7899999991</v>
      </c>
      <c r="I74" s="32">
        <f t="shared" si="6"/>
        <v>775787.77</v>
      </c>
      <c r="J74" s="32">
        <f t="shared" si="6"/>
        <v>10668127.499999998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5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6" activePane="bottomLeft" state="frozen"/>
      <selection pane="bottomLeft" activeCell="G18" sqref="G18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134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7</v>
      </c>
      <c r="D4" s="35" t="s">
        <v>11</v>
      </c>
      <c r="E4" s="4" t="s">
        <v>99</v>
      </c>
      <c r="F4" s="35" t="s">
        <v>14</v>
      </c>
      <c r="G4" s="4" t="s">
        <v>100</v>
      </c>
      <c r="H4" s="35" t="s">
        <v>88</v>
      </c>
      <c r="I4" s="35" t="s">
        <v>61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17444.18</v>
      </c>
      <c r="D5" s="31">
        <f>(Jul!C5*8)+(Aug!C5*7)+(Sep!C5*6)+(Oct!C5*5)+(Nov!C5*4)+(Dec!C5*3)+(Jan!C5*2)+(Feb!C5*1)</f>
        <v>181682.53</v>
      </c>
      <c r="E5" s="8">
        <v>27277.83</v>
      </c>
      <c r="F5" s="31">
        <f>(Jul!E5*8)+(Aug!E5*7)+(Sep!E5*6)+(Oct!E5*5)+(Nov!E5*4)+(Dec!E5*3)+(Jan!E5*2)+(Feb!E5*1)</f>
        <v>308496.83</v>
      </c>
      <c r="G5" s="8">
        <v>53078</v>
      </c>
      <c r="H5" s="31">
        <f>Jan!H5+G5</f>
        <v>677005.25</v>
      </c>
      <c r="I5" s="31">
        <f t="shared" ref="I5:I63" si="0">C5+E5+G5</f>
        <v>97800.010000000009</v>
      </c>
      <c r="J5" s="31">
        <f t="shared" ref="J5:J63" si="1">D5+F5+H5</f>
        <v>1167184.6099999999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(Jul!C6*8)+(Aug!C6*7)+(Sep!C6*6)+(Oct!C6*5)+(Nov!C6*4)+(Dec!C6*3)+(Jan!C6*2)+(Feb!C6*1)</f>
        <v>30842</v>
      </c>
      <c r="E6" s="8"/>
      <c r="F6" s="31">
        <f>(Jul!E6*8)+(Aug!E6*7)+(Sep!E6*6)+(Oct!E6*5)+(Nov!E6*4)+(Dec!E6*3)+(Jan!E6*2)+(Feb!E6*1)</f>
        <v>10131</v>
      </c>
      <c r="G6" s="8"/>
      <c r="H6" s="31">
        <f>Jan!H6+G6</f>
        <v>6203</v>
      </c>
      <c r="I6" s="31">
        <f t="shared" si="0"/>
        <v>0</v>
      </c>
      <c r="J6" s="31">
        <f t="shared" si="1"/>
        <v>47176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(Jul!C7*8)+(Aug!C7*7)+(Sep!C7*6)+(Oct!C7*5)+(Nov!C7*4)+(Dec!C7*3)+(Jan!C7*2)+(Feb!C7*1)</f>
        <v>55769.009999999995</v>
      </c>
      <c r="E7" s="8">
        <v>6088.19</v>
      </c>
      <c r="F7" s="31">
        <f>(Jul!E7*8)+(Aug!E7*7)+(Sep!E7*6)+(Oct!E7*5)+(Nov!E7*4)+(Dec!E7*3)+(Jan!E7*2)+(Feb!E7*1)</f>
        <v>21103.19</v>
      </c>
      <c r="G7" s="8">
        <v>17328</v>
      </c>
      <c r="H7" s="31">
        <f>Jan!H7+G7</f>
        <v>79185.600000000006</v>
      </c>
      <c r="I7" s="31">
        <f t="shared" si="0"/>
        <v>23416.19</v>
      </c>
      <c r="J7" s="31">
        <f t="shared" si="1"/>
        <v>156057.79999999999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(Jul!C8*8)+(Aug!C8*7)+(Sep!C8*6)+(Oct!C8*5)+(Nov!C8*4)+(Dec!C8*3)+(Jan!C8*2)+(Feb!C8*1)</f>
        <v>11727.26</v>
      </c>
      <c r="E8" s="8"/>
      <c r="F8" s="31">
        <f>(Jul!E8*8)+(Aug!E8*7)+(Sep!E8*6)+(Oct!E8*5)+(Nov!E8*4)+(Dec!E8*3)+(Jan!E8*2)+(Feb!E8*1)</f>
        <v>5364</v>
      </c>
      <c r="G8" s="8"/>
      <c r="H8" s="31">
        <f>Jan!H8+G8</f>
        <v>13377.689999999999</v>
      </c>
      <c r="I8" s="31">
        <f t="shared" si="0"/>
        <v>0</v>
      </c>
      <c r="J8" s="31">
        <f t="shared" si="1"/>
        <v>30468.95</v>
      </c>
    </row>
    <row r="9" spans="1:10" s="1" customFormat="1" ht="15.75" customHeight="1" x14ac:dyDescent="0.2">
      <c r="A9" s="5" t="s">
        <v>27</v>
      </c>
      <c r="B9" s="6" t="s">
        <v>22</v>
      </c>
      <c r="C9" s="7">
        <v>186</v>
      </c>
      <c r="D9" s="31">
        <f>(Jul!C9*8)+(Aug!C9*7)+(Sep!C9*6)+(Oct!C9*5)+(Nov!C9*4)+(Dec!C9*3)+(Jan!C9*2)+(Feb!C9*1)</f>
        <v>186</v>
      </c>
      <c r="E9" s="8"/>
      <c r="F9" s="31">
        <f>(Jul!E9*8)+(Aug!E9*7)+(Sep!E9*6)+(Oct!E9*5)+(Nov!E9*4)+(Dec!E9*3)+(Jan!E9*2)+(Feb!E9*1)</f>
        <v>672</v>
      </c>
      <c r="G9" s="8"/>
      <c r="H9" s="31">
        <f>Jan!H9+G9</f>
        <v>0</v>
      </c>
      <c r="I9" s="31">
        <f t="shared" si="0"/>
        <v>186</v>
      </c>
      <c r="J9" s="31">
        <f t="shared" si="1"/>
        <v>858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(Jul!C10*8)+(Aug!C10*7)+(Sep!C10*6)+(Oct!C10*5)+(Nov!C10*4)+(Dec!C10*3)+(Jan!C10*2)+(Feb!C10*1)</f>
        <v>59292.54</v>
      </c>
      <c r="E10" s="8">
        <v>1153</v>
      </c>
      <c r="F10" s="31">
        <f>(Jul!E10*8)+(Aug!E10*7)+(Sep!E10*6)+(Oct!E10*5)+(Nov!E10*4)+(Dec!E10*3)+(Jan!E10*2)+(Feb!E10*1)</f>
        <v>9196</v>
      </c>
      <c r="G10" s="8"/>
      <c r="H10" s="31">
        <f>Jan!H10+G10</f>
        <v>176285.14</v>
      </c>
      <c r="I10" s="31">
        <f t="shared" si="0"/>
        <v>1153</v>
      </c>
      <c r="J10" s="31">
        <f t="shared" si="1"/>
        <v>244773.68000000002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1977.94</v>
      </c>
      <c r="D11" s="31">
        <f>(Jul!C11*8)+(Aug!C11*7)+(Sep!C11*6)+(Oct!C11*5)+(Nov!C11*4)+(Dec!C11*3)+(Jan!C11*2)+(Feb!C11*1)</f>
        <v>19931.740000000002</v>
      </c>
      <c r="E11" s="8"/>
      <c r="F11" s="31">
        <f>(Jul!E11*8)+(Aug!E11*7)+(Sep!E11*6)+(Oct!E11*5)+(Nov!E11*4)+(Dec!E11*3)+(Jan!E11*2)+(Feb!E11*1)</f>
        <v>25864</v>
      </c>
      <c r="G11" s="8"/>
      <c r="H11" s="31">
        <f>Jan!H11+G11</f>
        <v>76573.919999999998</v>
      </c>
      <c r="I11" s="31">
        <f t="shared" si="0"/>
        <v>1977.94</v>
      </c>
      <c r="J11" s="31">
        <f t="shared" si="1"/>
        <v>122369.66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(Jul!C12*8)+(Aug!C12*7)+(Sep!C12*6)+(Oct!C12*5)+(Nov!C12*4)+(Dec!C12*3)+(Jan!C12*2)+(Feb!C12*1)</f>
        <v>0</v>
      </c>
      <c r="E12" s="8"/>
      <c r="F12" s="31">
        <f>(Jul!E12*8)+(Aug!E12*7)+(Sep!E12*6)+(Oct!E12*5)+(Nov!E12*4)+(Dec!E12*3)+(Jan!E12*2)+(Feb!E12*1)</f>
        <v>11342</v>
      </c>
      <c r="G12" s="8"/>
      <c r="H12" s="31">
        <f>Jan!H12+G12</f>
        <v>8576</v>
      </c>
      <c r="I12" s="31">
        <f t="shared" si="0"/>
        <v>0</v>
      </c>
      <c r="J12" s="31">
        <f t="shared" si="1"/>
        <v>19918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11960.65</v>
      </c>
      <c r="D13" s="31">
        <f>(Jul!C13*8)+(Aug!C13*7)+(Sep!C13*6)+(Oct!C13*5)+(Nov!C13*4)+(Dec!C13*3)+(Jan!C13*2)+(Feb!C13*1)</f>
        <v>131125.85</v>
      </c>
      <c r="E13" s="8">
        <v>3395</v>
      </c>
      <c r="F13" s="31">
        <f>(Jul!E13*8)+(Aug!E13*7)+(Sep!E13*6)+(Oct!E13*5)+(Nov!E13*4)+(Dec!E13*3)+(Jan!E13*2)+(Feb!E13*1)</f>
        <v>42410.12</v>
      </c>
      <c r="G13" s="8">
        <v>19870.04</v>
      </c>
      <c r="H13" s="31">
        <f>Jan!H13+G13</f>
        <v>113475.19999999998</v>
      </c>
      <c r="I13" s="31">
        <f t="shared" si="0"/>
        <v>35225.69</v>
      </c>
      <c r="J13" s="31">
        <f t="shared" si="1"/>
        <v>287011.17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264.02</v>
      </c>
      <c r="D14" s="31">
        <f>(Jul!C14*8)+(Aug!C14*7)+(Sep!C14*6)+(Oct!C14*5)+(Nov!C14*4)+(Dec!C14*3)+(Jan!C14*2)+(Feb!C14*1)</f>
        <v>30706.63</v>
      </c>
      <c r="E14" s="8"/>
      <c r="F14" s="31">
        <f>(Jul!E14*8)+(Aug!E14*7)+(Sep!E14*6)+(Oct!E14*5)+(Nov!E14*4)+(Dec!E14*3)+(Jan!E14*2)+(Feb!E14*1)</f>
        <v>0</v>
      </c>
      <c r="G14" s="8">
        <v>1316.15</v>
      </c>
      <c r="H14" s="31">
        <f>Jan!H14+G14</f>
        <v>23540.86</v>
      </c>
      <c r="I14" s="31">
        <f t="shared" si="0"/>
        <v>1580.17</v>
      </c>
      <c r="J14" s="31">
        <f t="shared" si="1"/>
        <v>54247.490000000005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(Jul!C15*8)+(Aug!C15*7)+(Sep!C15*6)+(Oct!C15*5)+(Nov!C15*4)+(Dec!C15*3)+(Jan!C15*2)+(Feb!C15*1)</f>
        <v>0</v>
      </c>
      <c r="E15" s="8">
        <v>1959</v>
      </c>
      <c r="F15" s="31">
        <f>(Jul!E15*8)+(Aug!E15*7)+(Sep!E15*6)+(Oct!E15*5)+(Nov!E15*4)+(Dec!E15*3)+(Jan!E15*2)+(Feb!E15*1)</f>
        <v>2589</v>
      </c>
      <c r="G15" s="8">
        <v>8901</v>
      </c>
      <c r="H15" s="31">
        <f>Jan!H15+G15</f>
        <v>9351</v>
      </c>
      <c r="I15" s="31">
        <f t="shared" si="0"/>
        <v>10860</v>
      </c>
      <c r="J15" s="31">
        <f t="shared" si="1"/>
        <v>11940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9563.1299999999992</v>
      </c>
      <c r="D16" s="31">
        <f>(Jul!C16*8)+(Aug!C16*7)+(Sep!C16*6)+(Oct!C16*5)+(Nov!C16*4)+(Dec!C16*3)+(Jan!C16*2)+(Feb!C16*1)</f>
        <v>304075.53000000003</v>
      </c>
      <c r="E16" s="8">
        <v>4814.8999999999996</v>
      </c>
      <c r="F16" s="31">
        <f>(Jul!E16*8)+(Aug!E16*7)+(Sep!E16*6)+(Oct!E16*5)+(Nov!E16*4)+(Dec!E16*3)+(Jan!E16*2)+(Feb!E16*1)</f>
        <v>57158.9</v>
      </c>
      <c r="G16" s="8">
        <v>30710.87</v>
      </c>
      <c r="H16" s="31">
        <f>Jan!H16+G16</f>
        <v>1493005.33</v>
      </c>
      <c r="I16" s="31">
        <f t="shared" si="0"/>
        <v>45088.899999999994</v>
      </c>
      <c r="J16" s="31">
        <f t="shared" si="1"/>
        <v>1854239.7600000002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408.97</v>
      </c>
      <c r="D17" s="31">
        <f>(Jul!C17*8)+(Aug!C17*7)+(Sep!C17*6)+(Oct!C17*5)+(Nov!C17*4)+(Dec!C17*3)+(Jan!C17*2)+(Feb!C17*1)</f>
        <v>54999.350000000006</v>
      </c>
      <c r="E17" s="8"/>
      <c r="F17" s="31">
        <f>(Jul!E17*8)+(Aug!E17*7)+(Sep!E17*6)+(Oct!E17*5)+(Nov!E17*4)+(Dec!E17*3)+(Jan!E17*2)+(Feb!E17*1)</f>
        <v>18917</v>
      </c>
      <c r="G17" s="8">
        <v>578.51</v>
      </c>
      <c r="H17" s="31">
        <f>Jan!H17+G17</f>
        <v>49991.040000000001</v>
      </c>
      <c r="I17" s="31">
        <f t="shared" si="0"/>
        <v>987.48</v>
      </c>
      <c r="J17" s="31">
        <f t="shared" si="1"/>
        <v>123907.39000000001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(Jul!C18*8)+(Aug!C18*7)+(Sep!C18*6)+(Oct!C18*5)+(Nov!C18*4)+(Dec!C18*3)+(Jan!C18*2)+(Feb!C18*1)</f>
        <v>0</v>
      </c>
      <c r="E18" s="8"/>
      <c r="F18" s="31">
        <f>(Jul!E18*8)+(Aug!E18*7)+(Sep!E18*6)+(Oct!E18*5)+(Nov!E18*4)+(Dec!E18*3)+(Jan!E18*2)+(Feb!E18*1)</f>
        <v>0</v>
      </c>
      <c r="G18" s="8"/>
      <c r="H18" s="31">
        <f>Jan!H18+G18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(Jul!C19*8)+(Aug!C19*7)+(Sep!C19*6)+(Oct!C19*5)+(Nov!C19*4)+(Dec!C19*3)+(Jan!C19*2)+(Feb!C19*1)</f>
        <v>0</v>
      </c>
      <c r="E19" s="8"/>
      <c r="F19" s="31">
        <f>(Jul!E19*8)+(Aug!E19*7)+(Sep!E19*6)+(Oct!E19*5)+(Nov!E19*4)+(Dec!E19*3)+(Jan!E19*2)+(Feb!E19*1)</f>
        <v>0</v>
      </c>
      <c r="G19" s="8"/>
      <c r="H19" s="31">
        <f>Jan!H19+G19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263.23</v>
      </c>
      <c r="D20" s="31">
        <f>(Jul!C20*8)+(Aug!C20*7)+(Sep!C20*6)+(Oct!C20*5)+(Nov!C20*4)+(Dec!C20*3)+(Jan!C20*2)+(Feb!C20*1)</f>
        <v>11654.31</v>
      </c>
      <c r="E20" s="8">
        <v>1075</v>
      </c>
      <c r="F20" s="31">
        <f>(Jul!E20*8)+(Aug!E20*7)+(Sep!E20*6)+(Oct!E20*5)+(Nov!E20*4)+(Dec!E20*3)+(Jan!E20*2)+(Feb!E20*1)</f>
        <v>1075</v>
      </c>
      <c r="G20" s="8">
        <v>3423.57</v>
      </c>
      <c r="H20" s="31">
        <f>Jan!H20+G20</f>
        <v>4908.49</v>
      </c>
      <c r="I20" s="31">
        <f t="shared" si="0"/>
        <v>4761.8</v>
      </c>
      <c r="J20" s="31">
        <f t="shared" si="1"/>
        <v>17637.8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(Jul!C21*8)+(Aug!C21*7)+(Sep!C21*6)+(Oct!C21*5)+(Nov!C21*4)+(Dec!C21*3)+(Jan!C21*2)+(Feb!C21*1)</f>
        <v>5859.2</v>
      </c>
      <c r="E21" s="8"/>
      <c r="F21" s="31">
        <f>(Jul!E21*8)+(Aug!E21*7)+(Sep!E21*6)+(Oct!E21*5)+(Nov!E21*4)+(Dec!E21*3)+(Jan!E21*2)+(Feb!E21*1)</f>
        <v>15592</v>
      </c>
      <c r="G21" s="8"/>
      <c r="H21" s="31">
        <f>Jan!H21+G21</f>
        <v>5700</v>
      </c>
      <c r="I21" s="31">
        <f t="shared" si="0"/>
        <v>0</v>
      </c>
      <c r="J21" s="31">
        <f t="shared" si="1"/>
        <v>27151.200000000001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(Jul!C22*8)+(Aug!C22*7)+(Sep!C22*6)+(Oct!C22*5)+(Nov!C22*4)+(Dec!C22*3)+(Jan!C22*2)+(Feb!C22*1)</f>
        <v>20313.75</v>
      </c>
      <c r="E22" s="8">
        <v>90</v>
      </c>
      <c r="F22" s="31">
        <f>(Jul!E22*8)+(Aug!E22*7)+(Sep!E22*6)+(Oct!E22*5)+(Nov!E22*4)+(Dec!E22*3)+(Jan!E22*2)+(Feb!E22*1)</f>
        <v>2240</v>
      </c>
      <c r="G22" s="8">
        <v>3628</v>
      </c>
      <c r="H22" s="31">
        <f>Jan!H22+G22</f>
        <v>228668.34</v>
      </c>
      <c r="I22" s="31">
        <f t="shared" si="0"/>
        <v>3718</v>
      </c>
      <c r="J22" s="31">
        <f t="shared" si="1"/>
        <v>251222.09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8769.67</v>
      </c>
      <c r="D23" s="31">
        <f>(Jul!C23*8)+(Aug!C23*7)+(Sep!C23*6)+(Oct!C23*5)+(Nov!C23*4)+(Dec!C23*3)+(Jan!C23*2)+(Feb!C23*1)</f>
        <v>22555.989999999998</v>
      </c>
      <c r="E23" s="8">
        <v>2869</v>
      </c>
      <c r="F23" s="31">
        <f>(Jul!E23*8)+(Aug!E23*7)+(Sep!E23*6)+(Oct!E23*5)+(Nov!E23*4)+(Dec!E23*3)+(Jan!E23*2)+(Feb!E23*1)</f>
        <v>48406</v>
      </c>
      <c r="G23" s="8">
        <v>42506.38</v>
      </c>
      <c r="H23" s="31">
        <f>Jan!H23+G23</f>
        <v>89900.139999999985</v>
      </c>
      <c r="I23" s="31">
        <f t="shared" si="0"/>
        <v>54145.049999999996</v>
      </c>
      <c r="J23" s="31">
        <f t="shared" si="1"/>
        <v>160862.12999999998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3078.11</v>
      </c>
      <c r="D24" s="31">
        <f>(Jul!C24*8)+(Aug!C24*7)+(Sep!C24*6)+(Oct!C24*5)+(Nov!C24*4)+(Dec!C24*3)+(Jan!C24*2)+(Feb!C24*1)</f>
        <v>58884.78</v>
      </c>
      <c r="E24" s="8">
        <v>2869</v>
      </c>
      <c r="F24" s="31">
        <f>(Jul!E24*8)+(Aug!E24*7)+(Sep!E24*6)+(Oct!E24*5)+(Nov!E24*4)+(Dec!E24*3)+(Jan!E24*2)+(Feb!E24*1)</f>
        <v>10316</v>
      </c>
      <c r="G24" s="8">
        <v>6454.12</v>
      </c>
      <c r="H24" s="31">
        <f>Jan!H24+G24</f>
        <v>78441.709999999992</v>
      </c>
      <c r="I24" s="31">
        <f t="shared" si="0"/>
        <v>12401.23</v>
      </c>
      <c r="J24" s="31">
        <f t="shared" si="1"/>
        <v>147642.49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(Jul!C25*8)+(Aug!C25*7)+(Sep!C25*6)+(Oct!C25*5)+(Nov!C25*4)+(Dec!C25*3)+(Jan!C25*2)+(Feb!C25*1)</f>
        <v>48083.5</v>
      </c>
      <c r="E25" s="8">
        <v>991</v>
      </c>
      <c r="F25" s="31">
        <f>(Jul!E25*8)+(Aug!E25*7)+(Sep!E25*6)+(Oct!E25*5)+(Nov!E25*4)+(Dec!E25*3)+(Jan!E25*2)+(Feb!E25*1)</f>
        <v>4713</v>
      </c>
      <c r="G25" s="8"/>
      <c r="H25" s="31">
        <f>Jan!H25+G25</f>
        <v>41654.83</v>
      </c>
      <c r="I25" s="31">
        <f t="shared" si="0"/>
        <v>991</v>
      </c>
      <c r="J25" s="31">
        <f t="shared" si="1"/>
        <v>94451.33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1451.71</v>
      </c>
      <c r="D26" s="31">
        <f>(Jul!C26*8)+(Aug!C26*7)+(Sep!C26*6)+(Oct!C26*5)+(Nov!C26*4)+(Dec!C26*3)+(Jan!C26*2)+(Feb!C26*1)</f>
        <v>2967.0299999999997</v>
      </c>
      <c r="E26" s="8"/>
      <c r="F26" s="31">
        <f>(Jul!E26*8)+(Aug!E26*7)+(Sep!E26*6)+(Oct!E26*5)+(Nov!E26*4)+(Dec!E26*3)+(Jan!E26*2)+(Feb!E26*1)</f>
        <v>10215</v>
      </c>
      <c r="G26" s="8">
        <v>12920.39</v>
      </c>
      <c r="H26" s="31">
        <f>Jan!H26+G26</f>
        <v>23523.519999999997</v>
      </c>
      <c r="I26" s="31">
        <f t="shared" si="0"/>
        <v>14372.099999999999</v>
      </c>
      <c r="J26" s="31">
        <f t="shared" si="1"/>
        <v>36705.549999999996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(Jul!C27*8)+(Aug!C27*7)+(Sep!C27*6)+(Oct!C27*5)+(Nov!C27*4)+(Dec!C27*3)+(Jan!C27*2)+(Feb!C27*1)</f>
        <v>6825.77</v>
      </c>
      <c r="E27" s="8"/>
      <c r="F27" s="31">
        <f>(Jul!E27*8)+(Aug!E27*7)+(Sep!E27*6)+(Oct!E27*5)+(Nov!E27*4)+(Dec!E27*3)+(Jan!E27*2)+(Feb!E27*1)</f>
        <v>0</v>
      </c>
      <c r="G27" s="8"/>
      <c r="H27" s="31">
        <f>Jan!H27+G27</f>
        <v>1782.6</v>
      </c>
      <c r="I27" s="31">
        <f t="shared" si="0"/>
        <v>0</v>
      </c>
      <c r="J27" s="31">
        <f t="shared" si="1"/>
        <v>8608.3700000000008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(Jul!C28*8)+(Aug!C28*7)+(Sep!C28*6)+(Oct!C28*5)+(Nov!C28*4)+(Dec!C28*3)+(Jan!C28*2)+(Feb!C28*1)</f>
        <v>6137.8</v>
      </c>
      <c r="E28" s="8"/>
      <c r="F28" s="31">
        <f>(Jul!E28*8)+(Aug!E28*7)+(Sep!E28*6)+(Oct!E28*5)+(Nov!E28*4)+(Dec!E28*3)+(Jan!E28*2)+(Feb!E28*1)</f>
        <v>0</v>
      </c>
      <c r="G28" s="8"/>
      <c r="H28" s="31">
        <f>Jan!H28+G28</f>
        <v>8330.52</v>
      </c>
      <c r="I28" s="31">
        <f t="shared" si="0"/>
        <v>0</v>
      </c>
      <c r="J28" s="31">
        <f t="shared" si="1"/>
        <v>14468.32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(Jul!C29*8)+(Aug!C29*7)+(Sep!C29*6)+(Oct!C29*5)+(Nov!C29*4)+(Dec!C29*3)+(Jan!C29*2)+(Feb!C29*1)</f>
        <v>21639.42</v>
      </c>
      <c r="E29" s="8"/>
      <c r="F29" s="31">
        <f>(Jul!E29*8)+(Aug!E29*7)+(Sep!E29*6)+(Oct!E29*5)+(Nov!E29*4)+(Dec!E29*3)+(Jan!E29*2)+(Feb!E29*1)</f>
        <v>7200</v>
      </c>
      <c r="G29" s="8"/>
      <c r="H29" s="31">
        <f>Jan!H29+G29</f>
        <v>15542</v>
      </c>
      <c r="I29" s="31">
        <f t="shared" si="0"/>
        <v>0</v>
      </c>
      <c r="J29" s="31">
        <f t="shared" si="1"/>
        <v>44381.42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11923.9</v>
      </c>
      <c r="D30" s="31">
        <f>(Jul!C30*8)+(Aug!C30*7)+(Sep!C30*6)+(Oct!C30*5)+(Nov!C30*4)+(Dec!C30*3)+(Jan!C30*2)+(Feb!C30*1)</f>
        <v>49643.57</v>
      </c>
      <c r="E30" s="8">
        <v>2306</v>
      </c>
      <c r="F30" s="31">
        <f>(Jul!E30*8)+(Aug!E30*7)+(Sep!E30*6)+(Oct!E30*5)+(Nov!E30*4)+(Dec!E30*3)+(Jan!E30*2)+(Feb!E30*1)</f>
        <v>27013</v>
      </c>
      <c r="G30" s="8">
        <v>11647.86</v>
      </c>
      <c r="H30" s="31">
        <f>Jan!H30+G30</f>
        <v>35231.11</v>
      </c>
      <c r="I30" s="31">
        <f t="shared" si="0"/>
        <v>25877.760000000002</v>
      </c>
      <c r="J30" s="31">
        <f t="shared" si="1"/>
        <v>111887.68000000001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4042.47</v>
      </c>
      <c r="D31" s="31">
        <f>(Jul!C31*8)+(Aug!C31*7)+(Sep!C31*6)+(Oct!C31*5)+(Nov!C31*4)+(Dec!C31*3)+(Jan!C31*2)+(Feb!C31*1)</f>
        <v>34837.630000000005</v>
      </c>
      <c r="E31" s="8">
        <v>3879.27</v>
      </c>
      <c r="F31" s="31">
        <f>(Jul!E31*8)+(Aug!E31*7)+(Sep!E31*6)+(Oct!E31*5)+(Nov!E31*4)+(Dec!E31*3)+(Jan!E31*2)+(Feb!E31*1)</f>
        <v>33185.269999999997</v>
      </c>
      <c r="G31" s="8">
        <v>132419.54</v>
      </c>
      <c r="H31" s="31">
        <f>Jan!H31+G31</f>
        <v>166827.99</v>
      </c>
      <c r="I31" s="31">
        <f t="shared" si="0"/>
        <v>140341.28</v>
      </c>
      <c r="J31" s="31">
        <f t="shared" si="1"/>
        <v>234850.88999999998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(Jul!C32*8)+(Aug!C32*7)+(Sep!C32*6)+(Oct!C32*5)+(Nov!C32*4)+(Dec!C32*3)+(Jan!C32*2)+(Feb!C32*1)</f>
        <v>21482.3</v>
      </c>
      <c r="E32" s="8"/>
      <c r="F32" s="31">
        <f>(Jul!E32*8)+(Aug!E32*7)+(Sep!E32*6)+(Oct!E32*5)+(Nov!E32*4)+(Dec!E32*3)+(Jan!E32*2)+(Feb!E32*1)</f>
        <v>0</v>
      </c>
      <c r="G32" s="8"/>
      <c r="H32" s="31">
        <f>Jan!H32+G32</f>
        <v>0</v>
      </c>
      <c r="I32" s="31">
        <f t="shared" si="0"/>
        <v>0</v>
      </c>
      <c r="J32" s="31">
        <f t="shared" si="1"/>
        <v>21482.3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4004.89</v>
      </c>
      <c r="D33" s="31">
        <f>(Jul!C33*8)+(Aug!C33*7)+(Sep!C33*6)+(Oct!C33*5)+(Nov!C33*4)+(Dec!C33*3)+(Jan!C33*2)+(Feb!C33*1)</f>
        <v>77904.05</v>
      </c>
      <c r="E33" s="8"/>
      <c r="F33" s="31">
        <f>(Jul!E33*8)+(Aug!E33*7)+(Sep!E33*6)+(Oct!E33*5)+(Nov!E33*4)+(Dec!E33*3)+(Jan!E33*2)+(Feb!E33*1)</f>
        <v>0</v>
      </c>
      <c r="G33" s="8">
        <v>13763.24</v>
      </c>
      <c r="H33" s="31">
        <f>Jan!H33+G33</f>
        <v>15919.369999999999</v>
      </c>
      <c r="I33" s="31">
        <f t="shared" si="0"/>
        <v>17768.13</v>
      </c>
      <c r="J33" s="31">
        <f t="shared" si="1"/>
        <v>93823.42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(Jul!C34*8)+(Aug!C34*7)+(Sep!C34*6)+(Oct!C34*5)+(Nov!C34*4)+(Dec!C34*3)+(Jan!C34*2)+(Feb!C34*1)</f>
        <v>2105.84</v>
      </c>
      <c r="E34" s="8"/>
      <c r="F34" s="31">
        <f>(Jul!E34*8)+(Aug!E34*7)+(Sep!E34*6)+(Oct!E34*5)+(Nov!E34*4)+(Dec!E34*3)+(Jan!E34*2)+(Feb!E34*1)</f>
        <v>0</v>
      </c>
      <c r="G34" s="8"/>
      <c r="H34" s="31">
        <f>Jan!H34+G34</f>
        <v>650</v>
      </c>
      <c r="I34" s="31">
        <f t="shared" si="0"/>
        <v>0</v>
      </c>
      <c r="J34" s="31">
        <f t="shared" si="1"/>
        <v>2755.84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6893.99</v>
      </c>
      <c r="D35" s="31">
        <f>(Jul!C35*8)+(Aug!C35*7)+(Sep!C35*6)+(Oct!C35*5)+(Nov!C35*4)+(Dec!C35*3)+(Jan!C35*2)+(Feb!C35*1)</f>
        <v>229421.72999999998</v>
      </c>
      <c r="E35" s="8"/>
      <c r="F35" s="31">
        <f>(Jul!E35*8)+(Aug!E35*7)+(Sep!E35*6)+(Oct!E35*5)+(Nov!E35*4)+(Dec!E35*3)+(Jan!E35*2)+(Feb!E35*1)</f>
        <v>0</v>
      </c>
      <c r="G35" s="8">
        <v>78623.679999999993</v>
      </c>
      <c r="H35" s="31">
        <f>Jan!H35+G35</f>
        <v>443664.81</v>
      </c>
      <c r="I35" s="31">
        <f t="shared" si="0"/>
        <v>85517.67</v>
      </c>
      <c r="J35" s="31">
        <f t="shared" si="1"/>
        <v>673086.54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(Jul!C36*8)+(Aug!C36*7)+(Sep!C36*6)+(Oct!C36*5)+(Nov!C36*4)+(Dec!C36*3)+(Jan!C36*2)+(Feb!C36*1)</f>
        <v>45666</v>
      </c>
      <c r="E36" s="8"/>
      <c r="F36" s="31">
        <f>(Jul!E36*8)+(Aug!E36*7)+(Sep!E36*6)+(Oct!E36*5)+(Nov!E36*4)+(Dec!E36*3)+(Jan!E36*2)+(Feb!E36*1)</f>
        <v>0</v>
      </c>
      <c r="G36" s="8"/>
      <c r="H36" s="31">
        <f>Jan!H36+G36</f>
        <v>94264.5</v>
      </c>
      <c r="I36" s="31">
        <f t="shared" si="0"/>
        <v>0</v>
      </c>
      <c r="J36" s="31">
        <f t="shared" si="1"/>
        <v>139930.5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(Jul!C37*8)+(Aug!C37*7)+(Sep!C37*6)+(Oct!C37*5)+(Nov!C37*4)+(Dec!C37*3)+(Jan!C37*2)+(Feb!C37*1)</f>
        <v>0</v>
      </c>
      <c r="E37" s="8"/>
      <c r="F37" s="31">
        <f>(Jul!E37*8)+(Aug!E37*7)+(Sep!E37*6)+(Oct!E37*5)+(Nov!E37*4)+(Dec!E37*3)+(Jan!E37*2)+(Feb!E37*1)</f>
        <v>0</v>
      </c>
      <c r="G37" s="8"/>
      <c r="H37" s="31">
        <f>Jan!H37+G37</f>
        <v>1332</v>
      </c>
      <c r="I37" s="31">
        <f t="shared" si="0"/>
        <v>0</v>
      </c>
      <c r="J37" s="31">
        <f t="shared" si="1"/>
        <v>1332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(Jul!C38*8)+(Aug!C38*7)+(Sep!C38*6)+(Oct!C38*5)+(Nov!C38*4)+(Dec!C38*3)+(Jan!C38*2)+(Feb!C38*1)</f>
        <v>0</v>
      </c>
      <c r="E38" s="8"/>
      <c r="F38" s="31">
        <f>(Jul!E38*8)+(Aug!E38*7)+(Sep!E38*6)+(Oct!E38*5)+(Nov!E38*4)+(Dec!E38*3)+(Jan!E38*2)+(Feb!E38*1)</f>
        <v>0</v>
      </c>
      <c r="G38" s="8"/>
      <c r="H38" s="31">
        <f>Jan!H38+G38</f>
        <v>0</v>
      </c>
      <c r="I38" s="31">
        <f t="shared" si="0"/>
        <v>0</v>
      </c>
      <c r="J38" s="31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1851.71</v>
      </c>
      <c r="D39" s="31">
        <f>(Jul!C39*8)+(Aug!C39*7)+(Sep!C39*6)+(Oct!C39*5)+(Nov!C39*4)+(Dec!C39*3)+(Jan!C39*2)+(Feb!C39*1)</f>
        <v>73191.850000000006</v>
      </c>
      <c r="E39" s="8"/>
      <c r="F39" s="31">
        <f>(Jul!E39*8)+(Aug!E39*7)+(Sep!E39*6)+(Oct!E39*5)+(Nov!E39*4)+(Dec!E39*3)+(Jan!E39*2)+(Feb!E39*1)</f>
        <v>0</v>
      </c>
      <c r="G39" s="8">
        <v>3092.58</v>
      </c>
      <c r="H39" s="31">
        <f>Jan!H39+G39</f>
        <v>116219.92</v>
      </c>
      <c r="I39" s="31">
        <f t="shared" si="0"/>
        <v>4944.29</v>
      </c>
      <c r="J39" s="31">
        <f t="shared" si="1"/>
        <v>189411.77000000002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(Jul!C40*8)+(Aug!C40*7)+(Sep!C40*6)+(Oct!C40*5)+(Nov!C40*4)+(Dec!C40*3)+(Jan!C40*2)+(Feb!C40*1)</f>
        <v>0</v>
      </c>
      <c r="E40" s="8"/>
      <c r="F40" s="31">
        <f>(Jul!E40*8)+(Aug!E40*7)+(Sep!E40*6)+(Oct!E40*5)+(Nov!E40*4)+(Dec!E40*3)+(Jan!E40*2)+(Feb!E40*1)</f>
        <v>4100</v>
      </c>
      <c r="G40" s="8"/>
      <c r="H40" s="31">
        <f>Jan!H40+G40</f>
        <v>1430</v>
      </c>
      <c r="I40" s="31">
        <f t="shared" si="0"/>
        <v>0</v>
      </c>
      <c r="J40" s="31">
        <f t="shared" si="1"/>
        <v>5530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1894.71</v>
      </c>
      <c r="D41" s="31">
        <f>(Jul!C41*8)+(Aug!C41*7)+(Sep!C41*6)+(Oct!C41*5)+(Nov!C41*4)+(Dec!C41*3)+(Jan!C41*2)+(Feb!C41*1)</f>
        <v>1894.71</v>
      </c>
      <c r="E41" s="8"/>
      <c r="F41" s="31">
        <f>(Jul!E41*8)+(Aug!E41*7)+(Sep!E41*6)+(Oct!E41*5)+(Nov!E41*4)+(Dec!E41*3)+(Jan!E41*2)+(Feb!E41*1)</f>
        <v>0</v>
      </c>
      <c r="G41" s="8">
        <v>23537.35</v>
      </c>
      <c r="H41" s="31">
        <f>Jan!H41+G41</f>
        <v>23537.35</v>
      </c>
      <c r="I41" s="31">
        <f t="shared" si="0"/>
        <v>25432.059999999998</v>
      </c>
      <c r="J41" s="31">
        <f t="shared" si="1"/>
        <v>25432.059999999998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(Jul!C42*8)+(Aug!C42*7)+(Sep!C42*6)+(Oct!C42*5)+(Nov!C42*4)+(Dec!C42*3)+(Jan!C42*2)+(Feb!C42*1)</f>
        <v>36881.329999999994</v>
      </c>
      <c r="E42" s="8"/>
      <c r="F42" s="31">
        <f>(Jul!E42*8)+(Aug!E42*7)+(Sep!E42*6)+(Oct!E42*5)+(Nov!E42*4)+(Dec!E42*3)+(Jan!E42*2)+(Feb!E42*1)</f>
        <v>5032</v>
      </c>
      <c r="G42" s="8"/>
      <c r="H42" s="31">
        <f>Jan!H42+G42</f>
        <v>14657.84</v>
      </c>
      <c r="I42" s="31">
        <f t="shared" si="0"/>
        <v>0</v>
      </c>
      <c r="J42" s="31">
        <f t="shared" si="1"/>
        <v>56571.17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(Jul!C43*8)+(Aug!C43*7)+(Sep!C43*6)+(Oct!C43*5)+(Nov!C43*4)+(Dec!C43*3)+(Jan!C43*2)+(Feb!C43*1)</f>
        <v>97965.26999999999</v>
      </c>
      <c r="E43" s="8"/>
      <c r="F43" s="31">
        <f>(Jul!E43*8)+(Aug!E43*7)+(Sep!E43*6)+(Oct!E43*5)+(Nov!E43*4)+(Dec!E43*3)+(Jan!E43*2)+(Feb!E43*1)</f>
        <v>0</v>
      </c>
      <c r="G43" s="8"/>
      <c r="H43" s="31">
        <f>Jan!H43+G43</f>
        <v>115836.5</v>
      </c>
      <c r="I43" s="31">
        <f t="shared" si="0"/>
        <v>0</v>
      </c>
      <c r="J43" s="31">
        <f t="shared" si="1"/>
        <v>213801.77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4241.84</v>
      </c>
      <c r="D44" s="31">
        <f>(Jul!C44*8)+(Aug!C44*7)+(Sep!C44*6)+(Oct!C44*5)+(Nov!C44*4)+(Dec!C44*3)+(Jan!C44*2)+(Feb!C44*1)</f>
        <v>306748.93</v>
      </c>
      <c r="E44" s="8"/>
      <c r="F44" s="31">
        <f>(Jul!E44*8)+(Aug!E44*7)+(Sep!E44*6)+(Oct!E44*5)+(Nov!E44*4)+(Dec!E44*3)+(Jan!E44*2)+(Feb!E44*1)</f>
        <v>10032</v>
      </c>
      <c r="G44" s="8">
        <v>74956.053</v>
      </c>
      <c r="H44" s="31">
        <f>Jan!H44+G44</f>
        <v>337584.67300000001</v>
      </c>
      <c r="I44" s="31">
        <f t="shared" si="0"/>
        <v>79197.892999999996</v>
      </c>
      <c r="J44" s="31">
        <f t="shared" si="1"/>
        <v>654365.603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(Jul!C45*8)+(Aug!C45*7)+(Sep!C45*6)+(Oct!C45*5)+(Nov!C45*4)+(Dec!C45*3)+(Jan!C45*2)+(Feb!C45*1)</f>
        <v>53639</v>
      </c>
      <c r="E45" s="8"/>
      <c r="F45" s="31">
        <f>(Jul!E45*8)+(Aug!E45*7)+(Sep!E45*6)+(Oct!E45*5)+(Nov!E45*4)+(Dec!E45*3)+(Jan!E45*2)+(Feb!E45*1)</f>
        <v>0</v>
      </c>
      <c r="G45" s="8"/>
      <c r="H45" s="31">
        <f>Jan!H45+G45</f>
        <v>25470.73</v>
      </c>
      <c r="I45" s="31">
        <f t="shared" si="0"/>
        <v>0</v>
      </c>
      <c r="J45" s="31">
        <f t="shared" si="1"/>
        <v>79109.73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(Jul!C46*8)+(Aug!C46*7)+(Sep!C46*6)+(Oct!C46*5)+(Nov!C46*4)+(Dec!C46*3)+(Jan!C46*2)+(Feb!C46*1)</f>
        <v>70748.08</v>
      </c>
      <c r="E46" s="8"/>
      <c r="F46" s="31">
        <f>(Jul!E46*8)+(Aug!E46*7)+(Sep!E46*6)+(Oct!E46*5)+(Nov!E46*4)+(Dec!E46*3)+(Jan!E46*2)+(Feb!E46*1)</f>
        <v>0</v>
      </c>
      <c r="G46" s="8"/>
      <c r="H46" s="31">
        <f>Jan!H46+G46</f>
        <v>62253.440000000002</v>
      </c>
      <c r="I46" s="31">
        <f t="shared" si="0"/>
        <v>0</v>
      </c>
      <c r="J46" s="31">
        <f t="shared" si="1"/>
        <v>133001.52000000002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(Jul!C47*8)+(Aug!C47*7)+(Sep!C47*6)+(Oct!C47*5)+(Nov!C47*4)+(Dec!C47*3)+(Jan!C47*2)+(Feb!C47*1)</f>
        <v>28688.36</v>
      </c>
      <c r="E47" s="8"/>
      <c r="F47" s="31">
        <f>(Jul!E47*8)+(Aug!E47*7)+(Sep!E47*6)+(Oct!E47*5)+(Nov!E47*4)+(Dec!E47*3)+(Jan!E47*2)+(Feb!E47*1)</f>
        <v>0</v>
      </c>
      <c r="G47" s="8"/>
      <c r="H47" s="31">
        <f>Jan!H47+G47</f>
        <v>43926.65</v>
      </c>
      <c r="I47" s="31">
        <f t="shared" si="0"/>
        <v>0</v>
      </c>
      <c r="J47" s="31">
        <f t="shared" si="1"/>
        <v>72615.010000000009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3342.13</v>
      </c>
      <c r="D48" s="31">
        <f>(Jul!C48*8)+(Aug!C48*7)+(Sep!C48*6)+(Oct!C48*5)+(Nov!C48*4)+(Dec!C48*3)+(Jan!C48*2)+(Feb!C48*1)</f>
        <v>114941.25</v>
      </c>
      <c r="E48" s="8"/>
      <c r="F48" s="31">
        <f>(Jul!E48*8)+(Aug!E48*7)+(Sep!E48*6)+(Oct!E48*5)+(Nov!E48*4)+(Dec!E48*3)+(Jan!E48*2)+(Feb!E48*1)</f>
        <v>0</v>
      </c>
      <c r="G48" s="8">
        <v>3079.2</v>
      </c>
      <c r="H48" s="31">
        <f>Jan!H48+G48</f>
        <v>27162.98</v>
      </c>
      <c r="I48" s="31">
        <f t="shared" si="0"/>
        <v>6421.33</v>
      </c>
      <c r="J48" s="31">
        <f t="shared" si="1"/>
        <v>142104.23000000001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3340.42</v>
      </c>
      <c r="D49" s="31">
        <f>(Jul!C49*8)+(Aug!C49*7)+(Sep!C49*6)+(Oct!C49*5)+(Nov!C49*4)+(Dec!C49*3)+(Jan!C49*2)+(Feb!C49*1)</f>
        <v>16376.33</v>
      </c>
      <c r="E49" s="8"/>
      <c r="F49" s="31">
        <f>(Jul!E49*8)+(Aug!E49*7)+(Sep!E49*6)+(Oct!E49*5)+(Nov!E49*4)+(Dec!E49*3)+(Jan!E49*2)+(Feb!E49*1)</f>
        <v>0</v>
      </c>
      <c r="G49" s="8">
        <v>16672.169999999998</v>
      </c>
      <c r="H49" s="31">
        <f>Jan!H49+G49</f>
        <v>59046.81</v>
      </c>
      <c r="I49" s="31">
        <f t="shared" si="0"/>
        <v>20012.589999999997</v>
      </c>
      <c r="J49" s="31">
        <f t="shared" si="1"/>
        <v>75423.14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(Jul!C50*8)+(Aug!C50*7)+(Sep!C50*6)+(Oct!C50*5)+(Nov!C50*4)+(Dec!C50*3)+(Jan!C50*2)+(Feb!C50*1)</f>
        <v>27659.809999999998</v>
      </c>
      <c r="E50" s="8"/>
      <c r="F50" s="31">
        <f>(Jul!E50*8)+(Aug!E50*7)+(Sep!E50*6)+(Oct!E50*5)+(Nov!E50*4)+(Dec!E50*3)+(Jan!E50*2)+(Feb!E50*1)</f>
        <v>0</v>
      </c>
      <c r="G50" s="8"/>
      <c r="H50" s="31">
        <f>Jan!H50+G50</f>
        <v>70698.53</v>
      </c>
      <c r="I50" s="31">
        <f>C50+E50+G50</f>
        <v>0</v>
      </c>
      <c r="J50" s="31">
        <f t="shared" si="1"/>
        <v>98358.34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3263</v>
      </c>
      <c r="D51" s="31">
        <f>(Jul!C51*8)+(Aug!C51*7)+(Sep!C51*6)+(Oct!C51*5)+(Nov!C51*4)+(Dec!C51*3)+(Jan!C51*2)+(Feb!C51*1)</f>
        <v>167293.72</v>
      </c>
      <c r="E51" s="8"/>
      <c r="F51" s="31">
        <f>(Jul!E51*8)+(Aug!E51*7)+(Sep!E51*6)+(Oct!E51*5)+(Nov!E51*4)+(Dec!E51*3)+(Jan!E51*2)+(Feb!E51*1)</f>
        <v>17098.300000000003</v>
      </c>
      <c r="G51" s="8">
        <v>97661.4</v>
      </c>
      <c r="H51" s="31">
        <f>Jan!H51+G51</f>
        <v>155772</v>
      </c>
      <c r="I51" s="31">
        <f>C51+E51+G51</f>
        <v>100924.4</v>
      </c>
      <c r="J51" s="31">
        <f t="shared" si="1"/>
        <v>340164.02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(Jul!C52*8)+(Aug!C52*7)+(Sep!C52*6)+(Oct!C52*5)+(Nov!C52*4)+(Dec!C52*3)+(Jan!C52*2)+(Feb!C52*1)</f>
        <v>14139</v>
      </c>
      <c r="E52" s="8"/>
      <c r="F52" s="31">
        <f>(Jul!E52*8)+(Aug!E52*7)+(Sep!E52*6)+(Oct!E52*5)+(Nov!E52*4)+(Dec!E52*3)+(Jan!E52*2)+(Feb!E52*1)</f>
        <v>0</v>
      </c>
      <c r="G52" s="8"/>
      <c r="H52" s="31">
        <f>Jan!H52+G52</f>
        <v>6306</v>
      </c>
      <c r="I52" s="31">
        <f t="shared" si="0"/>
        <v>0</v>
      </c>
      <c r="J52" s="31">
        <f t="shared" si="1"/>
        <v>20445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(Jul!C53*8)+(Aug!C53*7)+(Sep!C53*6)+(Oct!C53*5)+(Nov!C53*4)+(Dec!C53*3)+(Jan!C53*2)+(Feb!C53*1)</f>
        <v>24566.42</v>
      </c>
      <c r="E53" s="8"/>
      <c r="F53" s="31">
        <f>(Jul!E53*8)+(Aug!E53*7)+(Sep!E53*6)+(Oct!E53*5)+(Nov!E53*4)+(Dec!E53*3)+(Jan!E53*2)+(Feb!E53*1)</f>
        <v>0</v>
      </c>
      <c r="G53" s="8"/>
      <c r="H53" s="31">
        <f>Jan!H53+G53</f>
        <v>8116.69</v>
      </c>
      <c r="I53" s="31">
        <f t="shared" si="0"/>
        <v>0</v>
      </c>
      <c r="J53" s="31">
        <f t="shared" si="1"/>
        <v>32683.109999999997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(Jul!C54*8)+(Aug!C54*7)+(Sep!C54*6)+(Oct!C54*5)+(Nov!C54*4)+(Dec!C54*3)+(Jan!C54*2)+(Feb!C54*1)</f>
        <v>20751</v>
      </c>
      <c r="E54" s="8"/>
      <c r="F54" s="31">
        <f>(Jul!E54*8)+(Aug!E54*7)+(Sep!E54*6)+(Oct!E54*5)+(Nov!E54*4)+(Dec!E54*3)+(Jan!E54*2)+(Feb!E54*1)</f>
        <v>0</v>
      </c>
      <c r="G54" s="8"/>
      <c r="H54" s="31">
        <f>Jan!H54+G54</f>
        <v>13481</v>
      </c>
      <c r="I54" s="31">
        <f t="shared" si="0"/>
        <v>0</v>
      </c>
      <c r="J54" s="31">
        <f t="shared" si="1"/>
        <v>34232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3346.45</v>
      </c>
      <c r="D55" s="31">
        <f>(Jul!C55*8)+(Aug!C55*7)+(Sep!C55*6)+(Oct!C55*5)+(Nov!C55*4)+(Dec!C55*3)+(Jan!C55*2)+(Feb!C55*1)</f>
        <v>133013.29</v>
      </c>
      <c r="E55" s="8"/>
      <c r="F55" s="31">
        <f>(Jul!E55*8)+(Aug!E55*7)+(Sep!E55*6)+(Oct!E55*5)+(Nov!E55*4)+(Dec!E55*3)+(Jan!E55*2)+(Feb!E55*1)</f>
        <v>0</v>
      </c>
      <c r="G55" s="8">
        <v>11812.19</v>
      </c>
      <c r="H55" s="31">
        <f>Jan!H55+G55</f>
        <v>183976.16</v>
      </c>
      <c r="I55" s="31">
        <f t="shared" si="0"/>
        <v>15158.64</v>
      </c>
      <c r="J55" s="31">
        <f t="shared" si="1"/>
        <v>316989.45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(Jul!C56*8)+(Aug!C56*7)+(Sep!C56*6)+(Oct!C56*5)+(Nov!C56*4)+(Dec!C56*3)+(Jan!C56*2)+(Feb!C56*1)</f>
        <v>0</v>
      </c>
      <c r="E56" s="8"/>
      <c r="F56" s="31">
        <f>(Jul!E56*8)+(Aug!E56*7)+(Sep!E56*6)+(Oct!E56*5)+(Nov!E56*4)+(Dec!E56*3)+(Jan!E56*2)+(Feb!E56*1)</f>
        <v>0</v>
      </c>
      <c r="G56" s="8"/>
      <c r="H56" s="31">
        <f>Jan!H56+G56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(Jul!C57*8)+(Aug!C57*7)+(Sep!C57*6)+(Oct!C57*5)+(Nov!C57*4)+(Dec!C57*3)+(Jan!C57*2)+(Feb!C57*1)</f>
        <v>13983.42</v>
      </c>
      <c r="E57" s="8"/>
      <c r="F57" s="31">
        <f>(Jul!E57*8)+(Aug!E57*7)+(Sep!E57*6)+(Oct!E57*5)+(Nov!E57*4)+(Dec!E57*3)+(Jan!E57*2)+(Feb!E57*1)</f>
        <v>0</v>
      </c>
      <c r="G57" s="8"/>
      <c r="H57" s="31">
        <f>Jan!H57+G57</f>
        <v>9369.76</v>
      </c>
      <c r="I57" s="31">
        <f t="shared" si="0"/>
        <v>0</v>
      </c>
      <c r="J57" s="31">
        <f t="shared" si="1"/>
        <v>23353.18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(Jul!C58*8)+(Aug!C58*7)+(Sep!C58*6)+(Oct!C58*5)+(Nov!C58*4)+(Dec!C58*3)+(Jan!C58*2)+(Feb!C58*1)</f>
        <v>34753</v>
      </c>
      <c r="E58" s="8"/>
      <c r="F58" s="31">
        <f>(Jul!E58*8)+(Aug!E58*7)+(Sep!E58*6)+(Oct!E58*5)+(Nov!E58*4)+(Dec!E58*3)+(Jan!E58*2)+(Feb!E58*1)</f>
        <v>0</v>
      </c>
      <c r="G58" s="8"/>
      <c r="H58" s="31">
        <f>Jan!H58+G58</f>
        <v>9130</v>
      </c>
      <c r="I58" s="31">
        <f t="shared" si="0"/>
        <v>0</v>
      </c>
      <c r="J58" s="31">
        <f t="shared" si="1"/>
        <v>43883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(Jul!C59*8)+(Aug!C59*7)+(Sep!C59*6)+(Oct!C59*5)+(Nov!C59*4)+(Dec!C59*3)+(Jan!C59*2)+(Feb!C59*1)</f>
        <v>41642</v>
      </c>
      <c r="E59" s="8"/>
      <c r="F59" s="31">
        <f>(Jul!E59*8)+(Aug!E59*7)+(Sep!E59*6)+(Oct!E59*5)+(Nov!E59*4)+(Dec!E59*3)+(Jan!E59*2)+(Feb!E59*1)</f>
        <v>0</v>
      </c>
      <c r="G59" s="8"/>
      <c r="H59" s="31">
        <f>Jan!H59+G59</f>
        <v>74364.98</v>
      </c>
      <c r="I59" s="31">
        <f t="shared" si="0"/>
        <v>0</v>
      </c>
      <c r="J59" s="31">
        <f t="shared" si="1"/>
        <v>116006.98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12744.66</v>
      </c>
      <c r="D60" s="31">
        <f>(Jul!C60*8)+(Aug!C60*7)+(Sep!C60*6)+(Oct!C60*5)+(Nov!C60*4)+(Dec!C60*3)+(Jan!C60*2)+(Feb!C60*1)</f>
        <v>1166045.4099999999</v>
      </c>
      <c r="E60" s="8"/>
      <c r="F60" s="31">
        <f>(Jul!E60*8)+(Aug!E60*7)+(Sep!E60*6)+(Oct!E60*5)+(Nov!E60*4)+(Dec!E60*3)+(Jan!E60*2)+(Feb!E60*1)</f>
        <v>26489</v>
      </c>
      <c r="G60" s="8">
        <v>266698.99</v>
      </c>
      <c r="H60" s="31">
        <f>Jan!H60+G60</f>
        <v>2252915.44</v>
      </c>
      <c r="I60" s="31">
        <f t="shared" si="0"/>
        <v>279443.64999999997</v>
      </c>
      <c r="J60" s="31">
        <f t="shared" si="1"/>
        <v>3445449.8499999996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(Jul!C61*8)+(Aug!C61*7)+(Sep!C61*6)+(Oct!C61*5)+(Nov!C61*4)+(Dec!C61*3)+(Jan!C61*2)+(Feb!C61*1)</f>
        <v>0</v>
      </c>
      <c r="E61" s="8"/>
      <c r="F61" s="31">
        <f>(Jul!E61*8)+(Aug!E61*7)+(Sep!E61*6)+(Oct!E61*5)+(Nov!E61*4)+(Dec!E61*3)+(Jan!E61*2)+(Feb!E61*1)</f>
        <v>0</v>
      </c>
      <c r="G61" s="8"/>
      <c r="H61" s="31">
        <f>Jan!H61+G61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(Jul!C62*8)+(Aug!C62*7)+(Sep!C62*6)+(Oct!C62*5)+(Nov!C62*4)+(Dec!C62*3)+(Jan!C62*2)+(Feb!C62*1)</f>
        <v>0</v>
      </c>
      <c r="E62" s="8"/>
      <c r="F62" s="31">
        <f>(Jul!E62*8)+(Aug!E62*7)+(Sep!E62*6)+(Oct!E62*5)+(Nov!E62*4)+(Dec!E62*3)+(Jan!E62*2)+(Feb!E62*1)</f>
        <v>0</v>
      </c>
      <c r="G62" s="8"/>
      <c r="H62" s="31">
        <f>Jan!H62+G62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(Jul!C63*8)+(Aug!C63*7)+(Sep!C63*6)+(Oct!C63*5)+(Nov!C63*4)+(Dec!C63*3)+(Jan!C63*2)+(Feb!C63*1)</f>
        <v>16365.78</v>
      </c>
      <c r="E63" s="8"/>
      <c r="F63" s="31">
        <f>(Jul!E63*8)+(Aug!E63*7)+(Sep!E63*6)+(Oct!E63*5)+(Nov!E63*4)+(Dec!E63*3)+(Jan!E63*2)+(Feb!E63*1)</f>
        <v>0</v>
      </c>
      <c r="G63" s="8"/>
      <c r="H63" s="31">
        <f>Jan!H63+G63</f>
        <v>9370.74</v>
      </c>
      <c r="I63" s="31">
        <f t="shared" si="0"/>
        <v>0</v>
      </c>
      <c r="J63" s="31">
        <f t="shared" si="1"/>
        <v>25736.52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(Jul!C64*8)+(Aug!C64*7)+(Sep!C64*6)+(Oct!C64*5)+(Nov!C64*4)+(Dec!C64*3)+(Jan!C64*2)+(Feb!C64*1)</f>
        <v>4585</v>
      </c>
      <c r="E64" s="8"/>
      <c r="F64" s="31">
        <f>(Jul!E64*8)+(Aug!E64*7)+(Sep!E64*6)+(Oct!E64*5)+(Nov!E64*4)+(Dec!E64*3)+(Jan!E64*2)+(Feb!E64*1)</f>
        <v>0</v>
      </c>
      <c r="G64" s="8"/>
      <c r="H64" s="31">
        <f>Jan!H64+G64</f>
        <v>4822</v>
      </c>
      <c r="I64" s="31">
        <f t="shared" ref="I64:I71" si="2">C64+E64+G64</f>
        <v>0</v>
      </c>
      <c r="J64" s="31">
        <f t="shared" ref="J64:J71" si="3">D64+F64+H64</f>
        <v>9407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(Jul!C65*8)+(Aug!C65*7)+(Sep!C65*6)+(Oct!C65*5)+(Nov!C65*4)+(Dec!C65*3)+(Jan!C65*2)+(Feb!C65*1)</f>
        <v>0</v>
      </c>
      <c r="E65" s="8"/>
      <c r="F65" s="31">
        <f>(Jul!E65*8)+(Aug!E65*7)+(Sep!E65*6)+(Oct!E65*5)+(Nov!E65*4)+(Dec!E65*3)+(Jan!E65*2)+(Feb!E65*1)</f>
        <v>0</v>
      </c>
      <c r="G65" s="8"/>
      <c r="H65" s="31">
        <f>Jan!H65+G65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(Jul!C66*8)+(Aug!C66*7)+(Sep!C66*6)+(Oct!C66*5)+(Nov!C66*4)+(Dec!C66*3)+(Jan!C66*2)+(Feb!C66*1)</f>
        <v>0</v>
      </c>
      <c r="E66" s="8"/>
      <c r="F66" s="31">
        <f>(Jul!E66*8)+(Aug!E66*7)+(Sep!E66*6)+(Oct!E66*5)+(Nov!E66*4)+(Dec!E66*3)+(Jan!E66*2)+(Feb!E66*1)</f>
        <v>0</v>
      </c>
      <c r="G66" s="8"/>
      <c r="H66" s="31">
        <f>Jan!H66+G66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(Jul!C67*8)+(Aug!C67*7)+(Sep!C67*6)+(Oct!C67*5)+(Nov!C67*4)+(Dec!C67*3)+(Jan!C67*2)+(Feb!C67*1)</f>
        <v>18984</v>
      </c>
      <c r="E67" s="8"/>
      <c r="F67" s="31">
        <f>(Jul!E67*8)+(Aug!E67*7)+(Sep!E67*6)+(Oct!E67*5)+(Nov!E67*4)+(Dec!E67*3)+(Jan!E67*2)+(Feb!E67*1)</f>
        <v>840</v>
      </c>
      <c r="G67" s="8"/>
      <c r="H67" s="31">
        <f>Jan!H67+G67</f>
        <v>7622</v>
      </c>
      <c r="I67" s="31">
        <f t="shared" si="2"/>
        <v>0</v>
      </c>
      <c r="J67" s="31">
        <f t="shared" si="3"/>
        <v>27446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(Jul!C68*8)+(Aug!C68*7)+(Sep!C68*6)+(Oct!C68*5)+(Nov!C68*4)+(Dec!C68*3)+(Jan!C68*2)+(Feb!C68*1)</f>
        <v>0</v>
      </c>
      <c r="E68" s="8"/>
      <c r="F68" s="31">
        <f>(Jul!E68*8)+(Aug!E68*7)+(Sep!E68*6)+(Oct!E68*5)+(Nov!E68*4)+(Dec!E68*3)+(Jan!E68*2)+(Feb!E68*1)</f>
        <v>0</v>
      </c>
      <c r="G68" s="8"/>
      <c r="H68" s="31">
        <f>Jan!H68+G68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(Jul!C69*8)+(Aug!C69*7)+(Sep!C69*6)+(Oct!C69*5)+(Nov!C69*4)+(Dec!C69*3)+(Jan!C69*2)+(Feb!C69*1)</f>
        <v>0</v>
      </c>
      <c r="E69" s="8"/>
      <c r="F69" s="31">
        <f>(Jul!E69*8)+(Aug!E69*7)+(Sep!E69*6)+(Oct!E69*5)+(Nov!E69*4)+(Dec!E69*3)+(Jan!E69*2)+(Feb!E69*1)</f>
        <v>0</v>
      </c>
      <c r="G69" s="8"/>
      <c r="H69" s="31">
        <f>Jan!H69+G69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(Jul!C70*8)+(Aug!C70*7)+(Sep!C70*6)+(Oct!C70*5)+(Nov!C70*4)+(Dec!C70*3)+(Jan!C70*2)+(Feb!C70*1)</f>
        <v>37340.879999999997</v>
      </c>
      <c r="E70" s="8"/>
      <c r="F70" s="31">
        <f>(Jul!E70*8)+(Aug!E70*7)+(Sep!E70*6)+(Oct!E70*5)+(Nov!E70*4)+(Dec!E70*3)+(Jan!E70*2)+(Feb!E70*1)</f>
        <v>0</v>
      </c>
      <c r="G70" s="8"/>
      <c r="H70" s="31">
        <f>Jan!H70+G70</f>
        <v>54329.520000000004</v>
      </c>
      <c r="I70" s="31">
        <f t="shared" si="2"/>
        <v>0</v>
      </c>
      <c r="J70" s="31">
        <f t="shared" si="3"/>
        <v>91670.399999999994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8183.21</v>
      </c>
      <c r="D71" s="31">
        <f>(Jul!C71*8)+(Aug!C71*7)+(Sep!C71*6)+(Oct!C71*5)+(Nov!C71*4)+(Dec!C71*3)+(Jan!C71*2)+(Feb!C71*1)</f>
        <v>98427.46</v>
      </c>
      <c r="E71" s="8"/>
      <c r="F71" s="31">
        <f>(Jul!E71*8)+(Aug!E71*7)+(Sep!E71*6)+(Oct!E71*5)+(Nov!E71*4)+(Dec!E71*3)+(Jan!E71*2)+(Feb!E71*1)</f>
        <v>6906</v>
      </c>
      <c r="G71" s="8">
        <v>1962.3</v>
      </c>
      <c r="H71" s="31">
        <f>Jan!H71+G71</f>
        <v>172770.69999999998</v>
      </c>
      <c r="I71" s="31">
        <f t="shared" si="2"/>
        <v>10145.51</v>
      </c>
      <c r="J71" s="31">
        <f t="shared" si="3"/>
        <v>278104.15999999997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71333.98</v>
      </c>
      <c r="D72" s="32">
        <f t="shared" si="4"/>
        <v>1169741.19</v>
      </c>
      <c r="E72" s="32">
        <f t="shared" si="4"/>
        <v>58767.19</v>
      </c>
      <c r="F72" s="32">
        <f t="shared" si="4"/>
        <v>673199.31</v>
      </c>
      <c r="G72" s="32">
        <f t="shared" si="4"/>
        <v>344782.43000000005</v>
      </c>
      <c r="H72" s="32">
        <f t="shared" si="4"/>
        <v>3427081.2800000003</v>
      </c>
      <c r="I72" s="32">
        <f t="shared" si="4"/>
        <v>474883.6</v>
      </c>
      <c r="J72" s="32">
        <f t="shared" si="4"/>
        <v>5270021.78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53107.01</v>
      </c>
      <c r="D73" s="32">
        <f t="shared" si="5"/>
        <v>2997205.2199999993</v>
      </c>
      <c r="E73" s="32">
        <f t="shared" si="5"/>
        <v>0</v>
      </c>
      <c r="F73" s="32">
        <f t="shared" si="5"/>
        <v>70497.3</v>
      </c>
      <c r="G73" s="32">
        <f t="shared" si="5"/>
        <v>591859.15299999993</v>
      </c>
      <c r="H73" s="32">
        <f t="shared" si="5"/>
        <v>4416003.0929999994</v>
      </c>
      <c r="I73" s="32">
        <f t="shared" si="5"/>
        <v>644966.16299999994</v>
      </c>
      <c r="J73" s="32">
        <f t="shared" si="5"/>
        <v>7483705.6129999999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124440.98999999999</v>
      </c>
      <c r="D74" s="31">
        <f>SUM(D72:D73)</f>
        <v>4166946.4099999992</v>
      </c>
      <c r="E74" s="32">
        <f t="shared" ref="E74:J74" si="6">SUM(E72:E73)</f>
        <v>58767.19</v>
      </c>
      <c r="F74" s="32">
        <f t="shared" si="6"/>
        <v>743696.6100000001</v>
      </c>
      <c r="G74" s="32">
        <f t="shared" si="6"/>
        <v>936641.58299999998</v>
      </c>
      <c r="H74" s="32">
        <f t="shared" si="6"/>
        <v>7843084.3729999997</v>
      </c>
      <c r="I74" s="32">
        <f t="shared" si="6"/>
        <v>1119849.7629999998</v>
      </c>
      <c r="J74" s="32">
        <f t="shared" si="6"/>
        <v>12753727.392999999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4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4" topLeftCell="A29" activePane="bottomLeft" state="frozen"/>
      <selection pane="bottomLeft" activeCell="G32" sqref="G32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135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8</v>
      </c>
      <c r="D4" s="35" t="s">
        <v>11</v>
      </c>
      <c r="E4" s="4" t="s">
        <v>101</v>
      </c>
      <c r="F4" s="35" t="s">
        <v>14</v>
      </c>
      <c r="G4" s="4" t="s">
        <v>102</v>
      </c>
      <c r="H4" s="35" t="s">
        <v>88</v>
      </c>
      <c r="I4" s="35" t="s">
        <v>103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14276.01</v>
      </c>
      <c r="D5" s="31">
        <f>(Jul!C5*9)+(Aug!C5*8)+(Sep!C5*7)+(Oct!C5*6)+(Nov!C5*5)+(Dec!C5*4)+(Jan!C5*3)+(Feb!C5*2)+(Mar!C5*1)</f>
        <v>261755.04000000004</v>
      </c>
      <c r="E5" s="8">
        <v>15211.54</v>
      </c>
      <c r="F5" s="31">
        <f>(Jul!E5*9)+(Aug!E5*8)+(Sep!E5*7)+(Oct!E5*6)+(Nov!E5*5)+(Dec!E5*4)+(Jan!E5*3)+(Feb!E5*2)+(Mar!E5*1)</f>
        <v>417950.2</v>
      </c>
      <c r="G5" s="8">
        <v>79431.25</v>
      </c>
      <c r="H5" s="31">
        <f>Feb!H5+G5</f>
        <v>756436.5</v>
      </c>
      <c r="I5" s="31">
        <f t="shared" ref="I5:I63" si="0">C5+E5+G5</f>
        <v>108918.8</v>
      </c>
      <c r="J5" s="31">
        <f t="shared" ref="J5:J63" si="1">D5+F5+H5</f>
        <v>1436141.74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(Jul!C6*9)+(Aug!C6*8)+(Sep!C6*7)+(Oct!C6*6)+(Nov!C6*5)+(Dec!C6*4)+(Jan!C6*3)+(Feb!C6*2)+(Mar!C6*1)</f>
        <v>35248</v>
      </c>
      <c r="E6" s="8"/>
      <c r="F6" s="31">
        <f>(Jul!E6*9)+(Aug!E6*8)+(Sep!E6*7)+(Oct!E6*6)+(Nov!E6*5)+(Dec!E6*4)+(Jan!E6*3)+(Feb!E6*2)+(Mar!E6*1)</f>
        <v>12849</v>
      </c>
      <c r="G6" s="8"/>
      <c r="H6" s="31">
        <f>Feb!H6+G6</f>
        <v>6203</v>
      </c>
      <c r="I6" s="31">
        <f t="shared" si="0"/>
        <v>0</v>
      </c>
      <c r="J6" s="31">
        <f t="shared" si="1"/>
        <v>54300</v>
      </c>
    </row>
    <row r="7" spans="1:10" s="1" customFormat="1" ht="15.75" customHeight="1" x14ac:dyDescent="0.2">
      <c r="A7" s="5" t="s">
        <v>24</v>
      </c>
      <c r="B7" s="6" t="s">
        <v>22</v>
      </c>
      <c r="C7" s="7">
        <v>3211.68</v>
      </c>
      <c r="D7" s="31">
        <f>(Jul!C7*9)+(Aug!C7*8)+(Sep!C7*7)+(Oct!C7*6)+(Nov!C7*5)+(Dec!C7*4)+(Jan!C7*3)+(Feb!C7*2)+(Mar!C7*1)</f>
        <v>69981.319999999992</v>
      </c>
      <c r="E7" s="8"/>
      <c r="F7" s="31">
        <f>(Jul!E7*9)+(Aug!E7*8)+(Sep!E7*7)+(Oct!E7*6)+(Nov!E7*5)+(Dec!E7*4)+(Jan!E7*3)+(Feb!E7*2)+(Mar!E7*1)</f>
        <v>32975.379999999997</v>
      </c>
      <c r="G7" s="8">
        <v>1865.98</v>
      </c>
      <c r="H7" s="31">
        <f>Feb!H7+G7</f>
        <v>81051.58</v>
      </c>
      <c r="I7" s="31">
        <f t="shared" si="0"/>
        <v>5077.66</v>
      </c>
      <c r="J7" s="31">
        <f t="shared" si="1"/>
        <v>184008.27999999997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(Jul!C8*9)+(Aug!C8*8)+(Sep!C8*7)+(Oct!C8*6)+(Nov!C8*5)+(Dec!C8*4)+(Jan!C8*3)+(Feb!C8*2)+(Mar!C8*1)</f>
        <v>14375.14</v>
      </c>
      <c r="E8" s="8">
        <v>624</v>
      </c>
      <c r="F8" s="31">
        <f>(Jul!E8*9)+(Aug!E8*8)+(Sep!E8*7)+(Oct!E8*6)+(Nov!E8*5)+(Dec!E8*4)+(Jan!E8*3)+(Feb!E8*2)+(Mar!E8*1)</f>
        <v>7776</v>
      </c>
      <c r="G8" s="8"/>
      <c r="H8" s="31">
        <f>Feb!H8+G8</f>
        <v>13377.689999999999</v>
      </c>
      <c r="I8" s="31">
        <f t="shared" si="0"/>
        <v>624</v>
      </c>
      <c r="J8" s="31">
        <f t="shared" si="1"/>
        <v>35528.83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(Jul!C9*9)+(Aug!C9*8)+(Sep!C9*7)+(Oct!C9*6)+(Nov!C9*5)+(Dec!C9*4)+(Jan!C9*3)+(Feb!C9*2)+(Mar!C9*1)</f>
        <v>372</v>
      </c>
      <c r="E9" s="8"/>
      <c r="F9" s="31">
        <f>(Jul!E9*9)+(Aug!E9*8)+(Sep!E9*7)+(Oct!E9*6)+(Nov!E9*5)+(Dec!E9*4)+(Jan!E9*3)+(Feb!E9*2)+(Mar!E9*1)</f>
        <v>1008</v>
      </c>
      <c r="G9" s="8"/>
      <c r="H9" s="31">
        <f>Feb!H9+G9</f>
        <v>0</v>
      </c>
      <c r="I9" s="31">
        <f t="shared" si="0"/>
        <v>0</v>
      </c>
      <c r="J9" s="31">
        <f t="shared" si="1"/>
        <v>1380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3339.02</v>
      </c>
      <c r="D10" s="31">
        <f>(Jul!C10*9)+(Aug!C10*8)+(Sep!C10*7)+(Oct!C10*6)+(Nov!C10*5)+(Dec!C10*4)+(Jan!C10*3)+(Feb!C10*2)+(Mar!C10*1)</f>
        <v>73194.83</v>
      </c>
      <c r="E10" s="8">
        <v>1333</v>
      </c>
      <c r="F10" s="31">
        <f>(Jul!E10*9)+(Aug!E10*8)+(Sep!E10*7)+(Oct!E10*6)+(Nov!E10*5)+(Dec!E10*4)+(Jan!E10*3)+(Feb!E10*2)+(Mar!E10*1)</f>
        <v>12831</v>
      </c>
      <c r="G10" s="8">
        <v>1269</v>
      </c>
      <c r="H10" s="31">
        <f>Feb!H10+G10</f>
        <v>177554.14</v>
      </c>
      <c r="I10" s="31">
        <f t="shared" si="0"/>
        <v>5941.02</v>
      </c>
      <c r="J10" s="31">
        <f t="shared" si="1"/>
        <v>263579.97000000003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1">
        <f>(Jul!C11*9)+(Aug!C11*8)+(Sep!C11*7)+(Oct!C11*6)+(Nov!C11*5)+(Dec!C11*4)+(Jan!C11*3)+(Feb!C11*2)+(Mar!C11*1)</f>
        <v>28866.13</v>
      </c>
      <c r="E11" s="8">
        <v>4022</v>
      </c>
      <c r="F11" s="31">
        <f>(Jul!E11*9)+(Aug!E11*8)+(Sep!E11*7)+(Oct!E11*6)+(Nov!E11*5)+(Dec!E11*4)+(Jan!E11*3)+(Feb!E11*2)+(Mar!E11*1)</f>
        <v>35314</v>
      </c>
      <c r="G11" s="8"/>
      <c r="H11" s="31">
        <f>Feb!H11+G11</f>
        <v>76573.919999999998</v>
      </c>
      <c r="I11" s="31">
        <f t="shared" si="0"/>
        <v>4022</v>
      </c>
      <c r="J11" s="31">
        <f t="shared" si="1"/>
        <v>140754.04999999999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(Jul!C12*9)+(Aug!C12*8)+(Sep!C12*7)+(Oct!C12*6)+(Nov!C12*5)+(Dec!C12*4)+(Jan!C12*3)+(Feb!C12*2)+(Mar!C12*1)</f>
        <v>0</v>
      </c>
      <c r="E12" s="8"/>
      <c r="F12" s="31">
        <f>(Jul!E12*9)+(Aug!E12*8)+(Sep!E12*7)+(Oct!E12*6)+(Nov!E12*5)+(Dec!E12*4)+(Jan!E12*3)+(Feb!E12*2)+(Mar!E12*1)</f>
        <v>13797</v>
      </c>
      <c r="G12" s="8"/>
      <c r="H12" s="31">
        <f>Feb!H12+G12</f>
        <v>8576</v>
      </c>
      <c r="I12" s="31">
        <f t="shared" si="0"/>
        <v>0</v>
      </c>
      <c r="J12" s="31">
        <f t="shared" si="1"/>
        <v>22373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8073.87</v>
      </c>
      <c r="D13" s="31">
        <f>(Jul!C13*9)+(Aug!C13*8)+(Sep!C13*7)+(Oct!C13*6)+(Nov!C13*5)+(Dec!C13*4)+(Jan!C13*3)+(Feb!C13*2)+(Mar!C13*1)</f>
        <v>181444.90999999997</v>
      </c>
      <c r="E13" s="8">
        <v>591</v>
      </c>
      <c r="F13" s="31">
        <f>(Jul!E13*9)+(Aug!E13*8)+(Sep!E13*7)+(Oct!E13*6)+(Nov!E13*5)+(Dec!E13*4)+(Jan!E13*3)+(Feb!E13*2)+(Mar!E13*1)</f>
        <v>56536.68</v>
      </c>
      <c r="G13" s="8">
        <v>102688.36</v>
      </c>
      <c r="H13" s="31">
        <f>Feb!H13+G13</f>
        <v>216163.56</v>
      </c>
      <c r="I13" s="31">
        <f t="shared" si="0"/>
        <v>111353.23</v>
      </c>
      <c r="J13" s="31">
        <f t="shared" si="1"/>
        <v>454145.14999999997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838.64</v>
      </c>
      <c r="D14" s="31">
        <f>(Jul!C14*9)+(Aug!C14*8)+(Sep!C14*7)+(Oct!C14*6)+(Nov!C14*5)+(Dec!C14*4)+(Jan!C14*3)+(Feb!C14*2)+(Mar!C14*1)</f>
        <v>41066.550000000003</v>
      </c>
      <c r="E14" s="8"/>
      <c r="F14" s="31">
        <f>(Jul!E14*9)+(Aug!E14*8)+(Sep!E14*7)+(Oct!E14*6)+(Nov!E14*5)+(Dec!E14*4)+(Jan!E14*3)+(Feb!E14*2)+(Mar!E14*1)</f>
        <v>0</v>
      </c>
      <c r="G14" s="8">
        <v>2943.84</v>
      </c>
      <c r="H14" s="31">
        <f>Feb!H14+G14</f>
        <v>26484.7</v>
      </c>
      <c r="I14" s="31">
        <f t="shared" si="0"/>
        <v>3782.48</v>
      </c>
      <c r="J14" s="31">
        <f t="shared" si="1"/>
        <v>67551.25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(Jul!C15*9)+(Aug!C15*8)+(Sep!C15*7)+(Oct!C15*6)+(Nov!C15*5)+(Dec!C15*4)+(Jan!C15*3)+(Feb!C15*2)+(Mar!C15*1)</f>
        <v>0</v>
      </c>
      <c r="E15" s="8"/>
      <c r="F15" s="31">
        <f>(Jul!E15*9)+(Aug!E15*8)+(Sep!E15*7)+(Oct!E15*6)+(Nov!E15*5)+(Dec!E15*4)+(Jan!E15*3)+(Feb!E15*2)+(Mar!E15*1)</f>
        <v>4638</v>
      </c>
      <c r="G15" s="8"/>
      <c r="H15" s="31">
        <f>Feb!H15+G15</f>
        <v>9351</v>
      </c>
      <c r="I15" s="31">
        <f t="shared" si="0"/>
        <v>0</v>
      </c>
      <c r="J15" s="31">
        <f t="shared" si="1"/>
        <v>13989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4322.7700000000004</v>
      </c>
      <c r="D16" s="31">
        <f>(Jul!C16*9)+(Aug!C16*8)+(Sep!C16*7)+(Oct!C16*6)+(Nov!C16*5)+(Dec!C16*4)+(Jan!C16*3)+(Feb!C16*2)+(Mar!C16*1)</f>
        <v>389250.86</v>
      </c>
      <c r="E16" s="8">
        <v>3082</v>
      </c>
      <c r="F16" s="31">
        <f>(Jul!E16*9)+(Aug!E16*8)+(Sep!E16*7)+(Oct!E16*6)+(Nov!E16*5)+(Dec!E16*4)+(Jan!E16*3)+(Feb!E16*2)+(Mar!E16*1)</f>
        <v>80535.8</v>
      </c>
      <c r="G16" s="8">
        <v>18751.11</v>
      </c>
      <c r="H16" s="31">
        <f>Feb!H16+G16</f>
        <v>1511756.4400000002</v>
      </c>
      <c r="I16" s="31">
        <f t="shared" si="0"/>
        <v>26155.88</v>
      </c>
      <c r="J16" s="31">
        <f t="shared" si="1"/>
        <v>1981543.1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(Jul!C17*9)+(Aug!C17*8)+(Sep!C17*7)+(Oct!C17*6)+(Nov!C17*5)+(Dec!C17*4)+(Jan!C17*3)+(Feb!C17*2)+(Mar!C17*1)</f>
        <v>67992.73000000001</v>
      </c>
      <c r="E17" s="8"/>
      <c r="F17" s="31">
        <f>(Jul!E17*9)+(Aug!E17*8)+(Sep!E17*7)+(Oct!E17*6)+(Nov!E17*5)+(Dec!E17*4)+(Jan!E17*3)+(Feb!E17*2)+(Mar!E17*1)</f>
        <v>23409</v>
      </c>
      <c r="G17" s="8"/>
      <c r="H17" s="31">
        <f>Feb!H17+G17</f>
        <v>49991.040000000001</v>
      </c>
      <c r="I17" s="31">
        <f t="shared" si="0"/>
        <v>0</v>
      </c>
      <c r="J17" s="31">
        <f t="shared" si="1"/>
        <v>141392.77000000002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(Jul!C18*9)+(Aug!C18*8)+(Sep!C18*7)+(Oct!C18*6)+(Nov!C18*5)+(Dec!C18*4)+(Jan!C18*3)+(Feb!C18*2)+(Mar!C18*1)</f>
        <v>0</v>
      </c>
      <c r="E18" s="8"/>
      <c r="F18" s="31">
        <f>(Jul!E18*9)+(Aug!E18*8)+(Sep!E18*7)+(Oct!E18*6)+(Nov!E18*5)+(Dec!E18*4)+(Jan!E18*3)+(Feb!E18*2)+(Mar!E18*1)</f>
        <v>0</v>
      </c>
      <c r="G18" s="8"/>
      <c r="H18" s="31">
        <f>Feb!H18+G18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>
        <v>3019.99</v>
      </c>
      <c r="D19" s="31">
        <f>(Jul!C19*9)+(Aug!C19*8)+(Sep!C19*7)+(Oct!C19*6)+(Nov!C19*5)+(Dec!C19*4)+(Jan!C19*3)+(Feb!C19*2)+(Mar!C19*1)</f>
        <v>3019.99</v>
      </c>
      <c r="E19" s="8"/>
      <c r="F19" s="31">
        <f>(Jul!E19*9)+(Aug!E19*8)+(Sep!E19*7)+(Oct!E19*6)+(Nov!E19*5)+(Dec!E19*4)+(Jan!E19*3)+(Feb!E19*2)+(Mar!E19*1)</f>
        <v>0</v>
      </c>
      <c r="G19" s="8">
        <v>16059</v>
      </c>
      <c r="H19" s="31">
        <f>Feb!H19+G19</f>
        <v>16059</v>
      </c>
      <c r="I19" s="31">
        <f t="shared" si="0"/>
        <v>19078.989999999998</v>
      </c>
      <c r="J19" s="31">
        <f t="shared" si="1"/>
        <v>19078.989999999998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397.59</v>
      </c>
      <c r="D20" s="31">
        <f>(Jul!C20*9)+(Aug!C20*8)+(Sep!C20*7)+(Oct!C20*6)+(Nov!C20*5)+(Dec!C20*4)+(Jan!C20*3)+(Feb!C20*2)+(Mar!C20*1)</f>
        <v>14646.150000000001</v>
      </c>
      <c r="E20" s="8">
        <v>1153</v>
      </c>
      <c r="F20" s="31">
        <f>(Jul!E20*9)+(Aug!E20*8)+(Sep!E20*7)+(Oct!E20*6)+(Nov!E20*5)+(Dec!E20*4)+(Jan!E20*3)+(Feb!E20*2)+(Mar!E20*1)</f>
        <v>3303</v>
      </c>
      <c r="G20" s="8">
        <v>38338.15</v>
      </c>
      <c r="H20" s="31">
        <f>Feb!H20+G20</f>
        <v>43246.64</v>
      </c>
      <c r="I20" s="31">
        <f t="shared" si="0"/>
        <v>39888.74</v>
      </c>
      <c r="J20" s="31">
        <f t="shared" si="1"/>
        <v>61195.79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(Jul!C21*9)+(Aug!C21*8)+(Sep!C21*7)+(Oct!C21*6)+(Nov!C21*5)+(Dec!C21*4)+(Jan!C21*3)+(Feb!C21*2)+(Mar!C21*1)</f>
        <v>7486.8899999999994</v>
      </c>
      <c r="E21" s="8"/>
      <c r="F21" s="31">
        <f>(Jul!E21*9)+(Aug!E21*8)+(Sep!E21*7)+(Oct!E21*6)+(Nov!E21*5)+(Dec!E21*4)+(Jan!E21*3)+(Feb!E21*2)+(Mar!E21*1)</f>
        <v>17541</v>
      </c>
      <c r="G21" s="8"/>
      <c r="H21" s="31">
        <f>Feb!H21+G21</f>
        <v>5700</v>
      </c>
      <c r="I21" s="31">
        <f t="shared" si="0"/>
        <v>0</v>
      </c>
      <c r="J21" s="31">
        <f t="shared" si="1"/>
        <v>30727.89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(Jul!C22*9)+(Aug!C22*8)+(Sep!C22*7)+(Oct!C22*6)+(Nov!C22*5)+(Dec!C22*4)+(Jan!C22*3)+(Feb!C22*2)+(Mar!C22*1)</f>
        <v>24860</v>
      </c>
      <c r="E22" s="8"/>
      <c r="F22" s="31">
        <f>(Jul!E22*9)+(Aug!E22*8)+(Sep!E22*7)+(Oct!E22*6)+(Nov!E22*5)+(Dec!E22*4)+(Jan!E22*3)+(Feb!E22*2)+(Mar!E22*1)</f>
        <v>3405</v>
      </c>
      <c r="G22" s="8"/>
      <c r="H22" s="31">
        <f>Feb!H22+G22</f>
        <v>228668.34</v>
      </c>
      <c r="I22" s="31">
        <f t="shared" si="0"/>
        <v>0</v>
      </c>
      <c r="J22" s="31">
        <f t="shared" si="1"/>
        <v>256933.34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(Jul!C23*9)+(Aug!C23*8)+(Sep!C23*7)+(Oct!C23*6)+(Nov!C23*5)+(Dec!C23*4)+(Jan!C23*3)+(Feb!C23*2)+(Mar!C23*1)</f>
        <v>35149.919999999998</v>
      </c>
      <c r="E23" s="8"/>
      <c r="F23" s="31">
        <f>(Jul!E23*9)+(Aug!E23*8)+(Sep!E23*7)+(Oct!E23*6)+(Nov!E23*5)+(Dec!E23*4)+(Jan!E23*3)+(Feb!E23*2)+(Mar!E23*1)</f>
        <v>60872</v>
      </c>
      <c r="G23" s="8"/>
      <c r="H23" s="31">
        <f>Feb!H23+G23</f>
        <v>89900.139999999985</v>
      </c>
      <c r="I23" s="31">
        <f t="shared" si="0"/>
        <v>0</v>
      </c>
      <c r="J23" s="31">
        <f t="shared" si="1"/>
        <v>185922.06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(Jul!C24*9)+(Aug!C24*8)+(Sep!C24*7)+(Oct!C24*6)+(Nov!C24*5)+(Dec!C24*4)+(Jan!C24*3)+(Feb!C24*2)+(Mar!C24*1)</f>
        <v>74502.460000000006</v>
      </c>
      <c r="E24" s="8"/>
      <c r="F24" s="31">
        <f>(Jul!E24*9)+(Aug!E24*8)+(Sep!E24*7)+(Oct!E24*6)+(Nov!E24*5)+(Dec!E24*4)+(Jan!E24*3)+(Feb!E24*2)+(Mar!E24*1)</f>
        <v>16234</v>
      </c>
      <c r="G24" s="8"/>
      <c r="H24" s="31">
        <f>Feb!H24+G24</f>
        <v>78441.709999999992</v>
      </c>
      <c r="I24" s="31">
        <f t="shared" si="0"/>
        <v>0</v>
      </c>
      <c r="J24" s="31">
        <f t="shared" si="1"/>
        <v>169178.16999999998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6514.57</v>
      </c>
      <c r="D25" s="31">
        <f>(Jul!C25*9)+(Aug!C25*8)+(Sep!C25*7)+(Oct!C25*6)+(Nov!C25*5)+(Dec!C25*4)+(Jan!C25*3)+(Feb!C25*2)+(Mar!C25*1)</f>
        <v>66050.959999999992</v>
      </c>
      <c r="E25" s="8"/>
      <c r="F25" s="31">
        <f>(Jul!E25*9)+(Aug!E25*8)+(Sep!E25*7)+(Oct!E25*6)+(Nov!E25*5)+(Dec!E25*4)+(Jan!E25*3)+(Feb!E25*2)+(Mar!E25*1)</f>
        <v>7565</v>
      </c>
      <c r="G25" s="8">
        <v>74168.72</v>
      </c>
      <c r="H25" s="31">
        <f>Feb!H25+G25</f>
        <v>115823.55</v>
      </c>
      <c r="I25" s="31">
        <f t="shared" si="0"/>
        <v>80683.290000000008</v>
      </c>
      <c r="J25" s="31">
        <f t="shared" si="1"/>
        <v>189439.51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(Jul!C26*9)+(Aug!C26*8)+(Sep!C26*7)+(Oct!C26*6)+(Nov!C26*5)+(Dec!C26*4)+(Jan!C26*3)+(Feb!C26*2)+(Mar!C26*1)</f>
        <v>5176.3999999999996</v>
      </c>
      <c r="E26" s="8"/>
      <c r="F26" s="31">
        <f>(Jul!E26*9)+(Aug!E26*8)+(Sep!E26*7)+(Oct!E26*6)+(Nov!E26*5)+(Dec!E26*4)+(Jan!E26*3)+(Feb!E26*2)+(Mar!E26*1)</f>
        <v>12258</v>
      </c>
      <c r="G26" s="8"/>
      <c r="H26" s="31">
        <f>Feb!H26+G26</f>
        <v>23523.519999999997</v>
      </c>
      <c r="I26" s="31">
        <f t="shared" si="0"/>
        <v>0</v>
      </c>
      <c r="J26" s="31">
        <f t="shared" si="1"/>
        <v>40957.919999999998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1909.13</v>
      </c>
      <c r="D27" s="31">
        <f>(Jul!C27*9)+(Aug!C27*8)+(Sep!C27*7)+(Oct!C27*6)+(Nov!C27*5)+(Dec!C27*4)+(Jan!C27*3)+(Feb!C27*2)+(Mar!C27*1)</f>
        <v>11439.91</v>
      </c>
      <c r="E27" s="8"/>
      <c r="F27" s="31">
        <f>(Jul!E27*9)+(Aug!E27*8)+(Sep!E27*7)+(Oct!E27*6)+(Nov!E27*5)+(Dec!E27*4)+(Jan!E27*3)+(Feb!E27*2)+(Mar!E27*1)</f>
        <v>0</v>
      </c>
      <c r="G27" s="8"/>
      <c r="H27" s="31">
        <f>Feb!H27+G27</f>
        <v>1782.6</v>
      </c>
      <c r="I27" s="31">
        <f t="shared" si="0"/>
        <v>1909.13</v>
      </c>
      <c r="J27" s="31">
        <f t="shared" si="1"/>
        <v>13222.51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(Jul!C28*9)+(Aug!C28*8)+(Sep!C28*7)+(Oct!C28*6)+(Nov!C28*5)+(Dec!C28*4)+(Jan!C28*3)+(Feb!C28*2)+(Mar!C28*1)</f>
        <v>9206.7000000000007</v>
      </c>
      <c r="E28" s="8"/>
      <c r="F28" s="31">
        <f>(Jul!E28*9)+(Aug!E28*8)+(Sep!E28*7)+(Oct!E28*6)+(Nov!E28*5)+(Dec!E28*4)+(Jan!E28*3)+(Feb!E28*2)+(Mar!E28*1)</f>
        <v>0</v>
      </c>
      <c r="G28" s="8"/>
      <c r="H28" s="31">
        <f>Feb!H28+G28</f>
        <v>8330.52</v>
      </c>
      <c r="I28" s="31">
        <f t="shared" si="0"/>
        <v>0</v>
      </c>
      <c r="J28" s="31">
        <f t="shared" si="1"/>
        <v>17537.22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(Jul!C29*9)+(Aug!C29*8)+(Sep!C29*7)+(Oct!C29*6)+(Nov!C29*5)+(Dec!C29*4)+(Jan!C29*3)+(Feb!C29*2)+(Mar!C29*1)</f>
        <v>26645.13</v>
      </c>
      <c r="E29" s="8"/>
      <c r="F29" s="31">
        <f>(Jul!E29*9)+(Aug!E29*8)+(Sep!E29*7)+(Oct!E29*6)+(Nov!E29*5)+(Dec!E29*4)+(Jan!E29*3)+(Feb!E29*2)+(Mar!E29*1)</f>
        <v>8694</v>
      </c>
      <c r="G29" s="8"/>
      <c r="H29" s="31">
        <f>Feb!H29+G29</f>
        <v>15542</v>
      </c>
      <c r="I29" s="31">
        <f t="shared" si="0"/>
        <v>0</v>
      </c>
      <c r="J29" s="31">
        <f t="shared" si="1"/>
        <v>50881.130000000005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4705.22</v>
      </c>
      <c r="D30" s="31">
        <f>(Jul!C30*9)+(Aug!C30*8)+(Sep!C30*7)+(Oct!C30*6)+(Nov!C30*5)+(Dec!C30*4)+(Jan!C30*3)+(Feb!C30*2)+(Mar!C30*1)</f>
        <v>74274.489999999991</v>
      </c>
      <c r="E30" s="8">
        <v>3121</v>
      </c>
      <c r="F30" s="31">
        <f>(Jul!E30*9)+(Aug!E30*8)+(Sep!E30*7)+(Oct!E30*6)+(Nov!E30*5)+(Dec!E30*4)+(Jan!E30*3)+(Feb!E30*2)+(Mar!E30*1)</f>
        <v>39698</v>
      </c>
      <c r="G30" s="8">
        <v>18170.400000000001</v>
      </c>
      <c r="H30" s="31">
        <f>Feb!H30+G30</f>
        <v>53401.51</v>
      </c>
      <c r="I30" s="31">
        <f t="shared" si="0"/>
        <v>25996.620000000003</v>
      </c>
      <c r="J30" s="31">
        <f t="shared" si="1"/>
        <v>167374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3179.57</v>
      </c>
      <c r="D31" s="31">
        <f>(Jul!C31*9)+(Aug!C31*8)+(Sep!C31*7)+(Oct!C31*6)+(Nov!C31*5)+(Dec!C31*4)+(Jan!C31*3)+(Feb!C31*2)+(Mar!C31*1)</f>
        <v>49993.270000000004</v>
      </c>
      <c r="E31" s="8">
        <v>7541</v>
      </c>
      <c r="F31" s="31">
        <f>(Jul!E31*9)+(Aug!E31*8)+(Sep!E31*7)+(Oct!E31*6)+(Nov!E31*5)+(Dec!E31*4)+(Jan!E31*3)+(Feb!E31*2)+(Mar!E31*1)</f>
        <v>53009.54</v>
      </c>
      <c r="G31" s="8">
        <v>40042.160000000003</v>
      </c>
      <c r="H31" s="31">
        <f>Feb!H31+G31</f>
        <v>206870.15</v>
      </c>
      <c r="I31" s="31">
        <f t="shared" si="0"/>
        <v>50762.73</v>
      </c>
      <c r="J31" s="31">
        <f t="shared" si="1"/>
        <v>309872.95999999996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(Jul!C32*9)+(Aug!C32*8)+(Sep!C32*7)+(Oct!C32*6)+(Nov!C32*5)+(Dec!C32*4)+(Jan!C32*3)+(Feb!C32*2)+(Mar!C32*1)</f>
        <v>24551.200000000001</v>
      </c>
      <c r="E32" s="8"/>
      <c r="F32" s="31">
        <f>(Jul!E32*9)+(Aug!E32*8)+(Sep!E32*7)+(Oct!E32*6)+(Nov!E32*5)+(Dec!E32*4)+(Jan!E32*3)+(Feb!E32*2)+(Mar!E32*1)</f>
        <v>0</v>
      </c>
      <c r="G32" s="8"/>
      <c r="H32" s="31">
        <f>Feb!H32+G32</f>
        <v>0</v>
      </c>
      <c r="I32" s="31">
        <f t="shared" si="0"/>
        <v>0</v>
      </c>
      <c r="J32" s="31">
        <f t="shared" si="1"/>
        <v>24551.200000000001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(Jul!C33*9)+(Aug!C33*8)+(Sep!C33*7)+(Oct!C33*6)+(Nov!C33*5)+(Dec!C33*4)+(Jan!C33*3)+(Feb!C33*2)+(Mar!C33*1)</f>
        <v>96755.23</v>
      </c>
      <c r="E33" s="8"/>
      <c r="F33" s="31">
        <f>(Jul!E33*9)+(Aug!E33*8)+(Sep!E33*7)+(Oct!E33*6)+(Nov!E33*5)+(Dec!E33*4)+(Jan!E33*3)+(Feb!E33*2)+(Mar!E33*1)</f>
        <v>0</v>
      </c>
      <c r="G33" s="8"/>
      <c r="H33" s="31">
        <f>Feb!H33+G33</f>
        <v>15919.369999999999</v>
      </c>
      <c r="I33" s="31">
        <f t="shared" si="0"/>
        <v>0</v>
      </c>
      <c r="J33" s="31">
        <f t="shared" si="1"/>
        <v>112674.59999999999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(Jul!C34*9)+(Aug!C34*8)+(Sep!C34*7)+(Oct!C34*6)+(Nov!C34*5)+(Dec!C34*4)+(Jan!C34*3)+(Feb!C34*2)+(Mar!C34*1)</f>
        <v>2369.0700000000002</v>
      </c>
      <c r="E34" s="8"/>
      <c r="F34" s="31">
        <f>(Jul!E34*9)+(Aug!E34*8)+(Sep!E34*7)+(Oct!E34*6)+(Nov!E34*5)+(Dec!E34*4)+(Jan!E34*3)+(Feb!E34*2)+(Mar!E34*1)</f>
        <v>0</v>
      </c>
      <c r="G34" s="8"/>
      <c r="H34" s="31">
        <f>Feb!H34+G34</f>
        <v>650</v>
      </c>
      <c r="I34" s="31">
        <f t="shared" si="0"/>
        <v>0</v>
      </c>
      <c r="J34" s="31">
        <f t="shared" si="1"/>
        <v>3019.07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(Jul!C35*9)+(Aug!C35*8)+(Sep!C35*7)+(Oct!C35*6)+(Nov!C35*5)+(Dec!C35*4)+(Jan!C35*3)+(Feb!C35*2)+(Mar!C35*1)</f>
        <v>274187.42</v>
      </c>
      <c r="E35" s="8"/>
      <c r="F35" s="31">
        <f>(Jul!E35*9)+(Aug!E35*8)+(Sep!E35*7)+(Oct!E35*6)+(Nov!E35*5)+(Dec!E35*4)+(Jan!E35*3)+(Feb!E35*2)+(Mar!E35*1)</f>
        <v>0</v>
      </c>
      <c r="G35" s="8"/>
      <c r="H35" s="31">
        <f>Feb!H35+G35</f>
        <v>443664.81</v>
      </c>
      <c r="I35" s="31">
        <f t="shared" si="0"/>
        <v>0</v>
      </c>
      <c r="J35" s="31">
        <f t="shared" si="1"/>
        <v>717852.23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(Jul!C36*9)+(Aug!C36*8)+(Sep!C36*7)+(Oct!C36*6)+(Nov!C36*5)+(Dec!C36*4)+(Jan!C36*3)+(Feb!C36*2)+(Mar!C36*1)</f>
        <v>52254</v>
      </c>
      <c r="E36" s="8"/>
      <c r="F36" s="31">
        <f>(Jul!E36*9)+(Aug!E36*8)+(Sep!E36*7)+(Oct!E36*6)+(Nov!E36*5)+(Dec!E36*4)+(Jan!E36*3)+(Feb!E36*2)+(Mar!E36*1)</f>
        <v>0</v>
      </c>
      <c r="G36" s="8"/>
      <c r="H36" s="31">
        <f>Feb!H36+G36</f>
        <v>94264.5</v>
      </c>
      <c r="I36" s="31">
        <f t="shared" si="0"/>
        <v>0</v>
      </c>
      <c r="J36" s="31">
        <f t="shared" si="1"/>
        <v>146518.5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(Jul!C37*9)+(Aug!C37*8)+(Sep!C37*7)+(Oct!C37*6)+(Nov!C37*5)+(Dec!C37*4)+(Jan!C37*3)+(Feb!C37*2)+(Mar!C37*1)</f>
        <v>0</v>
      </c>
      <c r="E37" s="8"/>
      <c r="F37" s="31">
        <f>(Jul!E37*9)+(Aug!E37*8)+(Sep!E37*7)+(Oct!E37*6)+(Nov!E37*5)+(Dec!E37*4)+(Jan!E37*3)+(Feb!E37*2)+(Mar!E37*1)</f>
        <v>0</v>
      </c>
      <c r="G37" s="8"/>
      <c r="H37" s="31">
        <f>Feb!H37+G37</f>
        <v>1332</v>
      </c>
      <c r="I37" s="31">
        <f t="shared" si="0"/>
        <v>0</v>
      </c>
      <c r="J37" s="31">
        <f t="shared" si="1"/>
        <v>1332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(Jul!C38*9)+(Aug!C38*8)+(Sep!C38*7)+(Oct!C38*6)+(Nov!C38*5)+(Dec!C38*4)+(Jan!C38*3)+(Feb!C38*2)+(Mar!C38*1)</f>
        <v>0</v>
      </c>
      <c r="E38" s="8"/>
      <c r="F38" s="31">
        <f>(Jul!E38*9)+(Aug!E38*8)+(Sep!E38*7)+(Oct!E38*6)+(Nov!E38*5)+(Dec!E38*4)+(Jan!E38*3)+(Feb!E38*2)+(Mar!E38*1)</f>
        <v>0</v>
      </c>
      <c r="G38" s="8"/>
      <c r="H38" s="31">
        <f>Feb!H38+G38</f>
        <v>0</v>
      </c>
      <c r="I38" s="31">
        <f t="shared" si="0"/>
        <v>0</v>
      </c>
      <c r="J38" s="31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1315.27</v>
      </c>
      <c r="D39" s="31">
        <f>(Jul!C39*9)+(Aug!C39*8)+(Sep!C39*7)+(Oct!C39*6)+(Nov!C39*5)+(Dec!C39*4)+(Jan!C39*3)+(Feb!C39*2)+(Mar!C39*1)</f>
        <v>94887.099999999991</v>
      </c>
      <c r="E39" s="8"/>
      <c r="F39" s="31">
        <f>(Jul!E39*9)+(Aug!E39*8)+(Sep!E39*7)+(Oct!E39*6)+(Nov!E39*5)+(Dec!E39*4)+(Jan!E39*3)+(Feb!E39*2)+(Mar!E39*1)</f>
        <v>0</v>
      </c>
      <c r="G39" s="8">
        <v>531.26</v>
      </c>
      <c r="H39" s="31">
        <f>Feb!H39+G39</f>
        <v>116751.18</v>
      </c>
      <c r="I39" s="31">
        <f t="shared" si="0"/>
        <v>1846.53</v>
      </c>
      <c r="J39" s="31">
        <f t="shared" si="1"/>
        <v>211638.27999999997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(Jul!C40*9)+(Aug!C40*8)+(Sep!C40*7)+(Oct!C40*6)+(Nov!C40*5)+(Dec!C40*4)+(Jan!C40*3)+(Feb!C40*2)+(Mar!C40*1)</f>
        <v>0</v>
      </c>
      <c r="E40" s="8"/>
      <c r="F40" s="31">
        <f>(Jul!E40*9)+(Aug!E40*8)+(Sep!E40*7)+(Oct!E40*6)+(Nov!E40*5)+(Dec!E40*4)+(Jan!E40*3)+(Feb!E40*2)+(Mar!E40*1)</f>
        <v>4920</v>
      </c>
      <c r="G40" s="8"/>
      <c r="H40" s="31">
        <f>Feb!H40+G40</f>
        <v>1430</v>
      </c>
      <c r="I40" s="31">
        <f t="shared" si="0"/>
        <v>0</v>
      </c>
      <c r="J40" s="31">
        <f t="shared" si="1"/>
        <v>6350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(Jul!C41*9)+(Aug!C41*8)+(Sep!C41*7)+(Oct!C41*6)+(Nov!C41*5)+(Dec!C41*4)+(Jan!C41*3)+(Feb!C41*2)+(Mar!C41*1)</f>
        <v>3789.42</v>
      </c>
      <c r="E41" s="8"/>
      <c r="F41" s="31">
        <f>(Jul!E41*9)+(Aug!E41*8)+(Sep!E41*7)+(Oct!E41*6)+(Nov!E41*5)+(Dec!E41*4)+(Jan!E41*3)+(Feb!E41*2)+(Mar!E41*1)</f>
        <v>0</v>
      </c>
      <c r="G41" s="8"/>
      <c r="H41" s="31">
        <f>Feb!H41+G41</f>
        <v>23537.35</v>
      </c>
      <c r="I41" s="31">
        <f t="shared" si="0"/>
        <v>0</v>
      </c>
      <c r="J41" s="31">
        <f t="shared" si="1"/>
        <v>27326.769999999997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(Jul!C42*9)+(Aug!C42*8)+(Sep!C42*7)+(Oct!C42*6)+(Nov!C42*5)+(Dec!C42*4)+(Jan!C42*3)+(Feb!C42*2)+(Mar!C42*1)</f>
        <v>42749.119999999995</v>
      </c>
      <c r="E42" s="8"/>
      <c r="F42" s="31">
        <f>(Jul!E42*9)+(Aug!E42*8)+(Sep!E42*7)+(Oct!E42*6)+(Nov!E42*5)+(Dec!E42*4)+(Jan!E42*3)+(Feb!E42*2)+(Mar!E42*1)</f>
        <v>6399</v>
      </c>
      <c r="G42" s="8"/>
      <c r="H42" s="31">
        <f>Feb!H42+G42</f>
        <v>14657.84</v>
      </c>
      <c r="I42" s="31">
        <f t="shared" si="0"/>
        <v>0</v>
      </c>
      <c r="J42" s="31">
        <f t="shared" si="1"/>
        <v>63805.959999999992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2051.91</v>
      </c>
      <c r="D43" s="31">
        <f>(Jul!C43*9)+(Aug!C43*8)+(Sep!C43*7)+(Oct!C43*6)+(Nov!C43*5)+(Dec!C43*4)+(Jan!C43*3)+(Feb!C43*2)+(Mar!C43*1)</f>
        <v>118860.83</v>
      </c>
      <c r="E43" s="8"/>
      <c r="F43" s="31">
        <f>(Jul!E43*9)+(Aug!E43*8)+(Sep!E43*7)+(Oct!E43*6)+(Nov!E43*5)+(Dec!E43*4)+(Jan!E43*3)+(Feb!E43*2)+(Mar!E43*1)</f>
        <v>0</v>
      </c>
      <c r="G43" s="8">
        <v>2520.3000000000002</v>
      </c>
      <c r="H43" s="31">
        <f>Feb!H43+G43</f>
        <v>118356.8</v>
      </c>
      <c r="I43" s="31">
        <f t="shared" si="0"/>
        <v>4572.21</v>
      </c>
      <c r="J43" s="31">
        <f t="shared" si="1"/>
        <v>237217.63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4366</v>
      </c>
      <c r="D44" s="31">
        <f>(Jul!C44*9)+(Aug!C44*8)+(Sep!C44*7)+(Oct!C44*6)+(Nov!C44*5)+(Dec!C44*4)+(Jan!C44*3)+(Feb!C44*2)+(Mar!C44*1)</f>
        <v>364486.16999999993</v>
      </c>
      <c r="E44" s="8">
        <v>1794</v>
      </c>
      <c r="F44" s="31">
        <f>(Jul!E44*9)+(Aug!E44*8)+(Sep!E44*7)+(Oct!E44*6)+(Nov!E44*5)+(Dec!E44*4)+(Jan!E44*3)+(Feb!E44*2)+(Mar!E44*1)</f>
        <v>13080</v>
      </c>
      <c r="G44" s="8">
        <v>45502</v>
      </c>
      <c r="H44" s="31">
        <f>Feb!H44+G44</f>
        <v>383086.67300000001</v>
      </c>
      <c r="I44" s="31">
        <f t="shared" si="0"/>
        <v>51662</v>
      </c>
      <c r="J44" s="31">
        <f t="shared" si="1"/>
        <v>760652.84299999988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(Jul!C45*9)+(Aug!C45*8)+(Sep!C45*7)+(Oct!C45*6)+(Nov!C45*5)+(Dec!C45*4)+(Jan!C45*3)+(Feb!C45*2)+(Mar!C45*1)</f>
        <v>62274</v>
      </c>
      <c r="E45" s="8"/>
      <c r="F45" s="31">
        <f>(Jul!E45*9)+(Aug!E45*8)+(Sep!E45*7)+(Oct!E45*6)+(Nov!E45*5)+(Dec!E45*4)+(Jan!E45*3)+(Feb!E45*2)+(Mar!E45*1)</f>
        <v>0</v>
      </c>
      <c r="G45" s="8"/>
      <c r="H45" s="31">
        <f>Feb!H45+G45</f>
        <v>25470.73</v>
      </c>
      <c r="I45" s="31">
        <f t="shared" si="0"/>
        <v>0</v>
      </c>
      <c r="J45" s="31">
        <f t="shared" si="1"/>
        <v>87744.73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(Jul!C46*9)+(Aug!C46*8)+(Sep!C46*7)+(Oct!C46*6)+(Nov!C46*5)+(Dec!C46*4)+(Jan!C46*3)+(Feb!C46*2)+(Mar!C46*1)</f>
        <v>81422.87999999999</v>
      </c>
      <c r="E46" s="8"/>
      <c r="F46" s="31">
        <f>(Jul!E46*9)+(Aug!E46*8)+(Sep!E46*7)+(Oct!E46*6)+(Nov!E46*5)+(Dec!E46*4)+(Jan!E46*3)+(Feb!E46*2)+(Mar!E46*1)</f>
        <v>0</v>
      </c>
      <c r="G46" s="8"/>
      <c r="H46" s="31">
        <f>Feb!H46+G46</f>
        <v>62253.440000000002</v>
      </c>
      <c r="I46" s="31">
        <f t="shared" si="0"/>
        <v>0</v>
      </c>
      <c r="J46" s="31">
        <f t="shared" si="1"/>
        <v>143676.32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(Jul!C47*9)+(Aug!C47*8)+(Sep!C47*7)+(Oct!C47*6)+(Nov!C47*5)+(Dec!C47*4)+(Jan!C47*3)+(Feb!C47*2)+(Mar!C47*1)</f>
        <v>32523.84</v>
      </c>
      <c r="E47" s="8"/>
      <c r="F47" s="31">
        <f>(Jul!E47*9)+(Aug!E47*8)+(Sep!E47*7)+(Oct!E47*6)+(Nov!E47*5)+(Dec!E47*4)+(Jan!E47*3)+(Feb!E47*2)+(Mar!E47*1)</f>
        <v>0</v>
      </c>
      <c r="G47" s="8"/>
      <c r="H47" s="31">
        <f>Feb!H47+G47</f>
        <v>43926.65</v>
      </c>
      <c r="I47" s="31">
        <f t="shared" si="0"/>
        <v>0</v>
      </c>
      <c r="J47" s="31">
        <f t="shared" si="1"/>
        <v>76450.490000000005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3078.11</v>
      </c>
      <c r="D48" s="31">
        <f>(Jul!C48*9)+(Aug!C48*8)+(Sep!C48*7)+(Oct!C48*6)+(Nov!C48*5)+(Dec!C48*4)+(Jan!C48*3)+(Feb!C48*2)+(Mar!C48*1)</f>
        <v>146007.29999999999</v>
      </c>
      <c r="E48" s="8"/>
      <c r="F48" s="31">
        <f>(Jul!E48*9)+(Aug!E48*8)+(Sep!E48*7)+(Oct!E48*6)+(Nov!E48*5)+(Dec!E48*4)+(Jan!E48*3)+(Feb!E48*2)+(Mar!E48*1)</f>
        <v>0</v>
      </c>
      <c r="G48" s="8">
        <v>2751</v>
      </c>
      <c r="H48" s="31">
        <f>Feb!H48+G48</f>
        <v>29913.98</v>
      </c>
      <c r="I48" s="31">
        <f t="shared" si="0"/>
        <v>5829.1100000000006</v>
      </c>
      <c r="J48" s="31">
        <f t="shared" si="1"/>
        <v>175921.28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(Jul!C49*9)+(Aug!C49*8)+(Sep!C49*7)+(Oct!C49*6)+(Nov!C49*5)+(Dec!C49*4)+(Jan!C49*3)+(Feb!C49*2)+(Mar!C49*1)</f>
        <v>23670.719999999998</v>
      </c>
      <c r="E49" s="8"/>
      <c r="F49" s="31">
        <f>(Jul!E49*9)+(Aug!E49*8)+(Sep!E49*7)+(Oct!E49*6)+(Nov!E49*5)+(Dec!E49*4)+(Jan!E49*3)+(Feb!E49*2)+(Mar!E49*1)</f>
        <v>0</v>
      </c>
      <c r="G49" s="8"/>
      <c r="H49" s="31">
        <f>Feb!H49+G49</f>
        <v>59046.81</v>
      </c>
      <c r="I49" s="31">
        <f t="shared" si="0"/>
        <v>0</v>
      </c>
      <c r="J49" s="31">
        <f t="shared" si="1"/>
        <v>82717.53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654.12</v>
      </c>
      <c r="D50" s="31">
        <f>(Jul!C50*9)+(Aug!C50*8)+(Sep!C50*7)+(Oct!C50*6)+(Nov!C50*5)+(Dec!C50*4)+(Jan!C50*3)+(Feb!C50*2)+(Mar!C50*1)</f>
        <v>32368.76</v>
      </c>
      <c r="E50" s="8"/>
      <c r="F50" s="31">
        <f>(Jul!E50*9)+(Aug!E50*8)+(Sep!E50*7)+(Oct!E50*6)+(Nov!E50*5)+(Dec!E50*4)+(Jan!E50*3)+(Feb!E50*2)+(Mar!E50*1)</f>
        <v>0</v>
      </c>
      <c r="G50" s="8">
        <v>6249.14</v>
      </c>
      <c r="H50" s="31">
        <f>Feb!H50+G50</f>
        <v>76947.67</v>
      </c>
      <c r="I50" s="31">
        <f t="shared" si="0"/>
        <v>6903.26</v>
      </c>
      <c r="J50" s="31">
        <f t="shared" si="1"/>
        <v>109316.43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5036.38</v>
      </c>
      <c r="D51" s="31">
        <f>(Jul!C51*9)+(Aug!C51*8)+(Sep!C51*7)+(Oct!C51*6)+(Nov!C51*5)+(Dec!C51*4)+(Jan!C51*3)+(Feb!C51*2)+(Mar!C51*1)</f>
        <v>201073.61000000002</v>
      </c>
      <c r="E51" s="8">
        <v>327</v>
      </c>
      <c r="F51" s="31">
        <f>(Jul!E51*9)+(Aug!E51*8)+(Sep!E51*7)+(Oct!E51*6)+(Nov!E51*5)+(Dec!E51*4)+(Jan!E51*3)+(Feb!E51*2)+(Mar!E51*1)</f>
        <v>21387.200000000001</v>
      </c>
      <c r="G51" s="8">
        <v>3361.07</v>
      </c>
      <c r="H51" s="31">
        <f>Feb!H51+G51</f>
        <v>159133.07</v>
      </c>
      <c r="I51" s="31">
        <f t="shared" si="0"/>
        <v>8724.4500000000007</v>
      </c>
      <c r="J51" s="31">
        <f t="shared" si="1"/>
        <v>381593.88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(Jul!C52*9)+(Aug!C52*8)+(Sep!C52*7)+(Oct!C52*6)+(Nov!C52*5)+(Dec!C52*4)+(Jan!C52*3)+(Feb!C52*2)+(Mar!C52*1)</f>
        <v>16627</v>
      </c>
      <c r="E52" s="8"/>
      <c r="F52" s="31">
        <f>(Jul!E52*9)+(Aug!E52*8)+(Sep!E52*7)+(Oct!E52*6)+(Nov!E52*5)+(Dec!E52*4)+(Jan!E52*3)+(Feb!E52*2)+(Mar!E52*1)</f>
        <v>0</v>
      </c>
      <c r="G52" s="8"/>
      <c r="H52" s="31">
        <f>Feb!H52+G52</f>
        <v>6306</v>
      </c>
      <c r="I52" s="31">
        <f t="shared" si="0"/>
        <v>0</v>
      </c>
      <c r="J52" s="31">
        <f t="shared" si="1"/>
        <v>22933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(Jul!C53*9)+(Aug!C53*8)+(Sep!C53*7)+(Oct!C53*6)+(Nov!C53*5)+(Dec!C53*4)+(Jan!C53*3)+(Feb!C53*2)+(Mar!C53*1)</f>
        <v>32051.75</v>
      </c>
      <c r="E53" s="8"/>
      <c r="F53" s="31">
        <f>(Jul!E53*9)+(Aug!E53*8)+(Sep!E53*7)+(Oct!E53*6)+(Nov!E53*5)+(Dec!E53*4)+(Jan!E53*3)+(Feb!E53*2)+(Mar!E53*1)</f>
        <v>0</v>
      </c>
      <c r="G53" s="8"/>
      <c r="H53" s="31">
        <f>Feb!H53+G53</f>
        <v>8116.69</v>
      </c>
      <c r="I53" s="31">
        <f t="shared" si="0"/>
        <v>0</v>
      </c>
      <c r="J53" s="31">
        <f t="shared" si="1"/>
        <v>40168.44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(Jul!C54*9)+(Aug!C54*8)+(Sep!C54*7)+(Oct!C54*6)+(Nov!C54*5)+(Dec!C54*4)+(Jan!C54*3)+(Feb!C54*2)+(Mar!C54*1)</f>
        <v>23769</v>
      </c>
      <c r="E54" s="8"/>
      <c r="F54" s="31">
        <f>(Jul!E54*9)+(Aug!E54*8)+(Sep!E54*7)+(Oct!E54*6)+(Nov!E54*5)+(Dec!E54*4)+(Jan!E54*3)+(Feb!E54*2)+(Mar!E54*1)</f>
        <v>0</v>
      </c>
      <c r="G54" s="8"/>
      <c r="H54" s="31">
        <f>Feb!H54+G54</f>
        <v>13481</v>
      </c>
      <c r="I54" s="31">
        <f t="shared" si="0"/>
        <v>0</v>
      </c>
      <c r="J54" s="31">
        <f t="shared" si="1"/>
        <v>37250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1747.68</v>
      </c>
      <c r="D55" s="31">
        <f>(Jul!C55*9)+(Aug!C55*8)+(Sep!C55*7)+(Oct!C55*6)+(Nov!C55*5)+(Dec!C55*4)+(Jan!C55*3)+(Feb!C55*2)+(Mar!C55*1)</f>
        <v>162400.68</v>
      </c>
      <c r="E55" s="8"/>
      <c r="F55" s="31">
        <f>(Jul!E55*9)+(Aug!E55*8)+(Sep!E55*7)+(Oct!E55*6)+(Nov!E55*5)+(Dec!E55*4)+(Jan!E55*3)+(Feb!E55*2)+(Mar!E55*1)</f>
        <v>0</v>
      </c>
      <c r="G55" s="8">
        <v>62141.97</v>
      </c>
      <c r="H55" s="31">
        <f>Feb!H55+G55</f>
        <v>246118.13</v>
      </c>
      <c r="I55" s="31">
        <f t="shared" si="0"/>
        <v>63889.65</v>
      </c>
      <c r="J55" s="31">
        <f t="shared" si="1"/>
        <v>408518.81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(Jul!C56*9)+(Aug!C56*8)+(Sep!C56*7)+(Oct!C56*6)+(Nov!C56*5)+(Dec!C56*4)+(Jan!C56*3)+(Feb!C56*2)+(Mar!C56*1)</f>
        <v>0</v>
      </c>
      <c r="E56" s="8"/>
      <c r="F56" s="31">
        <f>(Jul!E56*9)+(Aug!E56*8)+(Sep!E56*7)+(Oct!E56*6)+(Nov!E56*5)+(Dec!E56*4)+(Jan!E56*3)+(Feb!E56*2)+(Mar!E56*1)</f>
        <v>0</v>
      </c>
      <c r="G56" s="8"/>
      <c r="H56" s="31">
        <f>Feb!H56+G56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3049.12</v>
      </c>
      <c r="D57" s="31">
        <f>(Jul!C57*9)+(Aug!C57*8)+(Sep!C57*7)+(Oct!C57*6)+(Nov!C57*5)+(Dec!C57*4)+(Jan!C57*3)+(Feb!C57*2)+(Mar!C57*1)</f>
        <v>19971.25</v>
      </c>
      <c r="E57" s="8"/>
      <c r="F57" s="31">
        <f>(Jul!E57*9)+(Aug!E57*8)+(Sep!E57*7)+(Oct!E57*6)+(Nov!E57*5)+(Dec!E57*4)+(Jan!E57*3)+(Feb!E57*2)+(Mar!E57*1)</f>
        <v>0</v>
      </c>
      <c r="G57" s="8">
        <v>4034.4</v>
      </c>
      <c r="H57" s="31">
        <f>Feb!H57+G57</f>
        <v>13404.16</v>
      </c>
      <c r="I57" s="31">
        <f t="shared" si="0"/>
        <v>7083.52</v>
      </c>
      <c r="J57" s="31">
        <f t="shared" si="1"/>
        <v>33375.410000000003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(Jul!C58*9)+(Aug!C58*8)+(Sep!C58*7)+(Oct!C58*6)+(Nov!C58*5)+(Dec!C58*4)+(Jan!C58*3)+(Feb!C58*2)+(Mar!C58*1)</f>
        <v>40826</v>
      </c>
      <c r="E58" s="8"/>
      <c r="F58" s="31">
        <f>(Jul!E58*9)+(Aug!E58*8)+(Sep!E58*7)+(Oct!E58*6)+(Nov!E58*5)+(Dec!E58*4)+(Jan!E58*3)+(Feb!E58*2)+(Mar!E58*1)</f>
        <v>0</v>
      </c>
      <c r="G58" s="8"/>
      <c r="H58" s="31">
        <f>Feb!H58+G58</f>
        <v>9130</v>
      </c>
      <c r="I58" s="31">
        <f t="shared" si="0"/>
        <v>0</v>
      </c>
      <c r="J58" s="31">
        <f t="shared" si="1"/>
        <v>49956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(Jul!C59*9)+(Aug!C59*8)+(Sep!C59*7)+(Oct!C59*6)+(Nov!C59*5)+(Dec!C59*4)+(Jan!C59*3)+(Feb!C59*2)+(Mar!C59*1)</f>
        <v>48072</v>
      </c>
      <c r="E59" s="8"/>
      <c r="F59" s="31">
        <f>(Jul!E59*9)+(Aug!E59*8)+(Sep!E59*7)+(Oct!E59*6)+(Nov!E59*5)+(Dec!E59*4)+(Jan!E59*3)+(Feb!E59*2)+(Mar!E59*1)</f>
        <v>0</v>
      </c>
      <c r="G59" s="8"/>
      <c r="H59" s="31">
        <f>Feb!H59+G59</f>
        <v>74364.98</v>
      </c>
      <c r="I59" s="31">
        <f t="shared" si="0"/>
        <v>0</v>
      </c>
      <c r="J59" s="31">
        <f t="shared" si="1"/>
        <v>122436.98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27540.240000000002</v>
      </c>
      <c r="D60" s="31">
        <f>(Jul!C60*9)+(Aug!C60*8)+(Sep!C60*7)+(Oct!C60*6)+(Nov!C60*5)+(Dec!C60*4)+(Jan!C60*3)+(Feb!C60*2)+(Mar!C60*1)</f>
        <v>1412553.1500000001</v>
      </c>
      <c r="E60" s="8"/>
      <c r="F60" s="31">
        <f>(Jul!E60*9)+(Aug!E60*8)+(Sep!E60*7)+(Oct!E60*6)+(Nov!E60*5)+(Dec!E60*4)+(Jan!E60*3)+(Feb!E60*2)+(Mar!E60*1)</f>
        <v>30095</v>
      </c>
      <c r="G60" s="8">
        <v>265051.45</v>
      </c>
      <c r="H60" s="31">
        <f>Feb!H60+G60</f>
        <v>2517966.89</v>
      </c>
      <c r="I60" s="31">
        <f t="shared" si="0"/>
        <v>292591.69</v>
      </c>
      <c r="J60" s="31">
        <f t="shared" si="1"/>
        <v>3960615.04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(Jul!C61*9)+(Aug!C61*8)+(Sep!C61*7)+(Oct!C61*6)+(Nov!C61*5)+(Dec!C61*4)+(Jan!C61*3)+(Feb!C61*2)+(Mar!C61*1)</f>
        <v>0</v>
      </c>
      <c r="E61" s="8"/>
      <c r="F61" s="31">
        <f>(Jul!E61*9)+(Aug!E61*8)+(Sep!E61*7)+(Oct!E61*6)+(Nov!E61*5)+(Dec!E61*4)+(Jan!E61*3)+(Feb!E61*2)+(Mar!E61*1)</f>
        <v>0</v>
      </c>
      <c r="G61" s="8"/>
      <c r="H61" s="31">
        <f>Feb!H61+G61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(Jul!C62*9)+(Aug!C62*8)+(Sep!C62*7)+(Oct!C62*6)+(Nov!C62*5)+(Dec!C62*4)+(Jan!C62*3)+(Feb!C62*2)+(Mar!C62*1)</f>
        <v>0</v>
      </c>
      <c r="E62" s="8"/>
      <c r="F62" s="31">
        <f>(Jul!E62*9)+(Aug!E62*8)+(Sep!E62*7)+(Oct!E62*6)+(Nov!E62*5)+(Dec!E62*4)+(Jan!E62*3)+(Feb!E62*2)+(Mar!E62*1)</f>
        <v>0</v>
      </c>
      <c r="G62" s="8"/>
      <c r="H62" s="31">
        <f>Feb!H62+G62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(Jul!C63*9)+(Aug!C63*8)+(Sep!C63*7)+(Oct!C63*6)+(Nov!C63*5)+(Dec!C63*4)+(Jan!C63*3)+(Feb!C63*2)+(Mar!C63*1)</f>
        <v>21141.040000000001</v>
      </c>
      <c r="E63" s="8"/>
      <c r="F63" s="31">
        <f>(Jul!E63*9)+(Aug!E63*8)+(Sep!E63*7)+(Oct!E63*6)+(Nov!E63*5)+(Dec!E63*4)+(Jan!E63*3)+(Feb!E63*2)+(Mar!E63*1)</f>
        <v>0</v>
      </c>
      <c r="G63" s="8"/>
      <c r="H63" s="31">
        <f>Feb!H63+G63</f>
        <v>9370.74</v>
      </c>
      <c r="I63" s="31">
        <f t="shared" si="0"/>
        <v>0</v>
      </c>
      <c r="J63" s="31">
        <f t="shared" si="1"/>
        <v>30511.78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(Jul!C64*9)+(Aug!C64*8)+(Sep!C64*7)+(Oct!C64*6)+(Nov!C64*5)+(Dec!C64*4)+(Jan!C64*3)+(Feb!C64*2)+(Mar!C64*1)</f>
        <v>5502</v>
      </c>
      <c r="E64" s="8"/>
      <c r="F64" s="31">
        <f>(Jul!E64*9)+(Aug!E64*8)+(Sep!E64*7)+(Oct!E64*6)+(Nov!E64*5)+(Dec!E64*4)+(Jan!E64*3)+(Feb!E64*2)+(Mar!E64*1)</f>
        <v>0</v>
      </c>
      <c r="G64" s="8"/>
      <c r="H64" s="31">
        <f>Feb!H64+G64</f>
        <v>4822</v>
      </c>
      <c r="I64" s="31">
        <f t="shared" ref="I64:I71" si="2">C64+E64+G64</f>
        <v>0</v>
      </c>
      <c r="J64" s="31">
        <f t="shared" ref="J64:J71" si="3">D64+F64+H64</f>
        <v>10324</v>
      </c>
    </row>
    <row r="65" spans="1:13" s="11" customFormat="1" ht="15.75" customHeight="1" x14ac:dyDescent="0.2">
      <c r="A65" s="9" t="s">
        <v>76</v>
      </c>
      <c r="B65" s="10" t="s">
        <v>20</v>
      </c>
      <c r="C65" s="7"/>
      <c r="D65" s="31">
        <f>(Jul!C65*9)+(Aug!C65*8)+(Sep!C65*7)+(Oct!C65*6)+(Nov!C65*5)+(Dec!C65*4)+(Jan!C65*3)+(Feb!C65*2)+(Mar!C65*1)</f>
        <v>0</v>
      </c>
      <c r="E65" s="8"/>
      <c r="F65" s="31">
        <f>(Jul!E65*9)+(Aug!E65*8)+(Sep!E65*7)+(Oct!E65*6)+(Nov!E65*5)+(Dec!E65*4)+(Jan!E65*3)+(Feb!E65*2)+(Mar!E65*1)</f>
        <v>0</v>
      </c>
      <c r="G65" s="8"/>
      <c r="H65" s="31">
        <f>Feb!H65+G65</f>
        <v>0</v>
      </c>
      <c r="I65" s="31">
        <f t="shared" si="2"/>
        <v>0</v>
      </c>
      <c r="J65" s="31">
        <f t="shared" si="3"/>
        <v>0</v>
      </c>
    </row>
    <row r="66" spans="1:13" s="11" customFormat="1" ht="15.75" customHeight="1" x14ac:dyDescent="0.2">
      <c r="A66" s="9" t="s">
        <v>77</v>
      </c>
      <c r="B66" s="10" t="s">
        <v>20</v>
      </c>
      <c r="C66" s="7"/>
      <c r="D66" s="31">
        <f>(Jul!C66*9)+(Aug!C66*8)+(Sep!C66*7)+(Oct!C66*6)+(Nov!C66*5)+(Dec!C66*4)+(Jan!C66*3)+(Feb!C66*2)+(Mar!C66*1)</f>
        <v>0</v>
      </c>
      <c r="E66" s="8"/>
      <c r="F66" s="31">
        <f>(Jul!E66*9)+(Aug!E66*8)+(Sep!E66*7)+(Oct!E66*6)+(Nov!E66*5)+(Dec!E66*4)+(Jan!E66*3)+(Feb!E66*2)+(Mar!E66*1)</f>
        <v>0</v>
      </c>
      <c r="G66" s="8"/>
      <c r="H66" s="31">
        <f>Feb!H66+G66</f>
        <v>0</v>
      </c>
      <c r="I66" s="31">
        <f t="shared" si="2"/>
        <v>0</v>
      </c>
      <c r="J66" s="31">
        <f t="shared" si="3"/>
        <v>0</v>
      </c>
    </row>
    <row r="67" spans="1:13" s="11" customFormat="1" ht="15.75" customHeight="1" x14ac:dyDescent="0.2">
      <c r="A67" s="9" t="s">
        <v>78</v>
      </c>
      <c r="B67" s="10" t="s">
        <v>20</v>
      </c>
      <c r="C67" s="7"/>
      <c r="D67" s="31">
        <f>(Jul!C67*9)+(Aug!C67*8)+(Sep!C67*7)+(Oct!C67*6)+(Nov!C67*5)+(Dec!C67*4)+(Jan!C67*3)+(Feb!C67*2)+(Mar!C67*1)</f>
        <v>21357</v>
      </c>
      <c r="E67" s="8"/>
      <c r="F67" s="31">
        <f>(Jul!E67*9)+(Aug!E67*8)+(Sep!E67*7)+(Oct!E67*6)+(Nov!E67*5)+(Dec!E67*4)+(Jan!E67*3)+(Feb!E67*2)+(Mar!E67*1)</f>
        <v>1260</v>
      </c>
      <c r="G67" s="8"/>
      <c r="H67" s="31">
        <f>Feb!H67+G67</f>
        <v>7622</v>
      </c>
      <c r="I67" s="31">
        <f t="shared" si="2"/>
        <v>0</v>
      </c>
      <c r="J67" s="31">
        <f t="shared" si="3"/>
        <v>30239</v>
      </c>
    </row>
    <row r="68" spans="1:13" s="1" customFormat="1" ht="15.75" customHeight="1" x14ac:dyDescent="0.2">
      <c r="A68" s="5" t="s">
        <v>79</v>
      </c>
      <c r="B68" s="6" t="s">
        <v>20</v>
      </c>
      <c r="C68" s="7"/>
      <c r="D68" s="31">
        <f>(Jul!C68*9)+(Aug!C68*8)+(Sep!C68*7)+(Oct!C68*6)+(Nov!C68*5)+(Dec!C68*4)+(Jan!C68*3)+(Feb!C68*2)+(Mar!C68*1)</f>
        <v>0</v>
      </c>
      <c r="E68" s="8"/>
      <c r="F68" s="31">
        <f>(Jul!E68*9)+(Aug!E68*8)+(Sep!E68*7)+(Oct!E68*6)+(Nov!E68*5)+(Dec!E68*4)+(Jan!E68*3)+(Feb!E68*2)+(Mar!E68*1)</f>
        <v>0</v>
      </c>
      <c r="G68" s="8"/>
      <c r="H68" s="31">
        <f>Feb!H68+G68</f>
        <v>0</v>
      </c>
      <c r="I68" s="31">
        <f t="shared" si="2"/>
        <v>0</v>
      </c>
      <c r="J68" s="31">
        <f t="shared" si="3"/>
        <v>0</v>
      </c>
    </row>
    <row r="69" spans="1:13" s="11" customFormat="1" ht="15.75" customHeight="1" x14ac:dyDescent="0.2">
      <c r="A69" s="9" t="s">
        <v>83</v>
      </c>
      <c r="B69" s="10" t="s">
        <v>20</v>
      </c>
      <c r="C69" s="7"/>
      <c r="D69" s="31">
        <f>(Jul!C69*9)+(Aug!C69*8)+(Sep!C69*7)+(Oct!C69*6)+(Nov!C69*5)+(Dec!C69*4)+(Jan!C69*3)+(Feb!C69*2)+(Mar!C69*1)</f>
        <v>0</v>
      </c>
      <c r="E69" s="8"/>
      <c r="F69" s="31">
        <f>(Jul!E69*9)+(Aug!E69*8)+(Sep!E69*7)+(Oct!E69*6)+(Nov!E69*5)+(Dec!E69*4)+(Jan!E69*3)+(Feb!E69*2)+(Mar!E69*1)</f>
        <v>0</v>
      </c>
      <c r="G69" s="8"/>
      <c r="H69" s="31">
        <f>Feb!H69+G69</f>
        <v>0</v>
      </c>
      <c r="I69" s="31">
        <f t="shared" si="2"/>
        <v>0</v>
      </c>
      <c r="J69" s="31">
        <f t="shared" si="3"/>
        <v>0</v>
      </c>
    </row>
    <row r="70" spans="1:13" s="11" customFormat="1" ht="15.75" customHeight="1" x14ac:dyDescent="0.2">
      <c r="A70" s="9" t="s">
        <v>85</v>
      </c>
      <c r="B70" s="10" t="s">
        <v>20</v>
      </c>
      <c r="C70" s="7">
        <v>1254.19</v>
      </c>
      <c r="D70" s="31">
        <f>(Jul!C70*9)+(Aug!C70*8)+(Sep!C70*7)+(Oct!C70*6)+(Nov!C70*5)+(Dec!C70*4)+(Jan!C70*3)+(Feb!C70*2)+(Mar!C70*1)</f>
        <v>46400.61</v>
      </c>
      <c r="E70" s="8"/>
      <c r="F70" s="31">
        <f>(Jul!E70*9)+(Aug!E70*8)+(Sep!E70*7)+(Oct!E70*6)+(Nov!E70*5)+(Dec!E70*4)+(Jan!E70*3)+(Feb!E70*2)+(Mar!E70*1)</f>
        <v>0</v>
      </c>
      <c r="G70" s="8">
        <v>1254.19</v>
      </c>
      <c r="H70" s="31">
        <f>Feb!H70+G70</f>
        <v>55583.710000000006</v>
      </c>
      <c r="I70" s="31">
        <f t="shared" si="2"/>
        <v>2508.38</v>
      </c>
      <c r="J70" s="31">
        <f t="shared" si="3"/>
        <v>101984.32000000001</v>
      </c>
    </row>
    <row r="71" spans="1:13" s="1" customFormat="1" ht="15.75" customHeight="1" x14ac:dyDescent="0.2">
      <c r="A71" s="5" t="s">
        <v>86</v>
      </c>
      <c r="B71" s="6" t="s">
        <v>20</v>
      </c>
      <c r="C71" s="7">
        <v>3917.55</v>
      </c>
      <c r="D71" s="31">
        <f>(Jul!C71*9)+(Aug!C71*8)+(Sep!C71*7)+(Oct!C71*6)+(Nov!C71*5)+(Dec!C71*4)+(Jan!C71*3)+(Feb!C71*2)+(Mar!C71*1)</f>
        <v>126748.77</v>
      </c>
      <c r="E71" s="8"/>
      <c r="F71" s="31">
        <f>(Jul!E71*9)+(Aug!E71*8)+(Sep!E71*7)+(Oct!E71*6)+(Nov!E71*5)+(Dec!E71*4)+(Jan!E71*3)+(Feb!E71*2)+(Mar!E71*1)</f>
        <v>9208</v>
      </c>
      <c r="G71" s="8">
        <v>16620</v>
      </c>
      <c r="H71" s="31">
        <f>Feb!H71+G71</f>
        <v>189390.69999999998</v>
      </c>
      <c r="I71" s="31">
        <f t="shared" si="2"/>
        <v>20537.55</v>
      </c>
      <c r="J71" s="31">
        <f t="shared" si="3"/>
        <v>325347.46999999997</v>
      </c>
    </row>
    <row r="72" spans="1:13" s="3" customFormat="1" ht="21.75" x14ac:dyDescent="0.2">
      <c r="A72" s="19" t="s">
        <v>123</v>
      </c>
      <c r="B72" s="2"/>
      <c r="C72" s="32">
        <f t="shared" ref="C72:J72" si="4">SUM(C5:C31)</f>
        <v>53788.05999999999</v>
      </c>
      <c r="D72" s="32">
        <f t="shared" si="4"/>
        <v>1565999.7799999996</v>
      </c>
      <c r="E72" s="32">
        <f t="shared" si="4"/>
        <v>36678.54</v>
      </c>
      <c r="F72" s="32">
        <f t="shared" si="4"/>
        <v>922199.60000000021</v>
      </c>
      <c r="G72" s="32">
        <f t="shared" si="4"/>
        <v>393727.97</v>
      </c>
      <c r="H72" s="32">
        <f t="shared" si="4"/>
        <v>3820809.25</v>
      </c>
      <c r="I72" s="32">
        <f t="shared" si="4"/>
        <v>484194.56999999995</v>
      </c>
      <c r="J72" s="32">
        <f t="shared" si="4"/>
        <v>6309008.629999999</v>
      </c>
    </row>
    <row r="73" spans="1:13" s="3" customFormat="1" ht="21.75" x14ac:dyDescent="0.2">
      <c r="A73" s="19" t="s">
        <v>124</v>
      </c>
      <c r="B73" s="2"/>
      <c r="C73" s="32">
        <f t="shared" ref="C73:J73" si="5">SUM(C32:C71)</f>
        <v>54010.570000000007</v>
      </c>
      <c r="D73" s="32">
        <f t="shared" si="5"/>
        <v>3631650.92</v>
      </c>
      <c r="E73" s="32">
        <f t="shared" si="5"/>
        <v>2121</v>
      </c>
      <c r="F73" s="32">
        <f t="shared" si="5"/>
        <v>86349.2</v>
      </c>
      <c r="G73" s="32">
        <f t="shared" si="5"/>
        <v>410016.77999999997</v>
      </c>
      <c r="H73" s="32">
        <f t="shared" si="5"/>
        <v>4826019.8729999997</v>
      </c>
      <c r="I73" s="32">
        <f t="shared" si="5"/>
        <v>466148.35</v>
      </c>
      <c r="J73" s="32">
        <f t="shared" si="5"/>
        <v>8544019.9930000007</v>
      </c>
    </row>
    <row r="74" spans="1:13" s="3" customFormat="1" ht="15.75" customHeight="1" x14ac:dyDescent="0.2">
      <c r="A74" s="17" t="s">
        <v>87</v>
      </c>
      <c r="B74" s="2"/>
      <c r="C74" s="32">
        <f>SUM(C72:C73)</f>
        <v>107798.63</v>
      </c>
      <c r="D74" s="32">
        <f t="shared" ref="D74:J74" si="6">SUM(D72:D73)</f>
        <v>5197650.6999999993</v>
      </c>
      <c r="E74" s="32">
        <f t="shared" si="6"/>
        <v>38799.54</v>
      </c>
      <c r="F74" s="32">
        <f t="shared" si="6"/>
        <v>1008548.8000000002</v>
      </c>
      <c r="G74" s="32">
        <f t="shared" si="6"/>
        <v>803744.75</v>
      </c>
      <c r="H74" s="32">
        <f t="shared" si="6"/>
        <v>8646829.1229999997</v>
      </c>
      <c r="I74" s="32">
        <f t="shared" si="6"/>
        <v>950342.91999999993</v>
      </c>
      <c r="J74" s="32">
        <f t="shared" si="6"/>
        <v>14853028.623</v>
      </c>
    </row>
    <row r="75" spans="1:13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3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3" x14ac:dyDescent="0.2">
      <c r="A77" s="12"/>
      <c r="B77" s="2"/>
      <c r="C77" s="2"/>
      <c r="D77" s="34"/>
      <c r="E77" s="2"/>
      <c r="F77" s="34"/>
      <c r="G77" s="2"/>
      <c r="H77" s="34"/>
    </row>
    <row r="78" spans="1:13" x14ac:dyDescent="0.2">
      <c r="C78" s="50"/>
      <c r="D78" s="50"/>
      <c r="E78" s="50"/>
      <c r="F78" s="50"/>
      <c r="G78" s="50"/>
      <c r="H78" s="50"/>
      <c r="I78" s="50"/>
      <c r="J78" s="50"/>
      <c r="M78" s="50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3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239C1F-9B45-4AB2-97E7-C800EA08ED29}"/>
</file>

<file path=customXml/itemProps2.xml><?xml version="1.0" encoding="utf-8"?>
<ds:datastoreItem xmlns:ds="http://schemas.openxmlformats.org/officeDocument/2006/customXml" ds:itemID="{15717312-A631-440F-9417-4405C813D2C1}"/>
</file>

<file path=customXml/itemProps3.xml><?xml version="1.0" encoding="utf-8"?>
<ds:datastoreItem xmlns:ds="http://schemas.openxmlformats.org/officeDocument/2006/customXml" ds:itemID="{22862055-3826-41D0-9674-5251858810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Stephanie Imboden</cp:lastModifiedBy>
  <cp:lastPrinted>2017-07-17T18:07:39Z</cp:lastPrinted>
  <dcterms:created xsi:type="dcterms:W3CDTF">2005-09-22T19:10:16Z</dcterms:created>
  <dcterms:modified xsi:type="dcterms:W3CDTF">2017-07-17T18:12:01Z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27300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