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20490" windowHeight="775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<sst xmlns="http://schemas.openxmlformats.org/spreadsheetml/2006/main" count="1789" uniqueCount="142">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</sst>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74" sqref="G7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6">
        <v>96874</v>
      </c>
      <c r="D5" s="29">
        <f t="shared" ref="D5:D63" si="0">C5*1</f>
        <v>96874</v>
      </c>
      <c r="E5" s="57"/>
      <c r="F5" s="29">
        <f t="shared" ref="F5:F63" si="1">E5*1</f>
        <v>0</v>
      </c>
      <c r="G5" s="58">
        <v>65530</v>
      </c>
      <c r="H5" s="29">
        <f t="shared" ref="H5:H63" si="2">G5</f>
        <v>65530</v>
      </c>
      <c r="I5" s="29">
        <f t="shared" ref="I5:I63" si="3">C5+E5+G5</f>
        <v>162404</v>
      </c>
      <c r="J5" s="29">
        <f t="shared" ref="J5:J63" si="4">H5+F5+D5</f>
        <v>162404</v>
      </c>
    </row>
    <row r="6" spans="1:10" s="11" customFormat="1" ht="15.75" customHeight="1" x14ac:dyDescent="0.2">
      <c r="A6" s="9" t="s">
        <v>23</v>
      </c>
      <c r="B6" s="16" t="s">
        <v>22</v>
      </c>
      <c r="C6" s="56"/>
      <c r="D6" s="29">
        <f t="shared" si="0"/>
        <v>0</v>
      </c>
      <c r="E6" s="57"/>
      <c r="F6" s="29">
        <f t="shared" si="1"/>
        <v>0</v>
      </c>
      <c r="G6" s="58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6">
        <v>43430</v>
      </c>
      <c r="D7" s="29">
        <f t="shared" si="0"/>
        <v>43430</v>
      </c>
      <c r="E7" s="57"/>
      <c r="F7" s="29">
        <f t="shared" si="1"/>
        <v>0</v>
      </c>
      <c r="G7" s="58">
        <v>18629</v>
      </c>
      <c r="H7" s="29">
        <f t="shared" si="2"/>
        <v>18629</v>
      </c>
      <c r="I7" s="29">
        <f t="shared" si="3"/>
        <v>62059</v>
      </c>
      <c r="J7" s="29">
        <f t="shared" si="4"/>
        <v>62059</v>
      </c>
    </row>
    <row r="8" spans="1:10" s="11" customFormat="1" ht="15.75" customHeight="1" x14ac:dyDescent="0.2">
      <c r="A8" s="9" t="s">
        <v>25</v>
      </c>
      <c r="B8" s="16" t="s">
        <v>22</v>
      </c>
      <c r="C8" s="56"/>
      <c r="D8" s="29">
        <f t="shared" si="0"/>
        <v>0</v>
      </c>
      <c r="E8" s="57"/>
      <c r="F8" s="29">
        <f t="shared" si="1"/>
        <v>0</v>
      </c>
      <c r="G8" s="58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6"/>
      <c r="D9" s="29">
        <f t="shared" si="0"/>
        <v>0</v>
      </c>
      <c r="E9" s="57"/>
      <c r="F9" s="29">
        <f t="shared" si="1"/>
        <v>0</v>
      </c>
      <c r="G9" s="58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6">
        <v>45551</v>
      </c>
      <c r="D10" s="29">
        <f t="shared" si="0"/>
        <v>45551</v>
      </c>
      <c r="E10" s="57"/>
      <c r="F10" s="29">
        <f t="shared" si="1"/>
        <v>0</v>
      </c>
      <c r="G10" s="58">
        <v>65074</v>
      </c>
      <c r="H10" s="29">
        <f t="shared" si="2"/>
        <v>65074</v>
      </c>
      <c r="I10" s="29">
        <f t="shared" si="3"/>
        <v>110625</v>
      </c>
      <c r="J10" s="29">
        <f t="shared" si="4"/>
        <v>110625</v>
      </c>
    </row>
    <row r="11" spans="1:10" ht="15.75" customHeight="1" x14ac:dyDescent="0.2">
      <c r="A11" s="5" t="s">
        <v>31</v>
      </c>
      <c r="B11" s="18" t="s">
        <v>22</v>
      </c>
      <c r="C11" s="56">
        <v>29181</v>
      </c>
      <c r="D11" s="29">
        <f t="shared" si="0"/>
        <v>29181</v>
      </c>
      <c r="E11" s="57"/>
      <c r="F11" s="29">
        <f t="shared" si="1"/>
        <v>0</v>
      </c>
      <c r="G11" s="58">
        <v>5235</v>
      </c>
      <c r="H11" s="29">
        <f t="shared" si="2"/>
        <v>5235</v>
      </c>
      <c r="I11" s="29">
        <f t="shared" si="3"/>
        <v>34416</v>
      </c>
      <c r="J11" s="29">
        <f t="shared" si="4"/>
        <v>34416</v>
      </c>
    </row>
    <row r="12" spans="1:10" s="11" customFormat="1" ht="15.75" customHeight="1" x14ac:dyDescent="0.2">
      <c r="A12" s="9" t="s">
        <v>36</v>
      </c>
      <c r="B12" s="16" t="s">
        <v>22</v>
      </c>
      <c r="C12" s="56">
        <v>19723</v>
      </c>
      <c r="D12" s="29">
        <f t="shared" si="0"/>
        <v>19723</v>
      </c>
      <c r="E12" s="57"/>
      <c r="F12" s="29">
        <f t="shared" si="1"/>
        <v>0</v>
      </c>
      <c r="G12" s="58">
        <v>4422</v>
      </c>
      <c r="H12" s="29">
        <f t="shared" si="2"/>
        <v>4422</v>
      </c>
      <c r="I12" s="29">
        <f t="shared" si="3"/>
        <v>24145</v>
      </c>
      <c r="J12" s="29">
        <f t="shared" si="4"/>
        <v>24145</v>
      </c>
    </row>
    <row r="13" spans="1:10" ht="15.75" customHeight="1" x14ac:dyDescent="0.2">
      <c r="A13" s="5" t="s">
        <v>37</v>
      </c>
      <c r="B13" s="18" t="s">
        <v>22</v>
      </c>
      <c r="C13" s="56"/>
      <c r="D13" s="29">
        <f t="shared" si="0"/>
        <v>0</v>
      </c>
      <c r="E13" s="57"/>
      <c r="F13" s="29">
        <f t="shared" si="1"/>
        <v>0</v>
      </c>
      <c r="G13" s="58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6"/>
      <c r="D14" s="29">
        <f t="shared" si="0"/>
        <v>0</v>
      </c>
      <c r="E14" s="57"/>
      <c r="F14" s="29">
        <f t="shared" si="1"/>
        <v>0</v>
      </c>
      <c r="G14" s="58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6"/>
      <c r="D15" s="29">
        <f t="shared" si="0"/>
        <v>0</v>
      </c>
      <c r="E15" s="57"/>
      <c r="F15" s="29">
        <f t="shared" si="1"/>
        <v>0</v>
      </c>
      <c r="G15" s="58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6"/>
      <c r="D16" s="29">
        <f t="shared" si="0"/>
        <v>0</v>
      </c>
      <c r="E16" s="57"/>
      <c r="F16" s="29">
        <f t="shared" si="1"/>
        <v>0</v>
      </c>
      <c r="G16" s="58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6">
        <v>2625</v>
      </c>
      <c r="D17" s="29">
        <f t="shared" si="0"/>
        <v>2625</v>
      </c>
      <c r="E17" s="57"/>
      <c r="F17" s="29">
        <f t="shared" si="1"/>
        <v>0</v>
      </c>
      <c r="G17" s="58">
        <v>868</v>
      </c>
      <c r="H17" s="29">
        <f t="shared" si="2"/>
        <v>868</v>
      </c>
      <c r="I17" s="29">
        <f t="shared" si="3"/>
        <v>3493</v>
      </c>
      <c r="J17" s="29">
        <f t="shared" si="4"/>
        <v>3493</v>
      </c>
    </row>
    <row r="18" spans="1:10" s="11" customFormat="1" ht="15.75" customHeight="1" x14ac:dyDescent="0.2">
      <c r="A18" s="9" t="s">
        <v>47</v>
      </c>
      <c r="B18" s="16" t="s">
        <v>22</v>
      </c>
      <c r="C18" s="56"/>
      <c r="D18" s="29">
        <f t="shared" si="0"/>
        <v>0</v>
      </c>
      <c r="E18" s="57"/>
      <c r="F18" s="29">
        <f t="shared" si="1"/>
        <v>0</v>
      </c>
      <c r="G18" s="58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6"/>
      <c r="D19" s="29">
        <f t="shared" si="0"/>
        <v>0</v>
      </c>
      <c r="E19" s="57"/>
      <c r="F19" s="29">
        <f t="shared" si="1"/>
        <v>0</v>
      </c>
      <c r="G19" s="58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6">
        <v>54309</v>
      </c>
      <c r="D20" s="29">
        <f t="shared" si="0"/>
        <v>54309</v>
      </c>
      <c r="E20" s="57"/>
      <c r="F20" s="29">
        <f t="shared" si="1"/>
        <v>0</v>
      </c>
      <c r="G20" s="58">
        <v>93353</v>
      </c>
      <c r="H20" s="29">
        <f t="shared" si="2"/>
        <v>93353</v>
      </c>
      <c r="I20" s="29">
        <f t="shared" si="3"/>
        <v>147662</v>
      </c>
      <c r="J20" s="29">
        <f t="shared" si="4"/>
        <v>147662</v>
      </c>
    </row>
    <row r="21" spans="1:10" ht="15.75" customHeight="1" x14ac:dyDescent="0.2">
      <c r="A21" s="5" t="s">
        <v>141</v>
      </c>
      <c r="B21" s="18" t="s">
        <v>22</v>
      </c>
      <c r="C21" s="56"/>
      <c r="D21" s="29">
        <f t="shared" si="0"/>
        <v>0</v>
      </c>
      <c r="E21" s="57"/>
      <c r="F21" s="29">
        <f t="shared" si="1"/>
        <v>0</v>
      </c>
      <c r="G21" s="58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6"/>
      <c r="D22" s="29">
        <f t="shared" si="0"/>
        <v>0</v>
      </c>
      <c r="E22" s="57"/>
      <c r="F22" s="29">
        <f t="shared" si="1"/>
        <v>0</v>
      </c>
      <c r="G22" s="58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6"/>
      <c r="D23" s="29">
        <f t="shared" si="0"/>
        <v>0</v>
      </c>
      <c r="E23" s="57"/>
      <c r="F23" s="29">
        <f t="shared" si="1"/>
        <v>0</v>
      </c>
      <c r="G23" s="58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6"/>
      <c r="D24" s="29">
        <f t="shared" si="0"/>
        <v>0</v>
      </c>
      <c r="E24" s="57"/>
      <c r="F24" s="29">
        <f t="shared" si="1"/>
        <v>0</v>
      </c>
      <c r="G24" s="58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6"/>
      <c r="D25" s="29">
        <f t="shared" si="0"/>
        <v>0</v>
      </c>
      <c r="E25" s="57"/>
      <c r="F25" s="29">
        <f t="shared" si="1"/>
        <v>0</v>
      </c>
      <c r="G25" s="58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6"/>
      <c r="D26" s="29">
        <f t="shared" si="0"/>
        <v>0</v>
      </c>
      <c r="E26" s="57"/>
      <c r="F26" s="29">
        <f t="shared" si="1"/>
        <v>0</v>
      </c>
      <c r="G26" s="58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6"/>
      <c r="D27" s="29">
        <f t="shared" si="0"/>
        <v>0</v>
      </c>
      <c r="E27" s="57"/>
      <c r="F27" s="29">
        <f t="shared" si="1"/>
        <v>0</v>
      </c>
      <c r="G27" s="58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6"/>
      <c r="D28" s="29">
        <f t="shared" si="0"/>
        <v>0</v>
      </c>
      <c r="E28" s="57"/>
      <c r="F28" s="29">
        <f t="shared" si="1"/>
        <v>0</v>
      </c>
      <c r="G28" s="58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6"/>
      <c r="D29" s="29">
        <f t="shared" si="0"/>
        <v>0</v>
      </c>
      <c r="E29" s="57"/>
      <c r="F29" s="29">
        <f t="shared" si="1"/>
        <v>0</v>
      </c>
      <c r="G29" s="58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6"/>
      <c r="D30" s="29">
        <f t="shared" si="0"/>
        <v>0</v>
      </c>
      <c r="E30" s="57"/>
      <c r="F30" s="29">
        <f t="shared" si="1"/>
        <v>0</v>
      </c>
      <c r="G30" s="58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6"/>
      <c r="D31" s="29">
        <f t="shared" si="0"/>
        <v>0</v>
      </c>
      <c r="E31" s="57"/>
      <c r="F31" s="29">
        <f t="shared" si="1"/>
        <v>0</v>
      </c>
      <c r="G31" s="58"/>
      <c r="H31" s="29">
        <f t="shared" si="2"/>
        <v>0</v>
      </c>
      <c r="I31" s="29">
        <f t="shared" si="3"/>
        <v>0</v>
      </c>
      <c r="J31" s="29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6">
        <v>1526</v>
      </c>
      <c r="D32" s="29">
        <f t="shared" si="0"/>
        <v>1526</v>
      </c>
      <c r="E32" s="57"/>
      <c r="F32" s="29">
        <f t="shared" si="1"/>
        <v>0</v>
      </c>
      <c r="G32" s="58"/>
      <c r="H32" s="29">
        <f t="shared" si="2"/>
        <v>0</v>
      </c>
      <c r="I32" s="29">
        <f t="shared" si="3"/>
        <v>1526</v>
      </c>
      <c r="J32" s="29">
        <f t="shared" si="4"/>
        <v>1526</v>
      </c>
    </row>
    <row r="33" spans="1:10" ht="15.75" customHeight="1" x14ac:dyDescent="0.2">
      <c r="A33" s="5" t="s">
        <v>26</v>
      </c>
      <c r="B33" s="18" t="s">
        <v>20</v>
      </c>
      <c r="C33" s="56"/>
      <c r="D33" s="29">
        <f t="shared" si="0"/>
        <v>0</v>
      </c>
      <c r="E33" s="57"/>
      <c r="F33" s="29">
        <f t="shared" si="1"/>
        <v>0</v>
      </c>
      <c r="G33" s="58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6"/>
      <c r="D34" s="29">
        <f t="shared" si="0"/>
        <v>0</v>
      </c>
      <c r="E34" s="57"/>
      <c r="F34" s="29">
        <f t="shared" si="1"/>
        <v>0</v>
      </c>
      <c r="G34" s="58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6"/>
      <c r="D35" s="29">
        <f t="shared" si="0"/>
        <v>0</v>
      </c>
      <c r="E35" s="57"/>
      <c r="F35" s="29">
        <f t="shared" si="1"/>
        <v>0</v>
      </c>
      <c r="G35" s="58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6"/>
      <c r="D36" s="29">
        <f t="shared" si="0"/>
        <v>0</v>
      </c>
      <c r="E36" s="57"/>
      <c r="F36" s="29">
        <f t="shared" si="1"/>
        <v>0</v>
      </c>
      <c r="G36" s="58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6">
        <v>527</v>
      </c>
      <c r="D37" s="29">
        <f t="shared" si="0"/>
        <v>527</v>
      </c>
      <c r="E37" s="57"/>
      <c r="F37" s="29">
        <f t="shared" si="1"/>
        <v>0</v>
      </c>
      <c r="G37" s="58">
        <v>11000</v>
      </c>
      <c r="H37" s="29">
        <f t="shared" si="2"/>
        <v>11000</v>
      </c>
      <c r="I37" s="29">
        <f t="shared" si="3"/>
        <v>11527</v>
      </c>
      <c r="J37" s="29">
        <f t="shared" si="4"/>
        <v>11527</v>
      </c>
    </row>
    <row r="38" spans="1:10" ht="15.75" customHeight="1" x14ac:dyDescent="0.2">
      <c r="A38" s="5" t="s">
        <v>34</v>
      </c>
      <c r="B38" s="18" t="s">
        <v>20</v>
      </c>
      <c r="C38" s="56"/>
      <c r="D38" s="29">
        <f t="shared" si="0"/>
        <v>0</v>
      </c>
      <c r="E38" s="57"/>
      <c r="F38" s="29">
        <f t="shared" si="1"/>
        <v>0</v>
      </c>
      <c r="G38" s="58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6"/>
      <c r="D39" s="29">
        <f t="shared" si="0"/>
        <v>0</v>
      </c>
      <c r="E39" s="57"/>
      <c r="F39" s="29">
        <f t="shared" si="1"/>
        <v>0</v>
      </c>
      <c r="G39" s="58"/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6"/>
      <c r="D40" s="29">
        <f t="shared" si="0"/>
        <v>0</v>
      </c>
      <c r="E40" s="57"/>
      <c r="F40" s="29">
        <f t="shared" si="1"/>
        <v>0</v>
      </c>
      <c r="G40" s="58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6"/>
      <c r="D41" s="29">
        <f t="shared" si="0"/>
        <v>0</v>
      </c>
      <c r="E41" s="57"/>
      <c r="F41" s="29">
        <f t="shared" si="1"/>
        <v>0</v>
      </c>
      <c r="G41" s="58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6"/>
      <c r="D42" s="29">
        <f t="shared" si="0"/>
        <v>0</v>
      </c>
      <c r="E42" s="57"/>
      <c r="F42" s="29">
        <f t="shared" si="1"/>
        <v>0</v>
      </c>
      <c r="G42" s="58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6"/>
      <c r="D43" s="29">
        <f t="shared" si="0"/>
        <v>0</v>
      </c>
      <c r="E43" s="57"/>
      <c r="F43" s="29">
        <f t="shared" si="1"/>
        <v>0</v>
      </c>
      <c r="G43" s="58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6"/>
      <c r="D44" s="29">
        <f t="shared" si="0"/>
        <v>0</v>
      </c>
      <c r="E44" s="57"/>
      <c r="F44" s="29">
        <f t="shared" si="1"/>
        <v>0</v>
      </c>
      <c r="G44" s="58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6"/>
      <c r="D45" s="29">
        <f t="shared" si="0"/>
        <v>0</v>
      </c>
      <c r="E45" s="57"/>
      <c r="F45" s="29">
        <f t="shared" si="1"/>
        <v>0</v>
      </c>
      <c r="G45" s="58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6"/>
      <c r="D46" s="29">
        <f t="shared" si="0"/>
        <v>0</v>
      </c>
      <c r="E46" s="57"/>
      <c r="F46" s="29">
        <f t="shared" si="1"/>
        <v>0</v>
      </c>
      <c r="G46" s="58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6"/>
      <c r="D47" s="29">
        <f t="shared" si="0"/>
        <v>0</v>
      </c>
      <c r="E47" s="57"/>
      <c r="F47" s="29">
        <f t="shared" si="1"/>
        <v>0</v>
      </c>
      <c r="G47" s="58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6"/>
      <c r="D48" s="29">
        <f t="shared" si="0"/>
        <v>0</v>
      </c>
      <c r="E48" s="57"/>
      <c r="F48" s="29">
        <f t="shared" si="1"/>
        <v>0</v>
      </c>
      <c r="G48" s="58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6"/>
      <c r="D49" s="29">
        <f t="shared" si="0"/>
        <v>0</v>
      </c>
      <c r="E49" s="57"/>
      <c r="F49" s="29">
        <f t="shared" si="1"/>
        <v>0</v>
      </c>
      <c r="G49" s="58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6">
        <v>2858</v>
      </c>
      <c r="D50" s="29">
        <f t="shared" si="0"/>
        <v>2858</v>
      </c>
      <c r="E50" s="57"/>
      <c r="F50" s="29">
        <f t="shared" si="1"/>
        <v>0</v>
      </c>
      <c r="G50" s="58">
        <v>21121</v>
      </c>
      <c r="H50" s="29">
        <f t="shared" si="2"/>
        <v>21121</v>
      </c>
      <c r="I50" s="29">
        <f t="shared" si="3"/>
        <v>23979</v>
      </c>
      <c r="J50" s="29">
        <f t="shared" si="4"/>
        <v>23979</v>
      </c>
    </row>
    <row r="51" spans="1:10" ht="15.75" customHeight="1" x14ac:dyDescent="0.2">
      <c r="A51" s="5" t="s">
        <v>59</v>
      </c>
      <c r="B51" s="18" t="s">
        <v>20</v>
      </c>
      <c r="C51" s="56"/>
      <c r="D51" s="29">
        <f t="shared" si="0"/>
        <v>0</v>
      </c>
      <c r="E51" s="57"/>
      <c r="F51" s="29">
        <f t="shared" si="1"/>
        <v>0</v>
      </c>
      <c r="G51" s="58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6"/>
      <c r="D52" s="29">
        <f t="shared" si="0"/>
        <v>0</v>
      </c>
      <c r="E52" s="57"/>
      <c r="F52" s="29">
        <f t="shared" si="1"/>
        <v>0</v>
      </c>
      <c r="G52" s="58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6"/>
      <c r="D53" s="29">
        <f t="shared" si="0"/>
        <v>0</v>
      </c>
      <c r="E53" s="57"/>
      <c r="F53" s="29">
        <f t="shared" si="1"/>
        <v>0</v>
      </c>
      <c r="G53" s="58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6"/>
      <c r="D54" s="29">
        <f t="shared" si="0"/>
        <v>0</v>
      </c>
      <c r="E54" s="57"/>
      <c r="F54" s="29">
        <f t="shared" si="1"/>
        <v>0</v>
      </c>
      <c r="G54" s="58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6"/>
      <c r="D55" s="29">
        <f t="shared" si="0"/>
        <v>0</v>
      </c>
      <c r="E55" s="57"/>
      <c r="F55" s="29">
        <f t="shared" si="1"/>
        <v>0</v>
      </c>
      <c r="G55" s="58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6"/>
      <c r="D56" s="29">
        <f t="shared" si="0"/>
        <v>0</v>
      </c>
      <c r="E56" s="57"/>
      <c r="F56" s="29">
        <f t="shared" si="1"/>
        <v>0</v>
      </c>
      <c r="G56" s="58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6"/>
      <c r="D57" s="29">
        <f t="shared" si="0"/>
        <v>0</v>
      </c>
      <c r="E57" s="57"/>
      <c r="F57" s="29">
        <f t="shared" si="1"/>
        <v>0</v>
      </c>
      <c r="G57" s="58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6"/>
      <c r="D58" s="29">
        <f t="shared" si="0"/>
        <v>0</v>
      </c>
      <c r="E58" s="57"/>
      <c r="F58" s="29">
        <f t="shared" si="1"/>
        <v>0</v>
      </c>
      <c r="G58" s="58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6"/>
      <c r="D59" s="29">
        <f t="shared" si="0"/>
        <v>0</v>
      </c>
      <c r="E59" s="57"/>
      <c r="F59" s="29">
        <f t="shared" si="1"/>
        <v>0</v>
      </c>
      <c r="G59" s="58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6"/>
      <c r="D60" s="29">
        <f t="shared" si="0"/>
        <v>0</v>
      </c>
      <c r="E60" s="57"/>
      <c r="F60" s="29">
        <f t="shared" si="1"/>
        <v>0</v>
      </c>
      <c r="G60" s="58"/>
      <c r="H60" s="29">
        <f t="shared" si="2"/>
        <v>0</v>
      </c>
      <c r="I60" s="29">
        <f t="shared" si="3"/>
        <v>0</v>
      </c>
      <c r="J60" s="29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6"/>
      <c r="D61" s="29">
        <f t="shared" si="0"/>
        <v>0</v>
      </c>
      <c r="E61" s="57"/>
      <c r="F61" s="29">
        <f t="shared" si="1"/>
        <v>0</v>
      </c>
      <c r="G61" s="58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6"/>
      <c r="D62" s="29">
        <f t="shared" si="0"/>
        <v>0</v>
      </c>
      <c r="E62" s="57"/>
      <c r="F62" s="29">
        <f t="shared" si="1"/>
        <v>0</v>
      </c>
      <c r="G62" s="58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6"/>
      <c r="D63" s="29">
        <f t="shared" si="0"/>
        <v>0</v>
      </c>
      <c r="E63" s="57"/>
      <c r="F63" s="29">
        <f t="shared" si="1"/>
        <v>0</v>
      </c>
      <c r="G63" s="58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6"/>
      <c r="D64" s="29">
        <f t="shared" ref="D64:D71" si="5">C64*1</f>
        <v>0</v>
      </c>
      <c r="E64" s="57"/>
      <c r="F64" s="29">
        <f t="shared" ref="F64:F71" si="6">E64*1</f>
        <v>0</v>
      </c>
      <c r="G64" s="58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6"/>
      <c r="D65" s="29">
        <f t="shared" si="5"/>
        <v>0</v>
      </c>
      <c r="E65" s="57"/>
      <c r="F65" s="29">
        <f t="shared" si="6"/>
        <v>0</v>
      </c>
      <c r="G65" s="58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6"/>
      <c r="D66" s="29">
        <f t="shared" si="5"/>
        <v>0</v>
      </c>
      <c r="E66" s="57"/>
      <c r="F66" s="29">
        <f t="shared" si="6"/>
        <v>0</v>
      </c>
      <c r="G66" s="58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6"/>
      <c r="D67" s="29">
        <f t="shared" si="5"/>
        <v>0</v>
      </c>
      <c r="E67" s="57"/>
      <c r="F67" s="29">
        <f t="shared" si="6"/>
        <v>0</v>
      </c>
      <c r="G67" s="58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6"/>
      <c r="D68" s="29">
        <f t="shared" si="5"/>
        <v>0</v>
      </c>
      <c r="E68" s="57"/>
      <c r="F68" s="29">
        <f t="shared" si="6"/>
        <v>0</v>
      </c>
      <c r="G68" s="58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6"/>
      <c r="D69" s="29">
        <f t="shared" si="5"/>
        <v>0</v>
      </c>
      <c r="E69" s="57"/>
      <c r="F69" s="29">
        <f t="shared" si="6"/>
        <v>0</v>
      </c>
      <c r="G69" s="58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6"/>
      <c r="D70" s="29">
        <f t="shared" si="5"/>
        <v>0</v>
      </c>
      <c r="E70" s="57"/>
      <c r="F70" s="29">
        <f t="shared" si="6"/>
        <v>0</v>
      </c>
      <c r="G70" s="58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6"/>
      <c r="D71" s="29">
        <f t="shared" si="5"/>
        <v>0</v>
      </c>
      <c r="E71" s="57"/>
      <c r="F71" s="29">
        <f t="shared" si="6"/>
        <v>0</v>
      </c>
      <c r="G71" s="58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291693</v>
      </c>
      <c r="D72" s="31">
        <f t="shared" si="10"/>
        <v>291693</v>
      </c>
      <c r="E72" s="31">
        <f t="shared" si="10"/>
        <v>0</v>
      </c>
      <c r="F72" s="31">
        <f t="shared" si="10"/>
        <v>0</v>
      </c>
      <c r="G72" s="31">
        <f t="shared" si="10"/>
        <v>253111</v>
      </c>
      <c r="H72" s="31">
        <f t="shared" si="10"/>
        <v>253111</v>
      </c>
      <c r="I72" s="31">
        <f t="shared" si="10"/>
        <v>544804</v>
      </c>
      <c r="J72" s="31">
        <f t="shared" si="10"/>
        <v>544804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4911</v>
      </c>
      <c r="D73" s="31">
        <f t="shared" si="11"/>
        <v>4911</v>
      </c>
      <c r="E73" s="31">
        <f t="shared" si="11"/>
        <v>0</v>
      </c>
      <c r="F73" s="31">
        <f t="shared" si="11"/>
        <v>0</v>
      </c>
      <c r="G73" s="31">
        <f t="shared" si="11"/>
        <v>32121</v>
      </c>
      <c r="H73" s="31">
        <f t="shared" si="11"/>
        <v>32121</v>
      </c>
      <c r="I73" s="31">
        <f t="shared" si="11"/>
        <v>37032</v>
      </c>
      <c r="J73" s="31">
        <f t="shared" si="11"/>
        <v>37032</v>
      </c>
    </row>
    <row r="74" spans="1:10" s="3" customFormat="1" ht="15.75" customHeight="1" x14ac:dyDescent="0.2">
      <c r="A74" s="5" t="s">
        <v>87</v>
      </c>
      <c r="B74" s="13"/>
      <c r="C74" s="31">
        <f>SUM(C72:C73)</f>
        <v>296604</v>
      </c>
      <c r="D74" s="31">
        <f t="shared" ref="D74:J74" si="12">SUM(D72:D73)</f>
        <v>296604</v>
      </c>
      <c r="E74" s="35">
        <f t="shared" si="12"/>
        <v>0</v>
      </c>
      <c r="F74" s="31">
        <f t="shared" si="12"/>
        <v>0</v>
      </c>
      <c r="G74" s="35">
        <f t="shared" si="12"/>
        <v>285232</v>
      </c>
      <c r="H74" s="31">
        <f t="shared" si="12"/>
        <v>285232</v>
      </c>
      <c r="I74" s="31">
        <f t="shared" si="12"/>
        <v>581836</v>
      </c>
      <c r="J74" s="31">
        <f t="shared" si="12"/>
        <v>581836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5"/>
      <c r="D78" s="55"/>
      <c r="E78" s="55"/>
      <c r="F78" s="55"/>
      <c r="G78" s="55"/>
      <c r="H78" s="55"/>
      <c r="I78" s="55"/>
      <c r="J78" s="55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25" priority="76" stopIfTrue="1">
      <formula>CellHasFormula</formula>
    </cfRule>
  </conditionalFormatting>
  <conditionalFormatting sqref="J76">
    <cfRule type="expression" dxfId="24" priority="69" stopIfTrue="1">
      <formula>CellHasFormula</formula>
    </cfRule>
  </conditionalFormatting>
  <conditionalFormatting sqref="J75:J76">
    <cfRule type="expression" dxfId="23" priority="68" stopIfTrue="1">
      <formula>CellHasFormula</formula>
    </cfRule>
  </conditionalFormatting>
  <conditionalFormatting sqref="J75:J76">
    <cfRule type="expression" dxfId="22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8" activePane="bottomLeft" state="frozen"/>
      <selection pane="bottomLeft" activeCell="G29" sqref="G29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182095</v>
      </c>
      <c r="D5" s="30">
        <f>(Jul!C5*10)+(Aug!C5*9)+(Sep!C5*8)+(Oct!C5*7)+(Nov!C5*6)+(Dec!C5*5)+(Jan!C5*4)+(Feb!C5*3)+(Mar!C5*2)+(Apr!C5*1)</f>
        <v>4434602.46</v>
      </c>
      <c r="E5" s="8">
        <v>21456</v>
      </c>
      <c r="F5" s="30">
        <f>(Jul!E5*10)+(Aug!E5*9)+(Sep!E5*8)+(Oct!E5*7)+(Nov!E5*6)+(Dec!E5*5)+(Jan!E5*4)+(Feb!E5*3)+(Mar!E5*2)+(Apr!E5*1)</f>
        <v>1270072</v>
      </c>
      <c r="G5" s="8">
        <v>148226</v>
      </c>
      <c r="H5" s="30">
        <f>Mar!H5+G5</f>
        <v>787406.48</v>
      </c>
      <c r="I5" s="30">
        <f t="shared" ref="I5:I63" si="0">C5+E5+G5</f>
        <v>351777</v>
      </c>
      <c r="J5" s="30">
        <f t="shared" ref="J5:J63" si="1">D5+F5+H5</f>
        <v>6492080.9399999995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0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58541</v>
      </c>
      <c r="D7" s="30">
        <f>(Jul!C7*10)+(Aug!C7*9)+(Sep!C7*8)+(Oct!C7*7)+(Nov!C7*6)+(Dec!C7*5)+(Jan!C7*4)+(Feb!C7*3)+(Mar!C7*2)+(Apr!C7*1)</f>
        <v>2674250.52</v>
      </c>
      <c r="E7" s="8"/>
      <c r="F7" s="30">
        <f>(Jul!E7*10)+(Aug!E7*9)+(Sep!E7*8)+(Oct!E7*7)+(Nov!E7*6)+(Dec!E7*5)+(Jan!E7*4)+(Feb!E7*3)+(Mar!E7*2)+(Apr!E7*1)</f>
        <v>0</v>
      </c>
      <c r="G7" s="8">
        <v>4343</v>
      </c>
      <c r="H7" s="30">
        <f>Mar!H7+G7</f>
        <v>294188.68</v>
      </c>
      <c r="I7" s="30">
        <f t="shared" si="0"/>
        <v>62884</v>
      </c>
      <c r="J7" s="30">
        <f t="shared" si="1"/>
        <v>2968439.2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76733</v>
      </c>
      <c r="D10" s="30">
        <f>(Jul!C10*10)+(Aug!C10*9)+(Sep!C10*8)+(Oct!C10*7)+(Nov!C10*6)+(Dec!C10*5)+(Jan!C10*4)+(Feb!C10*3)+(Mar!C10*2)+(Apr!C10*1)</f>
        <v>1338907.56</v>
      </c>
      <c r="E10" s="8"/>
      <c r="F10" s="30">
        <f>(Jul!E10*10)+(Aug!E10*9)+(Sep!E10*8)+(Oct!E10*7)+(Nov!E10*6)+(Dec!E10*5)+(Jan!E10*4)+(Feb!E10*3)+(Mar!E10*2)+(Apr!E10*1)</f>
        <v>0</v>
      </c>
      <c r="G10" s="8">
        <v>125620</v>
      </c>
      <c r="H10" s="30">
        <f>Mar!H10+G10</f>
        <v>311720.86</v>
      </c>
      <c r="I10" s="30">
        <f t="shared" si="0"/>
        <v>202353</v>
      </c>
      <c r="J10" s="30">
        <f t="shared" si="1"/>
        <v>1650628.42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291810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5235</v>
      </c>
      <c r="I11" s="30">
        <f t="shared" si="0"/>
        <v>0</v>
      </c>
      <c r="J11" s="30">
        <f t="shared" si="1"/>
        <v>297045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46033</v>
      </c>
      <c r="D12" s="30">
        <f>(Jul!C12*10)+(Aug!C12*9)+(Sep!C12*8)+(Oct!C12*7)+(Nov!C12*6)+(Dec!C12*5)+(Jan!C12*4)+(Feb!C12*3)+(Mar!C12*2)+(Apr!C12*1)</f>
        <v>243263</v>
      </c>
      <c r="E12" s="8"/>
      <c r="F12" s="30">
        <f>(Jul!E12*10)+(Aug!E12*9)+(Sep!E12*8)+(Oct!E12*7)+(Nov!E12*6)+(Dec!E12*5)+(Jan!E12*4)+(Feb!E12*3)+(Mar!E12*2)+(Apr!E12*1)</f>
        <v>0</v>
      </c>
      <c r="G12" s="8">
        <v>9206</v>
      </c>
      <c r="H12" s="30">
        <f>Mar!H12+G12</f>
        <v>13628</v>
      </c>
      <c r="I12" s="30">
        <f t="shared" si="0"/>
        <v>55239</v>
      </c>
      <c r="J12" s="30">
        <f t="shared" si="1"/>
        <v>256891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1180284.4300000002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28502.15</v>
      </c>
      <c r="I17" s="30">
        <f t="shared" si="0"/>
        <v>0</v>
      </c>
      <c r="J17" s="30">
        <f t="shared" si="1"/>
        <v>1208786.58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543090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93353</v>
      </c>
      <c r="I20" s="30">
        <f t="shared" si="0"/>
        <v>0</v>
      </c>
      <c r="J20" s="30">
        <f t="shared" si="1"/>
        <v>636443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16356</v>
      </c>
      <c r="D22" s="30">
        <f>(Jul!C22*10)+(Aug!C22*9)+(Sep!C22*8)+(Oct!C22*7)+(Nov!C22*6)+(Dec!C22*5)+(Jan!C22*4)+(Feb!C22*3)+(Mar!C22*2)+(Apr!C22*1)</f>
        <v>138568</v>
      </c>
      <c r="E22" s="8"/>
      <c r="F22" s="30">
        <f>(Jul!E22*10)+(Aug!E22*9)+(Sep!E22*8)+(Oct!E22*7)+(Nov!E22*6)+(Dec!E22*5)+(Jan!E22*4)+(Feb!E22*3)+(Mar!E22*2)+(Apr!E22*1)</f>
        <v>0</v>
      </c>
      <c r="G22" s="8">
        <v>9307</v>
      </c>
      <c r="H22" s="30">
        <f>Mar!H22+G22</f>
        <v>39576</v>
      </c>
      <c r="I22" s="30">
        <f t="shared" si="0"/>
        <v>25663</v>
      </c>
      <c r="J22" s="30">
        <f t="shared" si="1"/>
        <v>178144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6116</v>
      </c>
      <c r="D26" s="30">
        <f>(Jul!C26*10)+(Aug!C26*9)+(Sep!C26*8)+(Oct!C26*7)+(Nov!C26*6)+(Dec!C26*5)+(Jan!C26*4)+(Feb!C26*3)+(Mar!C26*2)+(Apr!C26*1)</f>
        <v>19524</v>
      </c>
      <c r="E26" s="8"/>
      <c r="F26" s="30">
        <f>(Jul!E26*10)+(Aug!E26*9)+(Sep!E26*8)+(Oct!E26*7)+(Nov!E26*6)+(Dec!E26*5)+(Jan!E26*4)+(Feb!E26*3)+(Mar!E26*2)+(Apr!E26*1)</f>
        <v>0</v>
      </c>
      <c r="G26" s="8">
        <v>1223</v>
      </c>
      <c r="H26" s="30">
        <f>Mar!H26+G26</f>
        <v>1738.75</v>
      </c>
      <c r="I26" s="30">
        <f t="shared" si="0"/>
        <v>7339</v>
      </c>
      <c r="J26" s="30">
        <f t="shared" si="1"/>
        <v>21262.75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148046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41798</v>
      </c>
      <c r="I30" s="30">
        <f t="shared" si="0"/>
        <v>0</v>
      </c>
      <c r="J30" s="30">
        <f t="shared" si="1"/>
        <v>189844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12839</v>
      </c>
      <c r="D31" s="30">
        <f>(Jul!C31*10)+(Aug!C31*9)+(Sep!C31*8)+(Oct!C31*7)+(Nov!C31*6)+(Dec!C31*5)+(Jan!C31*4)+(Feb!C31*3)+(Mar!C31*2)+(Apr!C31*1)</f>
        <v>852632</v>
      </c>
      <c r="E31" s="8"/>
      <c r="F31" s="30">
        <f>(Jul!E31*10)+(Aug!E31*9)+(Sep!E31*8)+(Oct!E31*7)+(Nov!E31*6)+(Dec!E31*5)+(Jan!E31*4)+(Feb!E31*3)+(Mar!E31*2)+(Apr!E31*1)</f>
        <v>311032</v>
      </c>
      <c r="G31" s="8">
        <v>1834</v>
      </c>
      <c r="H31" s="30">
        <f>Mar!H31+G31</f>
        <v>245159.93</v>
      </c>
      <c r="I31" s="30">
        <f t="shared" si="0"/>
        <v>14673</v>
      </c>
      <c r="J31" s="30">
        <f t="shared" si="1"/>
        <v>1408823.93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29219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7700</v>
      </c>
      <c r="I32" s="30">
        <f t="shared" si="0"/>
        <v>0</v>
      </c>
      <c r="J32" s="30">
        <f t="shared" si="1"/>
        <v>36919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10114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0</v>
      </c>
      <c r="I33" s="30">
        <f t="shared" si="0"/>
        <v>0</v>
      </c>
      <c r="J33" s="30">
        <f t="shared" si="1"/>
        <v>10114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0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5270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11000</v>
      </c>
      <c r="I37" s="30">
        <f t="shared" si="0"/>
        <v>0</v>
      </c>
      <c r="J37" s="30">
        <f t="shared" si="1"/>
        <v>16270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0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0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0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0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2104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526</v>
      </c>
      <c r="I48" s="30">
        <f t="shared" si="0"/>
        <v>0</v>
      </c>
      <c r="J48" s="30">
        <f t="shared" si="1"/>
        <v>2630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4696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1074</v>
      </c>
      <c r="I49" s="30">
        <f t="shared" si="0"/>
        <v>0</v>
      </c>
      <c r="J49" s="30">
        <f t="shared" si="1"/>
        <v>5770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43321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21121</v>
      </c>
      <c r="I50" s="30">
        <f t="shared" si="0"/>
        <v>0</v>
      </c>
      <c r="J50" s="30">
        <f t="shared" si="1"/>
        <v>64442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0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0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0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0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1729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665</v>
      </c>
      <c r="I63" s="30">
        <f t="shared" si="0"/>
        <v>0</v>
      </c>
      <c r="J63" s="30">
        <f t="shared" si="1"/>
        <v>2394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665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266</v>
      </c>
      <c r="I71" s="30">
        <f t="shared" si="2"/>
        <v>0</v>
      </c>
      <c r="J71" s="30">
        <f t="shared" si="3"/>
        <v>931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398713</v>
      </c>
      <c r="D72" s="31">
        <f t="shared" si="4"/>
        <v>11864977.970000001</v>
      </c>
      <c r="E72" s="31">
        <f t="shared" si="4"/>
        <v>21456</v>
      </c>
      <c r="F72" s="31">
        <f t="shared" si="4"/>
        <v>1581104</v>
      </c>
      <c r="G72" s="31">
        <f t="shared" si="4"/>
        <v>299759</v>
      </c>
      <c r="H72" s="31">
        <f t="shared" si="4"/>
        <v>1862306.8499999999</v>
      </c>
      <c r="I72" s="31">
        <f t="shared" si="4"/>
        <v>719928</v>
      </c>
      <c r="J72" s="31">
        <f t="shared" si="4"/>
        <v>15308388.82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97118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42352</v>
      </c>
      <c r="I73" s="31">
        <f t="shared" si="5"/>
        <v>0</v>
      </c>
      <c r="J73" s="31">
        <f t="shared" si="5"/>
        <v>139470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398713</v>
      </c>
      <c r="D74" s="31">
        <f t="shared" ref="D74:J74" si="6">SUM(D72:D73)</f>
        <v>11962095.970000001</v>
      </c>
      <c r="E74" s="31">
        <f t="shared" si="6"/>
        <v>21456</v>
      </c>
      <c r="F74" s="31">
        <f t="shared" si="6"/>
        <v>1581104</v>
      </c>
      <c r="G74" s="31">
        <f t="shared" si="6"/>
        <v>299759</v>
      </c>
      <c r="H74" s="31">
        <f t="shared" si="6"/>
        <v>1904658.8499999999</v>
      </c>
      <c r="I74" s="31">
        <f t="shared" si="6"/>
        <v>719928</v>
      </c>
      <c r="J74" s="31">
        <f t="shared" si="6"/>
        <v>15447858.82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8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G9" sqref="G9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83283</v>
      </c>
      <c r="D5" s="30">
        <f>(Jul!C5*11)+(Aug!C5*10)+(Sep!C5*9)+(Oct!C5*8)+(Nov!C5*7)+(Dec!C5*6)+(Jan!C5*5)+(Feb!C5*4)+(Mar!C5*3)+(Apr!C5*2)+(May!C5*1)</f>
        <v>5517888.4000000004</v>
      </c>
      <c r="E5" s="8"/>
      <c r="F5" s="30">
        <f>(Jul!E5*11)+(Aug!E5*10)+(Sep!E5*9)+(Oct!E5*8)+(Nov!E5*7)+(Dec!E5*6)+(Jan!E5*5)+(Feb!E5*4)+(Mar!E5*3)+(Apr!E5*2)+(May!E5*1)</f>
        <v>1456433</v>
      </c>
      <c r="G5" s="8">
        <v>24386</v>
      </c>
      <c r="H5" s="30">
        <f>Apr!H5+G5</f>
        <v>811792.48</v>
      </c>
      <c r="I5" s="30">
        <f t="shared" ref="I5:I63" si="0">C5+E5+G5</f>
        <v>107669</v>
      </c>
      <c r="J5" s="47">
        <f t="shared" ref="J5:J63" si="1">D5+F5+H5</f>
        <v>7786113.8800000008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0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0</v>
      </c>
      <c r="I6" s="30">
        <f t="shared" si="0"/>
        <v>0</v>
      </c>
      <c r="J6" s="47">
        <f t="shared" si="1"/>
        <v>0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3227011.8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294188.68</v>
      </c>
      <c r="I7" s="30">
        <f t="shared" si="0"/>
        <v>0</v>
      </c>
      <c r="J7" s="47">
        <f t="shared" si="1"/>
        <v>3521200.48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7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0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7">
        <f t="shared" si="1"/>
        <v>0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1678866.4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311720.86</v>
      </c>
      <c r="I10" s="30">
        <f t="shared" si="0"/>
        <v>0</v>
      </c>
      <c r="J10" s="47">
        <f t="shared" si="1"/>
        <v>1990587.2599999998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>
        <v>1997</v>
      </c>
      <c r="D11" s="30">
        <f>(Jul!C11*11)+(Aug!C11*10)+(Sep!C11*9)+(Oct!C11*8)+(Nov!C11*7)+(Dec!C11*6)+(Jan!C11*5)+(Feb!C11*4)+(Mar!C11*3)+(Apr!C11*2)+(May!C11*1)</f>
        <v>322988</v>
      </c>
      <c r="E11" s="8"/>
      <c r="F11" s="30">
        <f>(Jul!E11*11)+(Aug!E11*10)+(Sep!E11*9)+(Oct!E11*8)+(Nov!E11*7)+(Dec!E11*6)+(Jan!E11*5)+(Feb!E11*4)+(Mar!E11*3)+(Apr!E11*2)+(May!E11*1)</f>
        <v>0</v>
      </c>
      <c r="G11" s="8">
        <v>399</v>
      </c>
      <c r="H11" s="30">
        <f>Apr!H11+G11</f>
        <v>5634</v>
      </c>
      <c r="I11" s="30">
        <f t="shared" si="0"/>
        <v>2396</v>
      </c>
      <c r="J11" s="47">
        <f t="shared" si="1"/>
        <v>328622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309019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13628</v>
      </c>
      <c r="I12" s="30">
        <f t="shared" si="0"/>
        <v>0</v>
      </c>
      <c r="J12" s="47">
        <f t="shared" si="1"/>
        <v>322647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0</v>
      </c>
      <c r="I13" s="30">
        <f t="shared" si="0"/>
        <v>0</v>
      </c>
      <c r="J13" s="47">
        <f t="shared" si="1"/>
        <v>0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7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7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7">
        <f t="shared" si="1"/>
        <v>0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1320754.7000000002</v>
      </c>
      <c r="E17" s="8"/>
      <c r="F17" s="30">
        <f>(Jul!E17*11)+(Aug!E17*10)+(Sep!E17*9)+(Oct!E17*8)+(Nov!E17*7)+(Dec!E17*6)+(Jan!E17*5)+(Feb!E17*4)+(Mar!E17*3)+(Apr!E17*2)+(May!E17*1)</f>
        <v>0</v>
      </c>
      <c r="G17" s="8"/>
      <c r="H17" s="30">
        <f>Apr!H17+G17</f>
        <v>28502.15</v>
      </c>
      <c r="I17" s="30">
        <f t="shared" si="0"/>
        <v>0</v>
      </c>
      <c r="J17" s="47">
        <f t="shared" si="1"/>
        <v>1349256.85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7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7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597399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93353</v>
      </c>
      <c r="I20" s="30">
        <f t="shared" si="0"/>
        <v>0</v>
      </c>
      <c r="J20" s="47">
        <f t="shared" si="1"/>
        <v>690752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7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>
        <v>55873</v>
      </c>
      <c r="D22" s="30">
        <f>(Jul!C22*11)+(Aug!C22*10)+(Sep!C22*9)+(Oct!C22*8)+(Nov!C22*7)+(Dec!C22*6)+(Jan!C22*5)+(Feb!C22*4)+(Mar!C22*3)+(Apr!C22*2)+(May!C22*1)</f>
        <v>242137</v>
      </c>
      <c r="E22" s="8"/>
      <c r="F22" s="30">
        <f>(Jul!E22*11)+(Aug!E22*10)+(Sep!E22*9)+(Oct!E22*8)+(Nov!E22*7)+(Dec!E22*6)+(Jan!E22*5)+(Feb!E22*4)+(Mar!E22*3)+(Apr!E22*2)+(May!E22*1)</f>
        <v>0</v>
      </c>
      <c r="G22" s="8">
        <v>31927</v>
      </c>
      <c r="H22" s="30">
        <f>Apr!H22+G22</f>
        <v>71503</v>
      </c>
      <c r="I22" s="30">
        <f t="shared" si="0"/>
        <v>87800</v>
      </c>
      <c r="J22" s="47">
        <f t="shared" si="1"/>
        <v>313640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>
        <v>41754</v>
      </c>
      <c r="D23" s="30">
        <f>(Jul!C23*11)+(Aug!C23*10)+(Sep!C23*9)+(Oct!C23*8)+(Nov!C23*7)+(Dec!C23*6)+(Jan!C23*5)+(Feb!C23*4)+(Mar!C23*3)+(Apr!C23*2)+(May!C23*1)</f>
        <v>41754</v>
      </c>
      <c r="E23" s="8"/>
      <c r="F23" s="30">
        <f>(Jul!E23*11)+(Aug!E23*10)+(Sep!E23*9)+(Oct!E23*8)+(Nov!E23*7)+(Dec!E23*6)+(Jan!E23*5)+(Feb!E23*4)+(Mar!E23*3)+(Apr!E23*2)+(May!E23*1)</f>
        <v>0</v>
      </c>
      <c r="G23" s="8">
        <v>16701</v>
      </c>
      <c r="H23" s="30">
        <f>Apr!H23+G23</f>
        <v>16701</v>
      </c>
      <c r="I23" s="30">
        <f t="shared" si="0"/>
        <v>58455</v>
      </c>
      <c r="J23" s="47">
        <f t="shared" si="1"/>
        <v>58455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7">
        <f t="shared" si="1"/>
        <v>0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7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32344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1738.75</v>
      </c>
      <c r="I26" s="30">
        <f t="shared" si="0"/>
        <v>0</v>
      </c>
      <c r="J26" s="47">
        <f t="shared" si="1"/>
        <v>34082.75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0">
        <f>(Jul!C27*11)+(Aug!C27*10)+(Sep!C27*9)+(Oct!C27*8)+(Nov!C27*7)+(Dec!C27*6)+(Jan!C27*5)+(Feb!C27*4)+(Mar!C27*3)+(Apr!C27*2)+(May!C27*1)</f>
        <v>0</v>
      </c>
      <c r="E27" s="8"/>
      <c r="F27" s="30">
        <f>(Jul!E27*11)+(Aug!E27*10)+(Sep!E27*9)+(Oct!E27*8)+(Nov!E27*7)+(Dec!E27*6)+(Jan!E27*5)+(Feb!E27*4)+(Mar!E27*3)+(Apr!E27*2)+(May!E27*1)</f>
        <v>0</v>
      </c>
      <c r="G27" s="8"/>
      <c r="H27" s="30">
        <f>Apr!H27+G27</f>
        <v>0</v>
      </c>
      <c r="I27" s="30">
        <f t="shared" si="0"/>
        <v>0</v>
      </c>
      <c r="J27" s="47">
        <f t="shared" si="1"/>
        <v>0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>
        <v>16548</v>
      </c>
      <c r="D28" s="30">
        <f>(Jul!C28*11)+(Aug!C28*10)+(Sep!C28*9)+(Oct!C28*8)+(Nov!C28*7)+(Dec!C28*6)+(Jan!C28*5)+(Feb!C28*4)+(Mar!C28*3)+(Apr!C28*2)+(May!C28*1)</f>
        <v>16548</v>
      </c>
      <c r="E28" s="8"/>
      <c r="F28" s="30">
        <f>(Jul!E28*11)+(Aug!E28*10)+(Sep!E28*9)+(Oct!E28*8)+(Nov!E28*7)+(Dec!E28*6)+(Jan!E28*5)+(Feb!E28*4)+(Mar!E28*3)+(Apr!E28*2)+(May!E28*1)</f>
        <v>0</v>
      </c>
      <c r="G28" s="8">
        <v>13389</v>
      </c>
      <c r="H28" s="30">
        <f>Apr!H28+G28</f>
        <v>13389</v>
      </c>
      <c r="I28" s="30">
        <f t="shared" si="0"/>
        <v>29937</v>
      </c>
      <c r="J28" s="47">
        <f t="shared" si="1"/>
        <v>29937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7">
        <f t="shared" si="1"/>
        <v>0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>
        <v>21881</v>
      </c>
      <c r="D30" s="30">
        <f>(Jul!C30*11)+(Aug!C30*10)+(Sep!C30*9)+(Oct!C30*8)+(Nov!C30*7)+(Dec!C30*6)+(Jan!C30*5)+(Feb!C30*4)+(Mar!C30*3)+(Apr!C30*2)+(May!C30*1)</f>
        <v>243950</v>
      </c>
      <c r="E30" s="8"/>
      <c r="F30" s="30">
        <f>(Jul!E30*11)+(Aug!E30*10)+(Sep!E30*9)+(Oct!E30*8)+(Nov!E30*7)+(Dec!E30*6)+(Jan!E30*5)+(Feb!E30*4)+(Mar!E30*3)+(Apr!E30*2)+(May!E30*1)</f>
        <v>0</v>
      </c>
      <c r="G30" s="8">
        <v>9172</v>
      </c>
      <c r="H30" s="30">
        <f>Apr!H30+G30</f>
        <v>50970</v>
      </c>
      <c r="I30" s="30">
        <f t="shared" si="0"/>
        <v>31053</v>
      </c>
      <c r="J30" s="47">
        <f t="shared" si="1"/>
        <v>294920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>
        <v>117744</v>
      </c>
      <c r="D31" s="30">
        <f>(Jul!C31*11)+(Aug!C31*10)+(Sep!C31*9)+(Oct!C31*8)+(Nov!C31*7)+(Dec!C31*6)+(Jan!C31*5)+(Feb!C31*4)+(Mar!C31*3)+(Apr!C31*2)+(May!C31*1)</f>
        <v>1235454</v>
      </c>
      <c r="E31" s="8"/>
      <c r="F31" s="30">
        <f>(Jul!E31*11)+(Aug!E31*10)+(Sep!E31*9)+(Oct!E31*8)+(Nov!E31*7)+(Dec!E31*6)+(Jan!E31*5)+(Feb!E31*4)+(Mar!E31*3)+(Apr!E31*2)+(May!E31*1)</f>
        <v>346731</v>
      </c>
      <c r="G31" s="8">
        <v>89923</v>
      </c>
      <c r="H31" s="30">
        <f>Apr!H31+G31</f>
        <v>335082.93</v>
      </c>
      <c r="I31" s="30">
        <f t="shared" si="0"/>
        <v>207667</v>
      </c>
      <c r="J31" s="47">
        <f t="shared" si="1"/>
        <v>1917267.93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32296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7700</v>
      </c>
      <c r="I32" s="30">
        <f t="shared" si="0"/>
        <v>0</v>
      </c>
      <c r="J32" s="47">
        <f t="shared" si="1"/>
        <v>39996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11712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0</v>
      </c>
      <c r="I33" s="30">
        <f t="shared" si="0"/>
        <v>0</v>
      </c>
      <c r="J33" s="47">
        <f t="shared" si="1"/>
        <v>11712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7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0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0</v>
      </c>
      <c r="I35" s="30">
        <f t="shared" si="0"/>
        <v>0</v>
      </c>
      <c r="J35" s="47">
        <f t="shared" si="1"/>
        <v>0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7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5797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11000</v>
      </c>
      <c r="I37" s="30">
        <f t="shared" si="0"/>
        <v>0</v>
      </c>
      <c r="J37" s="47">
        <f t="shared" si="1"/>
        <v>16797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7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0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0</v>
      </c>
      <c r="I39" s="30">
        <f t="shared" si="0"/>
        <v>0</v>
      </c>
      <c r="J39" s="47">
        <f t="shared" si="1"/>
        <v>0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7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7">
        <f t="shared" si="1"/>
        <v>0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0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0</v>
      </c>
      <c r="I42" s="30">
        <f t="shared" si="0"/>
        <v>0</v>
      </c>
      <c r="J42" s="47">
        <f t="shared" si="1"/>
        <v>0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0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7">
        <f t="shared" si="1"/>
        <v>0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0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0</v>
      </c>
      <c r="I44" s="30">
        <f t="shared" si="0"/>
        <v>0</v>
      </c>
      <c r="J44" s="47">
        <f t="shared" si="1"/>
        <v>0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7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7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7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2367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526</v>
      </c>
      <c r="I48" s="30">
        <f t="shared" si="0"/>
        <v>0</v>
      </c>
      <c r="J48" s="47">
        <f t="shared" si="1"/>
        <v>2893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5283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1074</v>
      </c>
      <c r="I49" s="30">
        <f t="shared" si="0"/>
        <v>0</v>
      </c>
      <c r="J49" s="47">
        <f t="shared" si="1"/>
        <v>6357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0">
        <f>(Jul!C50*11)+(Aug!C50*10)+(Sep!C50*9)+(Oct!C50*8)+(Nov!C50*7)+(Dec!C50*6)+(Jan!C50*5)+(Feb!C50*4)+(Mar!C50*3)+(Apr!C50*2)+(May!C50*1)</f>
        <v>48087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21121</v>
      </c>
      <c r="I50" s="30">
        <f t="shared" si="0"/>
        <v>0</v>
      </c>
      <c r="J50" s="47">
        <f t="shared" si="1"/>
        <v>69208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0</v>
      </c>
      <c r="I51" s="30">
        <f t="shared" si="0"/>
        <v>0</v>
      </c>
      <c r="J51" s="47">
        <f t="shared" si="1"/>
        <v>0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7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7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7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0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0</v>
      </c>
      <c r="I55" s="30">
        <f t="shared" si="0"/>
        <v>0</v>
      </c>
      <c r="J55" s="47">
        <f t="shared" si="1"/>
        <v>0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7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0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0</v>
      </c>
      <c r="I57" s="30">
        <f t="shared" si="0"/>
        <v>0</v>
      </c>
      <c r="J57" s="47">
        <f t="shared" si="1"/>
        <v>0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7">
        <f t="shared" si="1"/>
        <v>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7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0</v>
      </c>
      <c r="I60" s="30">
        <f t="shared" si="0"/>
        <v>0</v>
      </c>
      <c r="J60" s="47">
        <f t="shared" si="1"/>
        <v>0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7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7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1995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665</v>
      </c>
      <c r="I63" s="30">
        <f t="shared" si="0"/>
        <v>0</v>
      </c>
      <c r="J63" s="47">
        <f t="shared" si="1"/>
        <v>2660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7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7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7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7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7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7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7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798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266</v>
      </c>
      <c r="I71" s="30">
        <f t="shared" si="2"/>
        <v>0</v>
      </c>
      <c r="J71" s="47">
        <f t="shared" si="3"/>
        <v>1064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339080</v>
      </c>
      <c r="D72" s="31">
        <f t="shared" si="4"/>
        <v>14786114.300000001</v>
      </c>
      <c r="E72" s="31">
        <f t="shared" si="4"/>
        <v>0</v>
      </c>
      <c r="F72" s="31">
        <f t="shared" si="4"/>
        <v>1803164</v>
      </c>
      <c r="G72" s="31">
        <f t="shared" si="4"/>
        <v>185897</v>
      </c>
      <c r="H72" s="31">
        <f t="shared" si="4"/>
        <v>2048203.8499999999</v>
      </c>
      <c r="I72" s="31">
        <f t="shared" si="4"/>
        <v>524977</v>
      </c>
      <c r="J72" s="31">
        <f t="shared" si="4"/>
        <v>18637482.150000002</v>
      </c>
      <c r="K72" s="53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108335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42352</v>
      </c>
      <c r="I73" s="31">
        <f t="shared" si="5"/>
        <v>0</v>
      </c>
      <c r="J73" s="31">
        <f t="shared" si="5"/>
        <v>150687</v>
      </c>
      <c r="K73" s="53"/>
    </row>
    <row r="74" spans="1:12" s="3" customFormat="1" ht="15.75" customHeight="1" x14ac:dyDescent="0.2">
      <c r="A74" s="17" t="s">
        <v>87</v>
      </c>
      <c r="B74" s="2"/>
      <c r="C74" s="31">
        <f>SUM(C72:C73)</f>
        <v>339080</v>
      </c>
      <c r="D74" s="31">
        <f t="shared" ref="D74:J74" si="6">SUM(D72:D73)</f>
        <v>14894449.300000001</v>
      </c>
      <c r="E74" s="31">
        <f t="shared" si="6"/>
        <v>0</v>
      </c>
      <c r="F74" s="31">
        <f t="shared" si="6"/>
        <v>1803164</v>
      </c>
      <c r="G74" s="31">
        <f t="shared" si="6"/>
        <v>185897</v>
      </c>
      <c r="H74" s="31">
        <f t="shared" si="6"/>
        <v>2090555.8499999999</v>
      </c>
      <c r="I74" s="31">
        <f t="shared" si="6"/>
        <v>524977</v>
      </c>
      <c r="J74" s="31">
        <f t="shared" si="6"/>
        <v>18788169.150000002</v>
      </c>
      <c r="K74" s="53"/>
    </row>
    <row r="75" spans="1:12" x14ac:dyDescent="0.2">
      <c r="A75" s="12"/>
      <c r="B75" s="2"/>
      <c r="C75" s="2"/>
      <c r="D75" s="33"/>
      <c r="E75" s="2"/>
      <c r="F75" s="33"/>
      <c r="G75" s="2"/>
      <c r="H75" s="49"/>
      <c r="J75" s="51"/>
    </row>
    <row r="76" spans="1:12" x14ac:dyDescent="0.2">
      <c r="A76" s="12"/>
      <c r="B76" s="2"/>
      <c r="C76" s="2"/>
      <c r="D76" s="33"/>
      <c r="E76" s="2"/>
      <c r="F76" s="33"/>
      <c r="G76" s="2"/>
      <c r="H76" s="49"/>
      <c r="I76" s="50"/>
      <c r="J76" s="51"/>
    </row>
    <row r="77" spans="1:12" x14ac:dyDescent="0.2">
      <c r="A77" s="12"/>
      <c r="B77" s="2"/>
      <c r="C77" s="2"/>
      <c r="D77" s="33"/>
      <c r="E77" s="2"/>
      <c r="F77" s="33"/>
      <c r="G77" s="2"/>
      <c r="H77" s="49"/>
      <c r="I77" s="50"/>
      <c r="J77" s="50"/>
    </row>
    <row r="78" spans="1:12" x14ac:dyDescent="0.2">
      <c r="C78" s="48"/>
      <c r="E78" s="48"/>
      <c r="G78" s="48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7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" activePane="bottomLeft" state="frozen"/>
      <selection pane="bottomLeft" activeCell="L19" sqref="L19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0">
        <v>50952.639999999999</v>
      </c>
      <c r="D5" s="47">
        <f>(Jul!C5*12)+(Aug!C5*11)+(Sep!C5*10)+(Oct!C5*9)+(Nov!C5*8)+(Dec!C5*7)+(Jan!C5*6)+(Feb!C5*5)+(Mar!C5*4)+(Apr!C5*3)+(May!C5*2)+(Jun!C5*1)</f>
        <v>6652126.9799999995</v>
      </c>
      <c r="E5" s="70">
        <v>0</v>
      </c>
      <c r="F5" s="47">
        <f>(Jul!E5*12)+(Aug!E5*11)+(Sep!E5*10)+(Oct!E5*9)+(Nov!E5*8)+(Dec!E5*7)+(Jan!E5*6)+(Feb!E5*5)+(Mar!E5*4)+(Apr!E5*3)+(May!E5*2)+(Jun!E5*1)</f>
        <v>1642794</v>
      </c>
      <c r="G5" s="70">
        <v>6945.88</v>
      </c>
      <c r="H5" s="30">
        <f>May!H5+G5</f>
        <v>818738.36</v>
      </c>
      <c r="I5" s="30">
        <f t="shared" ref="I5:I63" si="0">C5+E5+G5</f>
        <v>57898.52</v>
      </c>
      <c r="J5" s="47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9113659.3399999999</v>
      </c>
      <c r="K5" s="52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0"/>
      <c r="D6" s="47">
        <f>(Jul!C6*12)+(Aug!C6*11)+(Sep!C6*10)+(Oct!C6*9)+(Nov!C6*8)+(Dec!C6*7)+(Jan!C6*6)+(Feb!C6*5)+(Mar!C6*4)+(Apr!C6*3)+(May!C6*2)+(Jun!C6*1)</f>
        <v>0</v>
      </c>
      <c r="E6" s="70"/>
      <c r="F6" s="47">
        <f>(Jul!E6*12)+(Aug!E6*11)+(Sep!E6*10)+(Oct!E6*9)+(Nov!E6*8)+(Dec!E6*7)+(Jan!E6*6)+(Feb!E6*5)+(Mar!E6*4)+(Apr!E6*3)+(May!E6*2)+(Jun!E6*1)</f>
        <v>0</v>
      </c>
      <c r="G6" s="70"/>
      <c r="H6" s="30">
        <f>May!H6+G6</f>
        <v>0</v>
      </c>
      <c r="I6" s="30">
        <f t="shared" si="0"/>
        <v>0</v>
      </c>
      <c r="J6" s="47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2"/>
      <c r="L6" s="47"/>
    </row>
    <row r="7" spans="1:12" s="1" customFormat="1" ht="15.75" customHeight="1" x14ac:dyDescent="0.2">
      <c r="A7" s="5" t="s">
        <v>24</v>
      </c>
      <c r="B7" s="6" t="s">
        <v>22</v>
      </c>
      <c r="C7" s="70">
        <v>105865.72</v>
      </c>
      <c r="D7" s="47">
        <f>(Jul!C7*12)+(Aug!C7*11)+(Sep!C7*10)+(Oct!C7*9)+(Nov!C7*8)+(Dec!C7*7)+(Jan!C7*6)+(Feb!C7*5)+(Mar!C7*4)+(Apr!C7*3)+(May!C7*2)+(Jun!C7*1)</f>
        <v>3885638.8000000003</v>
      </c>
      <c r="E7" s="70">
        <v>0</v>
      </c>
      <c r="F7" s="47">
        <f>(Jul!E7*12)+(Aug!E7*11)+(Sep!E7*10)+(Oct!E7*9)+(Nov!E7*8)+(Dec!E7*7)+(Jan!E7*6)+(Feb!E7*5)+(Mar!E7*4)+(Apr!E7*3)+(May!E7*2)+(Jun!E7*1)</f>
        <v>0</v>
      </c>
      <c r="G7" s="70">
        <v>35611.32</v>
      </c>
      <c r="H7" s="30">
        <f>May!H7+G7</f>
        <v>329800</v>
      </c>
      <c r="I7" s="30">
        <f t="shared" si="0"/>
        <v>141477.04</v>
      </c>
      <c r="J7" s="47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4215438.8</v>
      </c>
      <c r="K7" s="52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0"/>
      <c r="D8" s="47">
        <f>(Jul!C8*12)+(Aug!C8*11)+(Sep!C8*10)+(Oct!C8*9)+(Nov!C8*8)+(Dec!C8*7)+(Jan!C8*6)+(Feb!C8*5)+(Mar!C8*4)+(Apr!C8*3)+(May!C8*2)+(Jun!C8*1)</f>
        <v>0</v>
      </c>
      <c r="E8" s="70"/>
      <c r="F8" s="47">
        <f>(Jul!E8*12)+(Aug!E8*11)+(Sep!E8*10)+(Oct!E8*9)+(Nov!E8*8)+(Dec!E8*7)+(Jan!E8*6)+(Feb!E8*5)+(Mar!E8*4)+(Apr!E8*3)+(May!E8*2)+(Jun!E8*1)</f>
        <v>0</v>
      </c>
      <c r="G8" s="70"/>
      <c r="H8" s="30">
        <f>May!H8+G8</f>
        <v>0</v>
      </c>
      <c r="I8" s="30">
        <f t="shared" si="0"/>
        <v>0</v>
      </c>
      <c r="J8" s="47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2"/>
      <c r="L8" s="47"/>
    </row>
    <row r="9" spans="1:12" s="1" customFormat="1" ht="15.75" customHeight="1" x14ac:dyDescent="0.2">
      <c r="A9" s="5" t="s">
        <v>27</v>
      </c>
      <c r="B9" s="6" t="s">
        <v>22</v>
      </c>
      <c r="C9" s="70">
        <v>40263.33</v>
      </c>
      <c r="D9" s="47">
        <f>(Jul!C9*12)+(Aug!C9*11)+(Sep!C9*10)+(Oct!C9*9)+(Nov!C9*8)+(Dec!C9*7)+(Jan!C9*6)+(Feb!C9*5)+(Mar!C9*4)+(Apr!C9*3)+(May!C9*2)+(Jun!C9*1)</f>
        <v>40263.33</v>
      </c>
      <c r="E9" s="70">
        <v>4211.68</v>
      </c>
      <c r="F9" s="47">
        <f>(Jul!E9*12)+(Aug!E9*11)+(Sep!E9*10)+(Oct!E9*9)+(Nov!E9*8)+(Dec!E9*7)+(Jan!E9*6)+(Feb!E9*5)+(Mar!E9*4)+(Apr!E9*3)+(May!E9*2)+(Jun!E9*1)</f>
        <v>4211.68</v>
      </c>
      <c r="G9" s="70">
        <v>7559.41</v>
      </c>
      <c r="H9" s="30">
        <f>May!H9+G9</f>
        <v>7559.41</v>
      </c>
      <c r="I9" s="30">
        <f t="shared" si="0"/>
        <v>52034.42</v>
      </c>
      <c r="J9" s="47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52034.42</v>
      </c>
      <c r="K9" s="52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0">
        <v>45300.1</v>
      </c>
      <c r="D10" s="47">
        <f>(Jul!C10*12)+(Aug!C10*11)+(Sep!C10*10)+(Oct!C10*9)+(Nov!C10*8)+(Dec!C10*7)+(Jan!C10*6)+(Feb!C10*5)+(Mar!C10*4)+(Apr!C10*3)+(May!C10*2)+(Jun!C10*1)</f>
        <v>2064125.34</v>
      </c>
      <c r="E10" s="70">
        <v>0</v>
      </c>
      <c r="F10" s="47">
        <f>(Jul!E10*12)+(Aug!E10*11)+(Sep!E10*10)+(Oct!E10*9)+(Nov!E10*8)+(Dec!E10*7)+(Jan!E10*6)+(Feb!E10*5)+(Mar!E10*4)+(Apr!E10*3)+(May!E10*2)+(Jun!E10*1)</f>
        <v>0</v>
      </c>
      <c r="G10" s="70">
        <v>16597.78</v>
      </c>
      <c r="H10" s="30">
        <f>May!H10+G10</f>
        <v>328318.64</v>
      </c>
      <c r="I10" s="30">
        <f t="shared" si="0"/>
        <v>61897.88</v>
      </c>
      <c r="J10" s="47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2392443.98</v>
      </c>
      <c r="K10" s="52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0"/>
      <c r="D11" s="47">
        <f>(Jul!C11*12)+(Aug!C11*11)+(Sep!C11*10)+(Oct!C11*9)+(Nov!C11*8)+(Dec!C11*7)+(Jan!C11*6)+(Feb!C11*5)+(Mar!C11*4)+(Apr!C11*3)+(May!C11*2)+(Jun!C11*1)</f>
        <v>354166</v>
      </c>
      <c r="E11" s="70"/>
      <c r="F11" s="47">
        <f>(Jul!E11*12)+(Aug!E11*11)+(Sep!E11*10)+(Oct!E11*9)+(Nov!E11*8)+(Dec!E11*7)+(Jan!E11*6)+(Feb!E11*5)+(Mar!E11*4)+(Apr!E11*3)+(May!E11*2)+(Jun!E11*1)</f>
        <v>0</v>
      </c>
      <c r="G11" s="70"/>
      <c r="H11" s="30">
        <f>May!H11+G11</f>
        <v>5634</v>
      </c>
      <c r="I11" s="30">
        <f t="shared" si="0"/>
        <v>0</v>
      </c>
      <c r="J11" s="47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359800</v>
      </c>
      <c r="K11" s="52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0">
        <v>51767.76</v>
      </c>
      <c r="D12" s="47">
        <f>(Jul!C12*12)+(Aug!C12*11)+(Sep!C12*10)+(Oct!C12*9)+(Nov!C12*8)+(Dec!C12*7)+(Jan!C12*6)+(Feb!C12*5)+(Mar!C12*4)+(Apr!C12*3)+(May!C12*2)+(Jun!C12*1)</f>
        <v>426542.76</v>
      </c>
      <c r="E12" s="70">
        <v>25032</v>
      </c>
      <c r="F12" s="47">
        <f>(Jul!E12*12)+(Aug!E12*11)+(Sep!E12*10)+(Oct!E12*9)+(Nov!E12*8)+(Dec!E12*7)+(Jan!E12*6)+(Feb!E12*5)+(Mar!E12*4)+(Apr!E12*3)+(May!E12*2)+(Jun!E12*1)</f>
        <v>25032</v>
      </c>
      <c r="G12" s="70">
        <v>36726</v>
      </c>
      <c r="H12" s="30">
        <f>May!H12+G12</f>
        <v>50354</v>
      </c>
      <c r="I12" s="30">
        <f t="shared" si="0"/>
        <v>113525.76000000001</v>
      </c>
      <c r="J12" s="47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501928.76</v>
      </c>
      <c r="K12" s="52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0"/>
      <c r="D13" s="47">
        <f>(Jul!C13*12)+(Aug!C13*11)+(Sep!C13*10)+(Oct!C13*9)+(Nov!C13*8)+(Dec!C13*7)+(Jan!C13*6)+(Feb!C13*5)+(Mar!C13*4)+(Apr!C13*3)+(May!C13*2)+(Jun!C13*1)</f>
        <v>0</v>
      </c>
      <c r="E13" s="70"/>
      <c r="F13" s="47">
        <f>(Jul!E13*12)+(Aug!E13*11)+(Sep!E13*10)+(Oct!E13*9)+(Nov!E13*8)+(Dec!E13*7)+(Jan!E13*6)+(Feb!E13*5)+(Mar!E13*4)+(Apr!E13*3)+(May!E13*2)+(Jun!E13*1)</f>
        <v>0</v>
      </c>
      <c r="G13" s="70"/>
      <c r="H13" s="30">
        <f>May!H13+G13</f>
        <v>0</v>
      </c>
      <c r="I13" s="30">
        <f t="shared" si="0"/>
        <v>0</v>
      </c>
      <c r="J13" s="47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0</v>
      </c>
      <c r="K13" s="52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0">
        <v>122254.75</v>
      </c>
      <c r="D14" s="47">
        <f>(Jul!C14*12)+(Aug!C14*11)+(Sep!C14*10)+(Oct!C14*9)+(Nov!C14*8)+(Dec!C14*7)+(Jan!C14*6)+(Feb!C14*5)+(Mar!C14*4)+(Apr!C14*3)+(May!C14*2)+(Jun!C14*1)</f>
        <v>122254.75</v>
      </c>
      <c r="E14" s="70">
        <v>0</v>
      </c>
      <c r="F14" s="47">
        <f>(Jul!E14*12)+(Aug!E14*11)+(Sep!E14*10)+(Oct!E14*9)+(Nov!E14*8)+(Dec!E14*7)+(Jan!E14*6)+(Feb!E14*5)+(Mar!E14*4)+(Apr!E14*3)+(May!E14*2)+(Jun!E14*1)</f>
        <v>0</v>
      </c>
      <c r="G14" s="70">
        <v>85428.15</v>
      </c>
      <c r="H14" s="30">
        <f>May!H14+G14</f>
        <v>85428.15</v>
      </c>
      <c r="I14" s="30">
        <f t="shared" si="0"/>
        <v>207682.9</v>
      </c>
      <c r="J14" s="47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207682.9</v>
      </c>
      <c r="K14" s="52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0"/>
      <c r="D15" s="47">
        <f>(Jul!C15*12)+(Aug!C15*11)+(Sep!C15*10)+(Oct!C15*9)+(Nov!C15*8)+(Dec!C15*7)+(Jan!C15*6)+(Feb!C15*5)+(Mar!C15*4)+(Apr!C15*3)+(May!C15*2)+(Jun!C15*1)</f>
        <v>0</v>
      </c>
      <c r="E15" s="70"/>
      <c r="F15" s="47">
        <f>(Jul!E15*12)+(Aug!E15*11)+(Sep!E15*10)+(Oct!E15*9)+(Nov!E15*8)+(Dec!E15*7)+(Jan!E15*6)+(Feb!E15*5)+(Mar!E15*4)+(Apr!E15*3)+(May!E15*2)+(Jun!E15*1)</f>
        <v>0</v>
      </c>
      <c r="G15" s="70"/>
      <c r="H15" s="30">
        <f>May!H15+G15</f>
        <v>0</v>
      </c>
      <c r="I15" s="30">
        <f t="shared" si="0"/>
        <v>0</v>
      </c>
      <c r="J15" s="47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2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0"/>
      <c r="D16" s="47">
        <f>(Jul!C16*12)+(Aug!C16*11)+(Sep!C16*10)+(Oct!C16*9)+(Nov!C16*8)+(Dec!C16*7)+(Jan!C16*6)+(Feb!C16*5)+(Mar!C16*4)+(Apr!C16*3)+(May!C16*2)+(Jun!C16*1)</f>
        <v>0</v>
      </c>
      <c r="E16" s="70"/>
      <c r="F16" s="47">
        <f>(Jul!E16*12)+(Aug!E16*11)+(Sep!E16*10)+(Oct!E16*9)+(Nov!E16*8)+(Dec!E16*7)+(Jan!E16*6)+(Feb!E16*5)+(Mar!E16*4)+(Apr!E16*3)+(May!E16*2)+(Jun!E16*1)</f>
        <v>0</v>
      </c>
      <c r="G16" s="70"/>
      <c r="H16" s="30">
        <f>May!H16+G16</f>
        <v>0</v>
      </c>
      <c r="I16" s="30">
        <f t="shared" si="0"/>
        <v>0</v>
      </c>
      <c r="J16" s="47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2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0">
        <v>87046.59</v>
      </c>
      <c r="D17" s="47">
        <f>(Jul!C17*12)+(Aug!C17*11)+(Sep!C17*10)+(Oct!C17*9)+(Nov!C17*8)+(Dec!C17*7)+(Jan!C17*6)+(Feb!C17*5)+(Mar!C17*4)+(Apr!C17*3)+(May!C17*2)+(Jun!C17*1)</f>
        <v>1548271.5600000003</v>
      </c>
      <c r="E17" s="70">
        <v>0</v>
      </c>
      <c r="F17" s="47">
        <f>(Jul!E17*12)+(Aug!E17*11)+(Sep!E17*10)+(Oct!E17*9)+(Nov!E17*8)+(Dec!E17*7)+(Jan!E17*6)+(Feb!E17*5)+(Mar!E17*4)+(Apr!E17*3)+(May!E17*2)+(Jun!E17*1)</f>
        <v>0</v>
      </c>
      <c r="G17" s="70">
        <v>28962.03</v>
      </c>
      <c r="H17" s="30">
        <f>May!H17+G17</f>
        <v>57464.18</v>
      </c>
      <c r="I17" s="30">
        <f t="shared" si="0"/>
        <v>116008.62</v>
      </c>
      <c r="J17" s="47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1605735.7400000002</v>
      </c>
      <c r="K17" s="52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0"/>
      <c r="D18" s="47">
        <f>(Jul!C18*12)+(Aug!C18*11)+(Sep!C18*10)+(Oct!C18*9)+(Nov!C18*8)+(Dec!C18*7)+(Jan!C18*6)+(Feb!C18*5)+(Mar!C18*4)+(Apr!C18*3)+(May!C18*2)+(Jun!C18*1)</f>
        <v>0</v>
      </c>
      <c r="E18" s="70"/>
      <c r="F18" s="47">
        <f>(Jul!E18*12)+(Aug!E18*11)+(Sep!E18*10)+(Oct!E18*9)+(Nov!E18*8)+(Dec!E18*7)+(Jan!E18*6)+(Feb!E18*5)+(Mar!E18*4)+(Apr!E18*3)+(May!E18*2)+(Jun!E18*1)</f>
        <v>0</v>
      </c>
      <c r="G18" s="70"/>
      <c r="H18" s="30">
        <f>May!H18+G18</f>
        <v>0</v>
      </c>
      <c r="I18" s="30">
        <f t="shared" si="0"/>
        <v>0</v>
      </c>
      <c r="J18" s="47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2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0"/>
      <c r="D19" s="47">
        <f>(Jul!C19*12)+(Aug!C19*11)+(Sep!C19*10)+(Oct!C19*9)+(Nov!C19*8)+(Dec!C19*7)+(Jan!C19*6)+(Feb!C19*5)+(Mar!C19*4)+(Apr!C19*3)+(May!C19*2)+(Jun!C19*1)</f>
        <v>0</v>
      </c>
      <c r="E19" s="70"/>
      <c r="F19" s="47">
        <f>(Jul!E19*12)+(Aug!E19*11)+(Sep!E19*10)+(Oct!E19*9)+(Nov!E19*8)+(Dec!E19*7)+(Jan!E19*6)+(Feb!E19*5)+(Mar!E19*4)+(Apr!E19*3)+(May!E19*2)+(Jun!E19*1)</f>
        <v>0</v>
      </c>
      <c r="G19" s="70"/>
      <c r="H19" s="30">
        <f>May!H19+G19</f>
        <v>0</v>
      </c>
      <c r="I19" s="30">
        <f t="shared" si="0"/>
        <v>0</v>
      </c>
      <c r="J19" s="47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2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0"/>
      <c r="D20" s="47">
        <f>(Jul!C20*12)+(Aug!C20*11)+(Sep!C20*10)+(Oct!C20*9)+(Nov!C20*8)+(Dec!C20*7)+(Jan!C20*6)+(Feb!C20*5)+(Mar!C20*4)+(Apr!C20*3)+(May!C20*2)+(Jun!C20*1)</f>
        <v>651708</v>
      </c>
      <c r="E20" s="70"/>
      <c r="F20" s="47">
        <f>(Jul!E20*12)+(Aug!E20*11)+(Sep!E20*10)+(Oct!E20*9)+(Nov!E20*8)+(Dec!E20*7)+(Jan!E20*6)+(Feb!E20*5)+(Mar!E20*4)+(Apr!E20*3)+(May!E20*2)+(Jun!E20*1)</f>
        <v>0</v>
      </c>
      <c r="G20" s="70"/>
      <c r="H20" s="30">
        <f>May!H20+G20</f>
        <v>93353</v>
      </c>
      <c r="I20" s="30">
        <f t="shared" si="0"/>
        <v>0</v>
      </c>
      <c r="J20" s="47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745061</v>
      </c>
      <c r="K20" s="52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0"/>
      <c r="D21" s="47">
        <f>(Jul!C21*12)+(Aug!C21*11)+(Sep!C21*10)+(Oct!C21*9)+(Nov!C21*8)+(Dec!C21*7)+(Jan!C21*6)+(Feb!C21*5)+(Mar!C21*4)+(Apr!C21*3)+(May!C21*2)+(Jun!C21*1)</f>
        <v>0</v>
      </c>
      <c r="E21" s="70"/>
      <c r="F21" s="47">
        <f>(Jul!E21*12)+(Aug!E21*11)+(Sep!E21*10)+(Oct!E21*9)+(Nov!E21*8)+(Dec!E21*7)+(Jan!E21*6)+(Feb!E21*5)+(Mar!E21*4)+(Apr!E21*3)+(May!E21*2)+(Jun!E21*1)</f>
        <v>0</v>
      </c>
      <c r="G21" s="70"/>
      <c r="H21" s="30">
        <f>May!H21+G21</f>
        <v>0</v>
      </c>
      <c r="I21" s="30">
        <f t="shared" si="0"/>
        <v>0</v>
      </c>
      <c r="J21" s="47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2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0"/>
      <c r="D22" s="47">
        <f>(Jul!C22*12)+(Aug!C22*11)+(Sep!C22*10)+(Oct!C22*9)+(Nov!C22*8)+(Dec!C22*7)+(Jan!C22*6)+(Feb!C22*5)+(Mar!C22*4)+(Apr!C22*3)+(May!C22*2)+(Jun!C22*1)</f>
        <v>345706</v>
      </c>
      <c r="E22" s="70"/>
      <c r="F22" s="47">
        <f>(Jul!E22*12)+(Aug!E22*11)+(Sep!E22*10)+(Oct!E22*9)+(Nov!E22*8)+(Dec!E22*7)+(Jan!E22*6)+(Feb!E22*5)+(Mar!E22*4)+(Apr!E22*3)+(May!E22*2)+(Jun!E22*1)</f>
        <v>0</v>
      </c>
      <c r="G22" s="70"/>
      <c r="H22" s="30">
        <f>May!H22+G22</f>
        <v>71503</v>
      </c>
      <c r="I22" s="30">
        <f t="shared" si="0"/>
        <v>0</v>
      </c>
      <c r="J22" s="47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417209</v>
      </c>
      <c r="K22" s="52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0"/>
      <c r="D23" s="47">
        <f>(Jul!C23*12)+(Aug!C23*11)+(Sep!C23*10)+(Oct!C23*9)+(Nov!C23*8)+(Dec!C23*7)+(Jan!C23*6)+(Feb!C23*5)+(Mar!C23*4)+(Apr!C23*3)+(May!C23*2)+(Jun!C23*1)</f>
        <v>83508</v>
      </c>
      <c r="E23" s="70"/>
      <c r="F23" s="47">
        <f>(Jul!E23*12)+(Aug!E23*11)+(Sep!E23*10)+(Oct!E23*9)+(Nov!E23*8)+(Dec!E23*7)+(Jan!E23*6)+(Feb!E23*5)+(Mar!E23*4)+(Apr!E23*3)+(May!E23*2)+(Jun!E23*1)</f>
        <v>0</v>
      </c>
      <c r="G23" s="70"/>
      <c r="H23" s="30">
        <f>May!H23+G23</f>
        <v>16701</v>
      </c>
      <c r="I23" s="30">
        <f t="shared" si="0"/>
        <v>0</v>
      </c>
      <c r="J23" s="47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100209</v>
      </c>
      <c r="K23" s="52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0">
        <v>58856.22</v>
      </c>
      <c r="D24" s="47">
        <f>(Jul!C24*12)+(Aug!C24*11)+(Sep!C24*10)+(Oct!C24*9)+(Nov!C24*8)+(Dec!C24*7)+(Jan!C24*6)+(Feb!C24*5)+(Mar!C24*4)+(Apr!C24*3)+(May!C24*2)+(Jun!C24*1)</f>
        <v>58856.22</v>
      </c>
      <c r="E24" s="70">
        <v>0</v>
      </c>
      <c r="F24" s="47">
        <f>(Jul!E24*12)+(Aug!E24*11)+(Sep!E24*10)+(Oct!E24*9)+(Nov!E24*8)+(Dec!E24*7)+(Jan!E24*6)+(Feb!E24*5)+(Mar!E24*4)+(Apr!E24*3)+(May!E24*2)+(Jun!E24*1)</f>
        <v>0</v>
      </c>
      <c r="G24" s="70">
        <v>32422.14</v>
      </c>
      <c r="H24" s="30">
        <f>May!H24+G24</f>
        <v>32422.14</v>
      </c>
      <c r="I24" s="30">
        <f t="shared" si="0"/>
        <v>91278.36</v>
      </c>
      <c r="J24" s="47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91278.36</v>
      </c>
      <c r="K24" s="52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0"/>
      <c r="D25" s="47">
        <f>(Jul!C25*12)+(Aug!C25*11)+(Sep!C25*10)+(Oct!C25*9)+(Nov!C25*8)+(Dec!C25*7)+(Jan!C25*6)+(Feb!C25*5)+(Mar!C25*4)+(Apr!C25*3)+(May!C25*2)+(Jun!C25*1)</f>
        <v>0</v>
      </c>
      <c r="E25" s="70"/>
      <c r="F25" s="47">
        <f>(Jul!E25*12)+(Aug!E25*11)+(Sep!E25*10)+(Oct!E25*9)+(Nov!E25*8)+(Dec!E25*7)+(Jan!E25*6)+(Feb!E25*5)+(Mar!E25*4)+(Apr!E25*3)+(May!E25*2)+(Jun!E25*1)</f>
        <v>0</v>
      </c>
      <c r="G25" s="70"/>
      <c r="H25" s="30">
        <f>May!H25+G25</f>
        <v>0</v>
      </c>
      <c r="I25" s="30">
        <f t="shared" si="0"/>
        <v>0</v>
      </c>
      <c r="J25" s="47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2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0">
        <v>79540.259999999995</v>
      </c>
      <c r="D26" s="47">
        <f>(Jul!C26*12)+(Aug!C26*11)+(Sep!C26*10)+(Oct!C26*9)+(Nov!C26*8)+(Dec!C26*7)+(Jan!C26*6)+(Feb!C26*5)+(Mar!C26*4)+(Apr!C26*3)+(May!C26*2)+(Jun!C26*1)</f>
        <v>124704.26</v>
      </c>
      <c r="E26" s="70">
        <v>0</v>
      </c>
      <c r="F26" s="47">
        <f>(Jul!E26*12)+(Aug!E26*11)+(Sep!E26*10)+(Oct!E26*9)+(Nov!E26*8)+(Dec!E26*7)+(Jan!E26*6)+(Feb!E26*5)+(Mar!E26*4)+(Apr!E26*3)+(May!E26*2)+(Jun!E26*1)</f>
        <v>0</v>
      </c>
      <c r="G26" s="70">
        <v>62508.42</v>
      </c>
      <c r="H26" s="30">
        <f>May!H26+G26</f>
        <v>64247.17</v>
      </c>
      <c r="I26" s="30">
        <f t="shared" si="0"/>
        <v>142048.68</v>
      </c>
      <c r="J26" s="47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188951.43</v>
      </c>
      <c r="K26" s="52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0">
        <v>271731.18</v>
      </c>
      <c r="D27" s="47">
        <f>(Jul!C27*12)+(Aug!C27*11)+(Sep!C27*10)+(Oct!C27*9)+(Nov!C27*8)+(Dec!C27*7)+(Jan!C27*6)+(Feb!C27*5)+(Mar!C27*4)+(Apr!C27*3)+(May!C27*2)+(Jun!C27*1)</f>
        <v>271731.18</v>
      </c>
      <c r="E27" s="70">
        <v>0</v>
      </c>
      <c r="F27" s="47">
        <f>(Jul!E27*12)+(Aug!E27*11)+(Sep!E27*10)+(Oct!E27*9)+(Nov!E27*8)+(Dec!E27*7)+(Jan!E27*6)+(Feb!E27*5)+(Mar!E27*4)+(Apr!E27*3)+(May!E27*2)+(Jun!E27*1)</f>
        <v>0</v>
      </c>
      <c r="G27" s="70">
        <v>236849.82</v>
      </c>
      <c r="H27" s="30">
        <f>May!H27+G27</f>
        <v>236849.82</v>
      </c>
      <c r="I27" s="30">
        <f t="shared" si="0"/>
        <v>508581</v>
      </c>
      <c r="J27" s="47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508581</v>
      </c>
      <c r="K27" s="52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0"/>
      <c r="D28" s="47">
        <f>(Jul!C28*12)+(Aug!C28*11)+(Sep!C28*10)+(Oct!C28*9)+(Nov!C28*8)+(Dec!C28*7)+(Jan!C28*6)+(Feb!C28*5)+(Mar!C28*4)+(Apr!C28*3)+(May!C28*2)+(Jun!C28*1)</f>
        <v>33096</v>
      </c>
      <c r="E28" s="70"/>
      <c r="F28" s="47">
        <f>(Jul!E28*12)+(Aug!E28*11)+(Sep!E28*10)+(Oct!E28*9)+(Nov!E28*8)+(Dec!E28*7)+(Jan!E28*6)+(Feb!E28*5)+(Mar!E28*4)+(Apr!E28*3)+(May!E28*2)+(Jun!E28*1)</f>
        <v>0</v>
      </c>
      <c r="G28" s="70"/>
      <c r="H28" s="30">
        <f>May!H28+G28</f>
        <v>13389</v>
      </c>
      <c r="I28" s="30">
        <f t="shared" si="0"/>
        <v>0</v>
      </c>
      <c r="J28" s="47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46485</v>
      </c>
      <c r="K28" s="52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0"/>
      <c r="D29" s="47">
        <f>(Jul!C29*12)+(Aug!C29*11)+(Sep!C29*10)+(Oct!C29*9)+(Nov!C29*8)+(Dec!C29*7)+(Jan!C29*6)+(Feb!C29*5)+(Mar!C29*4)+(Apr!C29*3)+(May!C29*2)+(Jun!C29*1)</f>
        <v>0</v>
      </c>
      <c r="E29" s="70"/>
      <c r="F29" s="47">
        <f>(Jul!E29*12)+(Aug!E29*11)+(Sep!E29*10)+(Oct!E29*9)+(Nov!E29*8)+(Dec!E29*7)+(Jan!E29*6)+(Feb!E29*5)+(Mar!E29*4)+(Apr!E29*3)+(May!E29*2)+(Jun!E29*1)</f>
        <v>0</v>
      </c>
      <c r="G29" s="70"/>
      <c r="H29" s="30">
        <f>May!H29+G29</f>
        <v>0</v>
      </c>
      <c r="I29" s="30">
        <f t="shared" si="0"/>
        <v>0</v>
      </c>
      <c r="J29" s="47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2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0">
        <v>90574.49</v>
      </c>
      <c r="D30" s="47">
        <f>(Jul!C30*12)+(Aug!C30*11)+(Sep!C30*10)+(Oct!C30*9)+(Nov!C30*8)+(Dec!C30*7)+(Jan!C30*6)+(Feb!C30*5)+(Mar!C30*4)+(Apr!C30*3)+(May!C30*2)+(Jun!C30*1)</f>
        <v>430428.49</v>
      </c>
      <c r="E30" s="70">
        <v>0</v>
      </c>
      <c r="F30" s="47">
        <f>(Jul!E30*12)+(Aug!E30*11)+(Sep!E30*10)+(Oct!E30*9)+(Nov!E30*8)+(Dec!E30*7)+(Jan!E30*6)+(Feb!E30*5)+(Mar!E30*4)+(Apr!E30*3)+(May!E30*2)+(Jun!E30*1)</f>
        <v>0</v>
      </c>
      <c r="G30" s="70">
        <v>42468.01</v>
      </c>
      <c r="H30" s="30">
        <f>May!H30+G30</f>
        <v>93438.010000000009</v>
      </c>
      <c r="I30" s="30">
        <f t="shared" si="0"/>
        <v>133042.5</v>
      </c>
      <c r="J30" s="47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523866.5</v>
      </c>
      <c r="K30" s="52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0">
        <v>58137.68</v>
      </c>
      <c r="D31" s="47">
        <f>(Jul!C31*12)+(Aug!C31*11)+(Sep!C31*10)+(Oct!C31*9)+(Nov!C31*8)+(Dec!C31*7)+(Jan!C31*6)+(Feb!C31*5)+(Mar!C31*4)+(Apr!C31*3)+(May!C31*2)+(Jun!C31*1)</f>
        <v>1676413.68</v>
      </c>
      <c r="E31" s="70">
        <v>0</v>
      </c>
      <c r="F31" s="47">
        <f>(Jul!E31*12)+(Aug!E31*11)+(Sep!E31*10)+(Oct!E31*9)+(Nov!E31*8)+(Dec!E31*7)+(Jan!E31*6)+(Feb!E31*5)+(Mar!E31*4)+(Apr!E31*3)+(May!E31*2)+(Jun!E31*1)</f>
        <v>382430</v>
      </c>
      <c r="G31" s="70">
        <v>26892.080000000002</v>
      </c>
      <c r="H31" s="30">
        <f>May!H31+G31</f>
        <v>361975.01</v>
      </c>
      <c r="I31" s="30">
        <f t="shared" si="0"/>
        <v>85029.760000000009</v>
      </c>
      <c r="J31" s="47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2420818.6899999995</v>
      </c>
      <c r="K31" s="52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7">
        <f>(Jul!C32*12)+(Aug!C32*11)+(Sep!C32*10)+(Oct!C32*9)+(Nov!C32*8)+(Dec!C32*7)+(Jan!C32*6)+(Feb!C32*5)+(Mar!C32*4)+(Apr!C32*3)+(May!C32*2)+(Jun!C32*1)</f>
        <v>35373</v>
      </c>
      <c r="E32" s="8"/>
      <c r="F32" s="47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7700</v>
      </c>
      <c r="I32" s="30">
        <f t="shared" si="0"/>
        <v>0</v>
      </c>
      <c r="J32" s="47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43073</v>
      </c>
      <c r="K32" s="52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7">
        <f>(Jul!C33*12)+(Aug!C33*11)+(Sep!C33*10)+(Oct!C33*9)+(Nov!C33*8)+(Dec!C33*7)+(Jan!C33*6)+(Feb!C33*5)+(Mar!C33*4)+(Apr!C33*3)+(May!C33*2)+(Jun!C33*1)</f>
        <v>13310</v>
      </c>
      <c r="E33" s="8"/>
      <c r="F33" s="47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0</v>
      </c>
      <c r="I33" s="30">
        <f t="shared" si="0"/>
        <v>0</v>
      </c>
      <c r="J33" s="47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13310</v>
      </c>
      <c r="K33" s="52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7">
        <f>(Jul!C34*12)+(Aug!C34*11)+(Sep!C34*10)+(Oct!C34*9)+(Nov!C34*8)+(Dec!C34*7)+(Jan!C34*6)+(Feb!C34*5)+(Mar!C34*4)+(Apr!C34*3)+(May!C34*2)+(Jun!C34*1)</f>
        <v>0</v>
      </c>
      <c r="E34" s="8"/>
      <c r="F34" s="47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7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2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7">
        <f>(Jul!C35*12)+(Aug!C35*11)+(Sep!C35*10)+(Oct!C35*9)+(Nov!C35*8)+(Dec!C35*7)+(Jan!C35*6)+(Feb!C35*5)+(Mar!C35*4)+(Apr!C35*3)+(May!C35*2)+(Jun!C35*1)</f>
        <v>0</v>
      </c>
      <c r="E35" s="8"/>
      <c r="F35" s="47">
        <f>(Jul!E35*12)+(Aug!E35*11)+(Sep!E35*10)+(Oct!E35*9)+(Nov!E35*8)+(Dec!E35*7)+(Jan!E35*6)+(Feb!E35*5)+(Mar!E35*4)+(Apr!E35*3)+(May!E35*2)+(Jun!E35*1)</f>
        <v>0</v>
      </c>
      <c r="G35" s="8"/>
      <c r="H35" s="30">
        <f>May!H35+G35</f>
        <v>0</v>
      </c>
      <c r="I35" s="30">
        <f t="shared" si="0"/>
        <v>0</v>
      </c>
      <c r="J35" s="47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0</v>
      </c>
      <c r="K35" s="52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7">
        <f>(Jul!C36*12)+(Aug!C36*11)+(Sep!C36*10)+(Oct!C36*9)+(Nov!C36*8)+(Dec!C36*7)+(Jan!C36*6)+(Feb!C36*5)+(Mar!C36*4)+(Apr!C36*3)+(May!C36*2)+(Jun!C36*1)</f>
        <v>0</v>
      </c>
      <c r="E36" s="8"/>
      <c r="F36" s="47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7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2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7">
        <f>(Jul!C37*12)+(Aug!C37*11)+(Sep!C37*10)+(Oct!C37*9)+(Nov!C37*8)+(Dec!C37*7)+(Jan!C37*6)+(Feb!C37*5)+(Mar!C37*4)+(Apr!C37*3)+(May!C37*2)+(Jun!C37*1)</f>
        <v>6324</v>
      </c>
      <c r="E37" s="8"/>
      <c r="F37" s="47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11000</v>
      </c>
      <c r="I37" s="30">
        <f t="shared" si="0"/>
        <v>0</v>
      </c>
      <c r="J37" s="47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17324</v>
      </c>
      <c r="K37" s="52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7">
        <f>(Jul!C38*12)+(Aug!C38*11)+(Sep!C38*10)+(Oct!C38*9)+(Nov!C38*8)+(Dec!C38*7)+(Jan!C38*6)+(Feb!C38*5)+(Mar!C38*4)+(Apr!C38*3)+(May!C38*2)+(Jun!C38*1)</f>
        <v>0</v>
      </c>
      <c r="E38" s="8"/>
      <c r="F38" s="47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7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2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7">
        <f>(Jul!C39*12)+(Aug!C39*11)+(Sep!C39*10)+(Oct!C39*9)+(Nov!C39*8)+(Dec!C39*7)+(Jan!C39*6)+(Feb!C39*5)+(Mar!C39*4)+(Apr!C39*3)+(May!C39*2)+(Jun!C39*1)</f>
        <v>0</v>
      </c>
      <c r="E39" s="8"/>
      <c r="F39" s="47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0</v>
      </c>
      <c r="I39" s="30">
        <f t="shared" si="0"/>
        <v>0</v>
      </c>
      <c r="J39" s="47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2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7">
        <f>(Jul!C40*12)+(Aug!C40*11)+(Sep!C40*10)+(Oct!C40*9)+(Nov!C40*8)+(Dec!C40*7)+(Jan!C40*6)+(Feb!C40*5)+(Mar!C40*4)+(Apr!C40*3)+(May!C40*2)+(Jun!C40*1)</f>
        <v>0</v>
      </c>
      <c r="E40" s="8"/>
      <c r="F40" s="47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7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2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7">
        <f>(Jul!C41*12)+(Aug!C41*11)+(Sep!C41*10)+(Oct!C41*9)+(Nov!C41*8)+(Dec!C41*7)+(Jan!C41*6)+(Feb!C41*5)+(Mar!C41*4)+(Apr!C41*3)+(May!C41*2)+(Jun!C41*1)</f>
        <v>0</v>
      </c>
      <c r="E41" s="8"/>
      <c r="F41" s="47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7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2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7">
        <f>(Jul!C42*12)+(Aug!C42*11)+(Sep!C42*10)+(Oct!C42*9)+(Nov!C42*8)+(Dec!C42*7)+(Jan!C42*6)+(Feb!C42*5)+(Mar!C42*4)+(Apr!C42*3)+(May!C42*2)+(Jun!C42*1)</f>
        <v>0</v>
      </c>
      <c r="E42" s="8"/>
      <c r="F42" s="47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0</v>
      </c>
      <c r="I42" s="30">
        <f t="shared" si="0"/>
        <v>0</v>
      </c>
      <c r="J42" s="47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2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7">
        <f>(Jul!C43*12)+(Aug!C43*11)+(Sep!C43*10)+(Oct!C43*9)+(Nov!C43*8)+(Dec!C43*7)+(Jan!C43*6)+(Feb!C43*5)+(Mar!C43*4)+(Apr!C43*3)+(May!C43*2)+(Jun!C43*1)</f>
        <v>0</v>
      </c>
      <c r="E43" s="8"/>
      <c r="F43" s="47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0</v>
      </c>
      <c r="J43" s="47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0</v>
      </c>
      <c r="K43" s="52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7">
        <f>(Jul!C44*12)+(Aug!C44*11)+(Sep!C44*10)+(Oct!C44*9)+(Nov!C44*8)+(Dec!C44*7)+(Jan!C44*6)+(Feb!C44*5)+(Mar!C44*4)+(Apr!C44*3)+(May!C44*2)+(Jun!C44*1)</f>
        <v>0</v>
      </c>
      <c r="E44" s="8"/>
      <c r="F44" s="47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0</v>
      </c>
      <c r="I44" s="30">
        <f t="shared" si="0"/>
        <v>0</v>
      </c>
      <c r="J44" s="47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0</v>
      </c>
      <c r="K44" s="52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7">
        <f>(Jul!C45*12)+(Aug!C45*11)+(Sep!C45*10)+(Oct!C45*9)+(Nov!C45*8)+(Dec!C45*7)+(Jan!C45*6)+(Feb!C45*5)+(Mar!C45*4)+(Apr!C45*3)+(May!C45*2)+(Jun!C45*1)</f>
        <v>0</v>
      </c>
      <c r="E45" s="8"/>
      <c r="F45" s="47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7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2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7">
        <f>(Jul!C46*12)+(Aug!C46*11)+(Sep!C46*10)+(Oct!C46*9)+(Nov!C46*8)+(Dec!C46*7)+(Jan!C46*6)+(Feb!C46*5)+(Mar!C46*4)+(Apr!C46*3)+(May!C46*2)+(Jun!C46*1)</f>
        <v>0</v>
      </c>
      <c r="E46" s="8"/>
      <c r="F46" s="47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7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2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7">
        <f>(Jul!C47*12)+(Aug!C47*11)+(Sep!C47*10)+(Oct!C47*9)+(Nov!C47*8)+(Dec!C47*7)+(Jan!C47*6)+(Feb!C47*5)+(Mar!C47*4)+(Apr!C47*3)+(May!C47*2)+(Jun!C47*1)</f>
        <v>0</v>
      </c>
      <c r="E47" s="8"/>
      <c r="F47" s="47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7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2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7">
        <f>(Jul!C48*12)+(Aug!C48*11)+(Sep!C48*10)+(Oct!C48*9)+(Nov!C48*8)+(Dec!C48*7)+(Jan!C48*6)+(Feb!C48*5)+(Mar!C48*4)+(Apr!C48*3)+(May!C48*2)+(Jun!C48*1)</f>
        <v>2630</v>
      </c>
      <c r="E48" s="8"/>
      <c r="F48" s="47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526</v>
      </c>
      <c r="I48" s="30">
        <f t="shared" si="0"/>
        <v>0</v>
      </c>
      <c r="J48" s="47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3156</v>
      </c>
      <c r="K48" s="52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7">
        <f>(Jul!C49*12)+(Aug!C49*11)+(Sep!C49*10)+(Oct!C49*9)+(Nov!C49*8)+(Dec!C49*7)+(Jan!C49*6)+(Feb!C49*5)+(Mar!C49*4)+(Apr!C49*3)+(May!C49*2)+(Jun!C49*1)</f>
        <v>5870</v>
      </c>
      <c r="E49" s="8"/>
      <c r="F49" s="47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1074</v>
      </c>
      <c r="I49" s="30">
        <f t="shared" si="0"/>
        <v>0</v>
      </c>
      <c r="J49" s="47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6944</v>
      </c>
      <c r="K49" s="52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7">
        <f>(Jul!C50*12)+(Aug!C50*11)+(Sep!C50*10)+(Oct!C50*9)+(Nov!C50*8)+(Dec!C50*7)+(Jan!C50*6)+(Feb!C50*5)+(Mar!C50*4)+(Apr!C50*3)+(May!C50*2)+(Jun!C50*1)</f>
        <v>52853</v>
      </c>
      <c r="E50" s="8"/>
      <c r="F50" s="47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21121</v>
      </c>
      <c r="I50" s="30">
        <f t="shared" si="0"/>
        <v>0</v>
      </c>
      <c r="J50" s="47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73974</v>
      </c>
      <c r="K50" s="52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7">
        <f>(Jul!C51*12)+(Aug!C51*11)+(Sep!C51*10)+(Oct!C51*9)+(Nov!C51*8)+(Dec!C51*7)+(Jan!C51*6)+(Feb!C51*5)+(Mar!C51*4)+(Apr!C51*3)+(May!C51*2)+(Jun!C51*1)</f>
        <v>0</v>
      </c>
      <c r="E51" s="8"/>
      <c r="F51" s="47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0</v>
      </c>
      <c r="I51" s="30">
        <f t="shared" si="0"/>
        <v>0</v>
      </c>
      <c r="J51" s="47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2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7">
        <f>(Jul!C52*12)+(Aug!C52*11)+(Sep!C52*10)+(Oct!C52*9)+(Nov!C52*8)+(Dec!C52*7)+(Jan!C52*6)+(Feb!C52*5)+(Mar!C52*4)+(Apr!C52*3)+(May!C52*2)+(Jun!C52*1)</f>
        <v>0</v>
      </c>
      <c r="E52" s="8"/>
      <c r="F52" s="47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7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2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7">
        <f>(Jul!C53*12)+(Aug!C53*11)+(Sep!C53*10)+(Oct!C53*9)+(Nov!C53*8)+(Dec!C53*7)+(Jan!C53*6)+(Feb!C53*5)+(Mar!C53*4)+(Apr!C53*3)+(May!C53*2)+(Jun!C53*1)</f>
        <v>0</v>
      </c>
      <c r="E53" s="8"/>
      <c r="F53" s="47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7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2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7">
        <f>(Jul!C54*12)+(Aug!C54*11)+(Sep!C54*10)+(Oct!C54*9)+(Nov!C54*8)+(Dec!C54*7)+(Jan!C54*6)+(Feb!C54*5)+(Mar!C54*4)+(Apr!C54*3)+(May!C54*2)+(Jun!C54*1)</f>
        <v>0</v>
      </c>
      <c r="E54" s="8"/>
      <c r="F54" s="47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7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2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7">
        <f>(Jul!C55*12)+(Aug!C55*11)+(Sep!C55*10)+(Oct!C55*9)+(Nov!C55*8)+(Dec!C55*7)+(Jan!C55*6)+(Feb!C55*5)+(Mar!C55*4)+(Apr!C55*3)+(May!C55*2)+(Jun!C55*1)</f>
        <v>0</v>
      </c>
      <c r="E55" s="8"/>
      <c r="F55" s="47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0</v>
      </c>
      <c r="I55" s="30">
        <f t="shared" si="0"/>
        <v>0</v>
      </c>
      <c r="J55" s="47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0</v>
      </c>
      <c r="K55" s="52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7">
        <f>(Jul!C56*12)+(Aug!C56*11)+(Sep!C56*10)+(Oct!C56*9)+(Nov!C56*8)+(Dec!C56*7)+(Jan!C56*6)+(Feb!C56*5)+(Mar!C56*4)+(Apr!C56*3)+(May!C56*2)+(Jun!C56*1)</f>
        <v>0</v>
      </c>
      <c r="E56" s="8"/>
      <c r="F56" s="47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7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2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7">
        <f>(Jul!C57*12)+(Aug!C57*11)+(Sep!C57*10)+(Oct!C57*9)+(Nov!C57*8)+(Dec!C57*7)+(Jan!C57*6)+(Feb!C57*5)+(Mar!C57*4)+(Apr!C57*3)+(May!C57*2)+(Jun!C57*1)</f>
        <v>0</v>
      </c>
      <c r="E57" s="8"/>
      <c r="F57" s="47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0</v>
      </c>
      <c r="I57" s="30">
        <f t="shared" si="0"/>
        <v>0</v>
      </c>
      <c r="J57" s="47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2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7">
        <f>(Jul!C58*12)+(Aug!C58*11)+(Sep!C58*10)+(Oct!C58*9)+(Nov!C58*8)+(Dec!C58*7)+(Jan!C58*6)+(Feb!C58*5)+(Mar!C58*4)+(Apr!C58*3)+(May!C58*2)+(Jun!C58*1)</f>
        <v>0</v>
      </c>
      <c r="E58" s="8"/>
      <c r="F58" s="47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7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2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7">
        <f>(Jul!C59*12)+(Aug!C59*11)+(Sep!C59*10)+(Oct!C59*9)+(Nov!C59*8)+(Dec!C59*7)+(Jan!C59*6)+(Feb!C59*5)+(Mar!C59*4)+(Apr!C59*3)+(May!C59*2)+(Jun!C59*1)</f>
        <v>0</v>
      </c>
      <c r="E59" s="8"/>
      <c r="F59" s="47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7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2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7">
        <f>(Jul!C60*12)+(Aug!C60*11)+(Sep!C60*10)+(Oct!C60*9)+(Nov!C60*8)+(Dec!C60*7)+(Jan!C60*6)+(Feb!C60*5)+(Mar!C60*4)+(Apr!C60*3)+(May!C60*2)+(Jun!C60*1)</f>
        <v>0</v>
      </c>
      <c r="E60" s="8"/>
      <c r="F60" s="47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0</v>
      </c>
      <c r="I60" s="30">
        <f t="shared" si="0"/>
        <v>0</v>
      </c>
      <c r="J60" s="47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2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7">
        <f>(Jul!C61*12)+(Aug!C61*11)+(Sep!C61*10)+(Oct!C61*9)+(Nov!C61*8)+(Dec!C61*7)+(Jan!C61*6)+(Feb!C61*5)+(Mar!C61*4)+(Apr!C61*3)+(May!C61*2)+(Jun!C61*1)</f>
        <v>0</v>
      </c>
      <c r="E61" s="8"/>
      <c r="F61" s="47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7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2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7">
        <f>(Jul!C62*12)+(Aug!C62*11)+(Sep!C62*10)+(Oct!C62*9)+(Nov!C62*8)+(Dec!C62*7)+(Jan!C62*6)+(Feb!C62*5)+(Mar!C62*4)+(Apr!C62*3)+(May!C62*2)+(Jun!C62*1)</f>
        <v>0</v>
      </c>
      <c r="E62" s="8"/>
      <c r="F62" s="47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7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2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7">
        <f>(Jul!C63*12)+(Aug!C63*11)+(Sep!C63*10)+(Oct!C63*9)+(Nov!C63*8)+(Dec!C63*7)+(Jan!C63*6)+(Feb!C63*5)+(Mar!C63*4)+(Apr!C63*3)+(May!C63*2)+(Jun!C63*1)</f>
        <v>2261</v>
      </c>
      <c r="E63" s="8"/>
      <c r="F63" s="47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665</v>
      </c>
      <c r="I63" s="30">
        <f t="shared" si="0"/>
        <v>0</v>
      </c>
      <c r="J63" s="47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2926</v>
      </c>
      <c r="K63" s="52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7">
        <f>(Jul!C64*12)+(Aug!C64*11)+(Sep!C64*10)+(Oct!C64*9)+(Nov!C64*8)+(Dec!C64*7)+(Jan!C64*6)+(Feb!C64*5)+(Mar!C64*4)+(Apr!C64*3)+(May!C64*2)+(Jun!C64*1)</f>
        <v>0</v>
      </c>
      <c r="E64" s="8"/>
      <c r="F64" s="47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7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2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7">
        <f>(Jul!C65*12)+(Aug!C65*11)+(Sep!C65*10)+(Oct!C65*9)+(Nov!C65*8)+(Dec!C65*7)+(Jan!C65*6)+(Feb!C65*5)+(Mar!C65*4)+(Apr!C65*3)+(May!C65*2)+(Jun!C65*1)</f>
        <v>0</v>
      </c>
      <c r="E65" s="8"/>
      <c r="F65" s="47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7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2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7">
        <f>(Jul!C66*12)+(Aug!C66*11)+(Sep!C66*10)+(Oct!C66*9)+(Nov!C66*8)+(Dec!C66*7)+(Jan!C66*6)+(Feb!C66*5)+(Mar!C66*4)+(Apr!C66*3)+(May!C66*2)+(Jun!C66*1)</f>
        <v>0</v>
      </c>
      <c r="E66" s="8"/>
      <c r="F66" s="47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7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2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7">
        <f>(Jul!C67*12)+(Aug!C67*11)+(Sep!C67*10)+(Oct!C67*9)+(Nov!C67*8)+(Dec!C67*7)+(Jan!C67*6)+(Feb!C67*5)+(Mar!C67*4)+(Apr!C67*3)+(May!C67*2)+(Jun!C67*1)</f>
        <v>0</v>
      </c>
      <c r="E67" s="8"/>
      <c r="F67" s="47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7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2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7">
        <f>(Jul!C68*12)+(Aug!C68*11)+(Sep!C68*10)+(Oct!C68*9)+(Nov!C68*8)+(Dec!C68*7)+(Jan!C68*6)+(Feb!C68*5)+(Mar!C68*4)+(Apr!C68*3)+(May!C68*2)+(Jun!C68*1)</f>
        <v>0</v>
      </c>
      <c r="E68" s="8"/>
      <c r="F68" s="47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7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2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7">
        <f>(Jul!C69*12)+(Aug!C69*11)+(Sep!C69*10)+(Oct!C69*9)+(Nov!C69*8)+(Dec!C69*7)+(Jan!C69*6)+(Feb!C69*5)+(Mar!C69*4)+(Apr!C69*3)+(May!C69*2)+(Jun!C69*1)</f>
        <v>0</v>
      </c>
      <c r="E69" s="8"/>
      <c r="F69" s="47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7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2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7">
        <f>(Jul!C70*12)+(Aug!C70*11)+(Sep!C70*10)+(Oct!C70*9)+(Nov!C70*8)+(Dec!C70*7)+(Jan!C70*6)+(Feb!C70*5)+(Mar!C70*4)+(Apr!C70*3)+(May!C70*2)+(Jun!C70*1)</f>
        <v>0</v>
      </c>
      <c r="E70" s="8"/>
      <c r="F70" s="47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7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2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7">
        <f>(Jul!C71*12)+(Aug!C71*11)+(Sep!C71*10)+(Oct!C71*9)+(Nov!C71*8)+(Dec!C71*7)+(Jan!C71*6)+(Feb!C71*5)+(Mar!C71*4)+(Apr!C71*3)+(May!C71*2)+(Jun!C71*1)</f>
        <v>931</v>
      </c>
      <c r="E71" s="8"/>
      <c r="F71" s="47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266</v>
      </c>
      <c r="I71" s="30">
        <f t="shared" si="1"/>
        <v>0</v>
      </c>
      <c r="J71" s="47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1197</v>
      </c>
      <c r="K71" s="52"/>
      <c r="L71" s="47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1062290.72</v>
      </c>
      <c r="D72" s="31">
        <f t="shared" si="2"/>
        <v>18769541.349999998</v>
      </c>
      <c r="E72" s="31">
        <f t="shared" si="2"/>
        <v>29243.68</v>
      </c>
      <c r="F72" s="30">
        <f t="shared" si="2"/>
        <v>2054467.68</v>
      </c>
      <c r="G72" s="31">
        <f t="shared" si="2"/>
        <v>618971.03999999992</v>
      </c>
      <c r="H72" s="31">
        <f t="shared" si="2"/>
        <v>2667174.8899999987</v>
      </c>
      <c r="I72" s="31">
        <f t="shared" si="2"/>
        <v>1710505.44</v>
      </c>
      <c r="J72" s="31">
        <f t="shared" si="2"/>
        <v>23491183.919999994</v>
      </c>
      <c r="K72" s="53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0</v>
      </c>
      <c r="D73" s="31">
        <f t="shared" si="3"/>
        <v>119552</v>
      </c>
      <c r="E73" s="31">
        <f t="shared" si="3"/>
        <v>0</v>
      </c>
      <c r="F73" s="31">
        <f t="shared" si="3"/>
        <v>0</v>
      </c>
      <c r="G73" s="31">
        <f t="shared" si="3"/>
        <v>0</v>
      </c>
      <c r="H73" s="31">
        <f t="shared" si="3"/>
        <v>42352</v>
      </c>
      <c r="I73" s="31">
        <f t="shared" si="3"/>
        <v>0</v>
      </c>
      <c r="J73" s="31">
        <f t="shared" si="3"/>
        <v>161904</v>
      </c>
      <c r="K73" s="53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1062290.72</v>
      </c>
      <c r="D74" s="31">
        <f t="shared" si="4"/>
        <v>18889093.349999998</v>
      </c>
      <c r="E74" s="31">
        <f t="shared" si="4"/>
        <v>29243.68</v>
      </c>
      <c r="F74" s="31">
        <f t="shared" si="4"/>
        <v>2054467.68</v>
      </c>
      <c r="G74" s="31">
        <f t="shared" si="4"/>
        <v>618971.03999999992</v>
      </c>
      <c r="H74" s="31">
        <f t="shared" si="4"/>
        <v>2709526.8899999987</v>
      </c>
      <c r="I74" s="31">
        <f>SUM(I72:I73)</f>
        <v>1710505.44</v>
      </c>
      <c r="J74" s="31">
        <f>SUM(J72:J73)</f>
        <v>23653087.919999994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8"/>
      <c r="G78" s="48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A1:XFD1 K3:IV74 C32:G71 B32:C77 B5:B31 B3:J4 D32:J73 D5:D31 F5:F31 H5:J31">
    <cfRule type="expression" dxfId="6" priority="78" stopIfTrue="1">
      <formula>CellHasFormula</formula>
    </cfRule>
  </conditionalFormatting>
  <conditionalFormatting sqref="C5:C31">
    <cfRule type="expression" dxfId="5" priority="3" stopIfTrue="1">
      <formula>CellHasFormula</formula>
    </cfRule>
  </conditionalFormatting>
  <conditionalFormatting sqref="E5:E31">
    <cfRule type="expression" dxfId="3" priority="2" stopIfTrue="1">
      <formula>CellHasFormula</formula>
    </cfRule>
  </conditionalFormatting>
  <conditionalFormatting sqref="G5:G31">
    <cfRule type="expression" dxfId="1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G50" sqref="G50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0">
        <v>82234.94</v>
      </c>
      <c r="D5" s="30">
        <f>(Jul!C5*2)+(Aug!C5*1)</f>
        <v>275982.94</v>
      </c>
      <c r="E5" s="70">
        <v>76608</v>
      </c>
      <c r="F5" s="30">
        <f>(Jul!E5*2)+(Aug!E5*1)</f>
        <v>76608</v>
      </c>
      <c r="G5" s="70">
        <v>144953.48000000001</v>
      </c>
      <c r="H5" s="30">
        <f>Jul!H5+Aug!G5</f>
        <v>210483.48</v>
      </c>
      <c r="I5" s="30">
        <f t="shared" ref="I5:I63" si="0">C5+E5+G5</f>
        <v>303796.42000000004</v>
      </c>
      <c r="J5" s="30">
        <f t="shared" ref="J5:J63" si="1">D5+F5+H5</f>
        <v>563074.42000000004</v>
      </c>
    </row>
    <row r="6" spans="1:10" s="11" customFormat="1" ht="15.75" customHeight="1" x14ac:dyDescent="0.2">
      <c r="A6" s="9" t="s">
        <v>23</v>
      </c>
      <c r="B6" s="10" t="s">
        <v>22</v>
      </c>
      <c r="C6" s="59"/>
      <c r="D6" s="30">
        <f>(Jul!C6*2)+(Aug!C6*1)</f>
        <v>0</v>
      </c>
      <c r="E6" s="60"/>
      <c r="F6" s="30">
        <f>(Jul!E6*2)+(Aug!E6*1)</f>
        <v>0</v>
      </c>
      <c r="G6" s="61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59">
        <v>13706.28</v>
      </c>
      <c r="D7" s="30">
        <f>(Jul!C7*2)+(Aug!C7*1)</f>
        <v>100566.28</v>
      </c>
      <c r="E7" s="60"/>
      <c r="F7" s="30">
        <f>(Jul!E7*2)+(Aug!E7*1)</f>
        <v>0</v>
      </c>
      <c r="G7" s="61">
        <v>8779.68</v>
      </c>
      <c r="H7" s="30">
        <f>Jul!H7+Aug!G7</f>
        <v>27408.68</v>
      </c>
      <c r="I7" s="30">
        <f t="shared" si="0"/>
        <v>22485.96</v>
      </c>
      <c r="J7" s="30">
        <f t="shared" si="1"/>
        <v>127974.95999999999</v>
      </c>
    </row>
    <row r="8" spans="1:10" s="11" customFormat="1" ht="15.75" customHeight="1" x14ac:dyDescent="0.2">
      <c r="A8" s="9" t="s">
        <v>25</v>
      </c>
      <c r="B8" s="10" t="s">
        <v>22</v>
      </c>
      <c r="C8" s="59"/>
      <c r="D8" s="30">
        <f>(Jul!C8*2)+(Aug!C8*1)</f>
        <v>0</v>
      </c>
      <c r="E8" s="60"/>
      <c r="F8" s="30">
        <f>(Jul!E8*2)+(Aug!E8*1)</f>
        <v>0</v>
      </c>
      <c r="G8" s="61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59"/>
      <c r="D9" s="30">
        <f>(Jul!C9*2)+(Aug!C9*1)</f>
        <v>0</v>
      </c>
      <c r="E9" s="60"/>
      <c r="F9" s="30">
        <f>(Jul!E9*2)+(Aug!E9*1)</f>
        <v>0</v>
      </c>
      <c r="G9" s="61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59">
        <v>4434.84</v>
      </c>
      <c r="D10" s="30">
        <f>(Jul!C10*2)+(Aug!C10*1)</f>
        <v>95536.84</v>
      </c>
      <c r="E10" s="60"/>
      <c r="F10" s="30">
        <f>(Jul!E10*2)+(Aug!E10*1)</f>
        <v>0</v>
      </c>
      <c r="G10" s="61">
        <v>2436.86</v>
      </c>
      <c r="H10" s="30">
        <f>Jul!H10+Aug!G10</f>
        <v>67510.86</v>
      </c>
      <c r="I10" s="30">
        <f t="shared" si="0"/>
        <v>6871.7000000000007</v>
      </c>
      <c r="J10" s="30">
        <f t="shared" si="1"/>
        <v>163047.70000000001</v>
      </c>
    </row>
    <row r="11" spans="1:10" s="1" customFormat="1" ht="15.75" customHeight="1" x14ac:dyDescent="0.2">
      <c r="A11" s="5" t="s">
        <v>31</v>
      </c>
      <c r="B11" s="6" t="s">
        <v>22</v>
      </c>
      <c r="C11" s="59"/>
      <c r="D11" s="30">
        <f>(Jul!C11*2)+(Aug!C11*1)</f>
        <v>58362</v>
      </c>
      <c r="E11" s="60"/>
      <c r="F11" s="30">
        <f>(Jul!E11*2)+(Aug!E11*1)</f>
        <v>0</v>
      </c>
      <c r="G11" s="61"/>
      <c r="H11" s="30">
        <f>Jul!H11+Aug!G11</f>
        <v>5235</v>
      </c>
      <c r="I11" s="30">
        <f t="shared" si="0"/>
        <v>0</v>
      </c>
      <c r="J11" s="30">
        <f t="shared" si="1"/>
        <v>63597</v>
      </c>
    </row>
    <row r="12" spans="1:10" s="11" customFormat="1" ht="15.75" customHeight="1" x14ac:dyDescent="0.2">
      <c r="A12" s="9" t="s">
        <v>36</v>
      </c>
      <c r="B12" s="10" t="s">
        <v>22</v>
      </c>
      <c r="C12" s="59"/>
      <c r="D12" s="30">
        <f>(Jul!C12*2)+(Aug!C12*1)</f>
        <v>39446</v>
      </c>
      <c r="E12" s="60"/>
      <c r="F12" s="30">
        <f>(Jul!E12*2)+(Aug!E12*1)</f>
        <v>0</v>
      </c>
      <c r="G12" s="61"/>
      <c r="H12" s="30">
        <f>Jul!H12+Aug!G12</f>
        <v>4422</v>
      </c>
      <c r="I12" s="30">
        <f t="shared" si="0"/>
        <v>0</v>
      </c>
      <c r="J12" s="30">
        <f t="shared" si="1"/>
        <v>43868</v>
      </c>
    </row>
    <row r="13" spans="1:10" s="1" customFormat="1" ht="15.75" customHeight="1" x14ac:dyDescent="0.2">
      <c r="A13" s="5" t="s">
        <v>37</v>
      </c>
      <c r="B13" s="6" t="s">
        <v>22</v>
      </c>
      <c r="C13" s="59"/>
      <c r="D13" s="30">
        <f>(Jul!C13*2)+(Aug!C13*1)</f>
        <v>0</v>
      </c>
      <c r="E13" s="60"/>
      <c r="F13" s="30">
        <f>(Jul!E13*2)+(Aug!E13*1)</f>
        <v>0</v>
      </c>
      <c r="G13" s="61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59"/>
      <c r="D14" s="30">
        <f>(Jul!C14*2)+(Aug!C14*1)</f>
        <v>0</v>
      </c>
      <c r="E14" s="60"/>
      <c r="F14" s="30">
        <f>(Jul!E14*2)+(Aug!E14*1)</f>
        <v>0</v>
      </c>
      <c r="G14" s="61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59"/>
      <c r="D15" s="30">
        <f>(Jul!C15*2)+(Aug!C15*1)</f>
        <v>0</v>
      </c>
      <c r="E15" s="60"/>
      <c r="F15" s="30">
        <f>(Jul!E15*2)+(Aug!E15*1)</f>
        <v>0</v>
      </c>
      <c r="G15" s="61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59"/>
      <c r="D16" s="30">
        <f>(Jul!C16*2)+(Aug!C16*1)</f>
        <v>0</v>
      </c>
      <c r="E16" s="60"/>
      <c r="F16" s="30">
        <f>(Jul!E16*2)+(Aug!E16*1)</f>
        <v>0</v>
      </c>
      <c r="G16" s="61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59">
        <v>86376.27</v>
      </c>
      <c r="D17" s="30">
        <f>(Jul!C17*2)+(Aug!C17*1)</f>
        <v>91626.27</v>
      </c>
      <c r="E17" s="60"/>
      <c r="F17" s="30">
        <f>(Jul!E17*2)+(Aug!E17*1)</f>
        <v>0</v>
      </c>
      <c r="G17" s="61">
        <v>12640.15</v>
      </c>
      <c r="H17" s="30">
        <f>Jul!H17+Aug!G17</f>
        <v>13508.15</v>
      </c>
      <c r="I17" s="30">
        <f t="shared" si="0"/>
        <v>99016.42</v>
      </c>
      <c r="J17" s="30">
        <f t="shared" si="1"/>
        <v>105134.42</v>
      </c>
    </row>
    <row r="18" spans="1:10" s="11" customFormat="1" ht="15.75" customHeight="1" x14ac:dyDescent="0.2">
      <c r="A18" s="9" t="s">
        <v>47</v>
      </c>
      <c r="B18" s="10" t="s">
        <v>22</v>
      </c>
      <c r="C18" s="59"/>
      <c r="D18" s="30">
        <f>(Jul!C18*2)+(Aug!C18*1)</f>
        <v>0</v>
      </c>
      <c r="E18" s="60"/>
      <c r="F18" s="30">
        <f>(Jul!E18*2)+(Aug!E18*1)</f>
        <v>0</v>
      </c>
      <c r="G18" s="61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59"/>
      <c r="D19" s="30">
        <f>(Jul!C19*2)+(Aug!C19*1)</f>
        <v>0</v>
      </c>
      <c r="E19" s="60"/>
      <c r="F19" s="30">
        <f>(Jul!E19*2)+(Aug!E19*1)</f>
        <v>0</v>
      </c>
      <c r="G19" s="61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59"/>
      <c r="D20" s="30">
        <f>(Jul!C20*2)+(Aug!C20*1)</f>
        <v>108618</v>
      </c>
      <c r="E20" s="60"/>
      <c r="F20" s="30">
        <f>(Jul!E20*2)+(Aug!E20*1)</f>
        <v>0</v>
      </c>
      <c r="G20" s="61"/>
      <c r="H20" s="30">
        <f>Jul!H20+Aug!G20</f>
        <v>93353</v>
      </c>
      <c r="I20" s="30">
        <f t="shared" si="0"/>
        <v>0</v>
      </c>
      <c r="J20" s="30">
        <f t="shared" si="1"/>
        <v>201971</v>
      </c>
    </row>
    <row r="21" spans="1:10" s="1" customFormat="1" ht="15.75" customHeight="1" x14ac:dyDescent="0.2">
      <c r="A21" s="5" t="s">
        <v>141</v>
      </c>
      <c r="B21" s="6" t="s">
        <v>22</v>
      </c>
      <c r="C21" s="59"/>
      <c r="D21" s="30">
        <f>(Jul!C21*2)+(Aug!C21*1)</f>
        <v>0</v>
      </c>
      <c r="E21" s="60"/>
      <c r="F21" s="30">
        <f>(Jul!E21*2)+(Aug!E21*1)</f>
        <v>0</v>
      </c>
      <c r="G21" s="61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59"/>
      <c r="D22" s="30">
        <f>(Jul!C22*2)+(Aug!C22*1)</f>
        <v>0</v>
      </c>
      <c r="E22" s="60"/>
      <c r="F22" s="30">
        <f>(Jul!E22*2)+(Aug!E22*1)</f>
        <v>0</v>
      </c>
      <c r="G22" s="61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59"/>
      <c r="D23" s="30">
        <f>(Jul!C23*2)+(Aug!C23*1)</f>
        <v>0</v>
      </c>
      <c r="E23" s="60"/>
      <c r="F23" s="30">
        <f>(Jul!E23*2)+(Aug!E23*1)</f>
        <v>0</v>
      </c>
      <c r="G23" s="61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59"/>
      <c r="D24" s="30">
        <f>(Jul!C24*2)+(Aug!C24*1)</f>
        <v>0</v>
      </c>
      <c r="E24" s="60"/>
      <c r="F24" s="30">
        <f>(Jul!E24*2)+(Aug!E24*1)</f>
        <v>0</v>
      </c>
      <c r="G24" s="61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59"/>
      <c r="D25" s="30">
        <f>(Jul!C25*2)+(Aug!C25*1)</f>
        <v>0</v>
      </c>
      <c r="E25" s="60"/>
      <c r="F25" s="30">
        <f>(Jul!E25*2)+(Aug!E25*1)</f>
        <v>0</v>
      </c>
      <c r="G25" s="61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59"/>
      <c r="D26" s="30">
        <f>(Jul!C26*2)+(Aug!C26*1)</f>
        <v>0</v>
      </c>
      <c r="E26" s="60"/>
      <c r="F26" s="30">
        <f>(Jul!E26*2)+(Aug!E26*1)</f>
        <v>0</v>
      </c>
      <c r="G26" s="61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59"/>
      <c r="D27" s="30">
        <f>(Jul!C27*2)+(Aug!C27*1)</f>
        <v>0</v>
      </c>
      <c r="E27" s="60"/>
      <c r="F27" s="30">
        <f>(Jul!E27*2)+(Aug!E27*1)</f>
        <v>0</v>
      </c>
      <c r="G27" s="61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59"/>
      <c r="D28" s="30">
        <f>(Jul!C28*2)+(Aug!C28*1)</f>
        <v>0</v>
      </c>
      <c r="E28" s="60"/>
      <c r="F28" s="30">
        <f>(Jul!E28*2)+(Aug!E28*1)</f>
        <v>0</v>
      </c>
      <c r="G28" s="61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59"/>
      <c r="D29" s="30">
        <f>(Jul!C29*2)+(Aug!C29*1)</f>
        <v>0</v>
      </c>
      <c r="E29" s="60"/>
      <c r="F29" s="30">
        <f>(Jul!E29*2)+(Aug!E29*1)</f>
        <v>0</v>
      </c>
      <c r="G29" s="61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59"/>
      <c r="D30" s="30">
        <f>(Jul!C30*2)+(Aug!C30*1)</f>
        <v>0</v>
      </c>
      <c r="E30" s="60"/>
      <c r="F30" s="30">
        <f>(Jul!E30*2)+(Aug!E30*1)</f>
        <v>0</v>
      </c>
      <c r="G30" s="61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59"/>
      <c r="D31" s="30">
        <f>(Jul!C31*2)+(Aug!C31*1)</f>
        <v>0</v>
      </c>
      <c r="E31" s="60">
        <v>25440</v>
      </c>
      <c r="F31" s="30">
        <f>(Jul!E31*2)+(Aug!E31*1)</f>
        <v>25440</v>
      </c>
      <c r="G31" s="61">
        <v>14511.93</v>
      </c>
      <c r="H31" s="30">
        <f>Jul!H31+Aug!G31</f>
        <v>14511.93</v>
      </c>
      <c r="I31" s="30">
        <f t="shared" si="0"/>
        <v>39951.93</v>
      </c>
      <c r="J31" s="30">
        <f t="shared" si="1"/>
        <v>39951.93</v>
      </c>
    </row>
    <row r="32" spans="1:10" s="1" customFormat="1" ht="15.75" customHeight="1" x14ac:dyDescent="0.2">
      <c r="A32" s="5" t="s">
        <v>19</v>
      </c>
      <c r="B32" s="6" t="s">
        <v>20</v>
      </c>
      <c r="C32" s="59">
        <v>1551</v>
      </c>
      <c r="D32" s="30">
        <f>(Jul!C32*2)+(Aug!C32*1)</f>
        <v>4603</v>
      </c>
      <c r="E32" s="60"/>
      <c r="F32" s="30">
        <f>(Jul!E32*2)+(Aug!E32*1)</f>
        <v>0</v>
      </c>
      <c r="G32" s="61">
        <v>7700</v>
      </c>
      <c r="H32" s="30">
        <f>Jul!H32+Aug!G32</f>
        <v>7700</v>
      </c>
      <c r="I32" s="30">
        <f t="shared" si="0"/>
        <v>9251</v>
      </c>
      <c r="J32" s="30">
        <f t="shared" si="1"/>
        <v>12303</v>
      </c>
    </row>
    <row r="33" spans="1:10" s="1" customFormat="1" ht="15.75" customHeight="1" x14ac:dyDescent="0.2">
      <c r="A33" s="5" t="s">
        <v>26</v>
      </c>
      <c r="B33" s="6" t="s">
        <v>20</v>
      </c>
      <c r="C33" s="59"/>
      <c r="D33" s="30">
        <f>(Jul!C33*2)+(Aug!C33*1)</f>
        <v>0</v>
      </c>
      <c r="E33" s="60"/>
      <c r="F33" s="30">
        <f>(Jul!E33*2)+(Aug!E33*1)</f>
        <v>0</v>
      </c>
      <c r="G33" s="61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59"/>
      <c r="D34" s="30">
        <f>(Jul!C34*2)+(Aug!C34*1)</f>
        <v>0</v>
      </c>
      <c r="E34" s="60"/>
      <c r="F34" s="30">
        <f>(Jul!E34*2)+(Aug!E34*1)</f>
        <v>0</v>
      </c>
      <c r="G34" s="61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59"/>
      <c r="D35" s="30">
        <f>(Jul!C35*2)+(Aug!C35*1)</f>
        <v>0</v>
      </c>
      <c r="E35" s="60"/>
      <c r="F35" s="30">
        <f>(Jul!E35*2)+(Aug!E35*1)</f>
        <v>0</v>
      </c>
      <c r="G35" s="61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59"/>
      <c r="D36" s="30">
        <f>(Jul!C36*2)+(Aug!C36*1)</f>
        <v>0</v>
      </c>
      <c r="E36" s="60"/>
      <c r="F36" s="30">
        <f>(Jul!E36*2)+(Aug!E36*1)</f>
        <v>0</v>
      </c>
      <c r="G36" s="61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59"/>
      <c r="D37" s="30">
        <f>(Jul!C37*2)+(Aug!C37*1)</f>
        <v>1054</v>
      </c>
      <c r="E37" s="60"/>
      <c r="F37" s="30">
        <f>(Jul!E37*2)+(Aug!E37*1)</f>
        <v>0</v>
      </c>
      <c r="G37" s="61"/>
      <c r="H37" s="30">
        <f>Jul!H37+Aug!G37</f>
        <v>11000</v>
      </c>
      <c r="I37" s="30">
        <f t="shared" si="0"/>
        <v>0</v>
      </c>
      <c r="J37" s="30">
        <f t="shared" si="1"/>
        <v>12054</v>
      </c>
    </row>
    <row r="38" spans="1:10" s="1" customFormat="1" ht="15.75" customHeight="1" x14ac:dyDescent="0.2">
      <c r="A38" s="5" t="s">
        <v>34</v>
      </c>
      <c r="B38" s="6" t="s">
        <v>20</v>
      </c>
      <c r="C38" s="59"/>
      <c r="D38" s="30">
        <f>(Jul!C38*2)+(Aug!C38*1)</f>
        <v>0</v>
      </c>
      <c r="E38" s="60"/>
      <c r="F38" s="30">
        <f>(Jul!E38*2)+(Aug!E38*1)</f>
        <v>0</v>
      </c>
      <c r="G38" s="61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59"/>
      <c r="D39" s="30">
        <f>(Jul!C39*2)+(Aug!C39*1)</f>
        <v>0</v>
      </c>
      <c r="E39" s="60"/>
      <c r="F39" s="30">
        <f>(Jul!E39*2)+(Aug!E39*1)</f>
        <v>0</v>
      </c>
      <c r="G39" s="61"/>
      <c r="H39" s="30">
        <f>Jul!H39+Aug!G39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59"/>
      <c r="D40" s="30">
        <f>(Jul!C40*2)+(Aug!C40*1)</f>
        <v>0</v>
      </c>
      <c r="E40" s="60"/>
      <c r="F40" s="30">
        <f>(Jul!E40*2)+(Aug!E40*1)</f>
        <v>0</v>
      </c>
      <c r="G40" s="61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59"/>
      <c r="D41" s="30">
        <f>(Jul!C41*2)+(Aug!C41*1)</f>
        <v>0</v>
      </c>
      <c r="E41" s="60"/>
      <c r="F41" s="30">
        <f>(Jul!E41*2)+(Aug!E41*1)</f>
        <v>0</v>
      </c>
      <c r="G41" s="61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59"/>
      <c r="D42" s="30">
        <f>(Jul!C42*2)+(Aug!C42*1)</f>
        <v>0</v>
      </c>
      <c r="E42" s="60"/>
      <c r="F42" s="30">
        <f>(Jul!E42*2)+(Aug!E42*1)</f>
        <v>0</v>
      </c>
      <c r="G42" s="61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59"/>
      <c r="D43" s="30">
        <f>(Jul!C43*2)+(Aug!C43*1)</f>
        <v>0</v>
      </c>
      <c r="E43" s="60"/>
      <c r="F43" s="30">
        <f>(Jul!E43*2)+(Aug!E43*1)</f>
        <v>0</v>
      </c>
      <c r="G43" s="61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59"/>
      <c r="D44" s="30">
        <f>(Jul!C44*2)+(Aug!C44*1)</f>
        <v>0</v>
      </c>
      <c r="E44" s="60"/>
      <c r="F44" s="30">
        <f>(Jul!E44*2)+(Aug!E44*1)</f>
        <v>0</v>
      </c>
      <c r="G44" s="61"/>
      <c r="H44" s="30">
        <f>Jul!H44+Aug!G44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59"/>
      <c r="D45" s="30">
        <f>(Jul!C45*2)+(Aug!C45*1)</f>
        <v>0</v>
      </c>
      <c r="E45" s="60"/>
      <c r="F45" s="30">
        <f>(Jul!E45*2)+(Aug!E45*1)</f>
        <v>0</v>
      </c>
      <c r="G45" s="61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59"/>
      <c r="D46" s="30">
        <f>(Jul!C46*2)+(Aug!C46*1)</f>
        <v>0</v>
      </c>
      <c r="E46" s="60"/>
      <c r="F46" s="30">
        <f>(Jul!E46*2)+(Aug!E46*1)</f>
        <v>0</v>
      </c>
      <c r="G46" s="61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59"/>
      <c r="D47" s="30">
        <f>(Jul!C47*2)+(Aug!C47*1)</f>
        <v>0</v>
      </c>
      <c r="E47" s="60"/>
      <c r="F47" s="30">
        <f>(Jul!E47*2)+(Aug!E47*1)</f>
        <v>0</v>
      </c>
      <c r="G47" s="61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59"/>
      <c r="D48" s="30">
        <f>(Jul!C48*2)+(Aug!C48*1)</f>
        <v>0</v>
      </c>
      <c r="E48" s="60"/>
      <c r="F48" s="30">
        <f>(Jul!E48*2)+(Aug!E48*1)</f>
        <v>0</v>
      </c>
      <c r="G48" s="61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59"/>
      <c r="D49" s="30">
        <f>(Jul!C49*2)+(Aug!C49*1)</f>
        <v>0</v>
      </c>
      <c r="E49" s="60"/>
      <c r="F49" s="30">
        <f>(Jul!E49*2)+(Aug!E49*1)</f>
        <v>0</v>
      </c>
      <c r="G49" s="61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">
      <c r="A50" s="5" t="s">
        <v>58</v>
      </c>
      <c r="B50" s="6" t="s">
        <v>20</v>
      </c>
      <c r="C50" s="59">
        <v>651</v>
      </c>
      <c r="D50" s="30">
        <f>(Jul!C50*2)+(Aug!C50*1)</f>
        <v>6367</v>
      </c>
      <c r="E50" s="60"/>
      <c r="F50" s="30">
        <f>(Jul!E50*2)+(Aug!E50*1)</f>
        <v>0</v>
      </c>
      <c r="G50" s="61">
        <v>0</v>
      </c>
      <c r="H50" s="30">
        <f>Jul!H50+Aug!G50</f>
        <v>21121</v>
      </c>
      <c r="I50" s="30">
        <f t="shared" si="0"/>
        <v>651</v>
      </c>
      <c r="J50" s="30">
        <f t="shared" si="1"/>
        <v>27488</v>
      </c>
    </row>
    <row r="51" spans="1:10" s="1" customFormat="1" ht="15.75" customHeight="1" x14ac:dyDescent="0.2">
      <c r="A51" s="5" t="s">
        <v>59</v>
      </c>
      <c r="B51" s="6" t="s">
        <v>20</v>
      </c>
      <c r="C51" s="59"/>
      <c r="D51" s="30">
        <f>(Jul!C51*2)+(Aug!C51*1)</f>
        <v>0</v>
      </c>
      <c r="E51" s="60"/>
      <c r="F51" s="30">
        <f>(Jul!E51*2)+(Aug!E51*1)</f>
        <v>0</v>
      </c>
      <c r="G51" s="61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59"/>
      <c r="D52" s="30">
        <f>(Jul!C52*2)+(Aug!C52*1)</f>
        <v>0</v>
      </c>
      <c r="E52" s="60"/>
      <c r="F52" s="30">
        <f>(Jul!E52*2)+(Aug!E52*1)</f>
        <v>0</v>
      </c>
      <c r="G52" s="61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59"/>
      <c r="D53" s="30">
        <f>(Jul!C53*2)+(Aug!C53*1)</f>
        <v>0</v>
      </c>
      <c r="E53" s="60"/>
      <c r="F53" s="30">
        <f>(Jul!E53*2)+(Aug!E53*1)</f>
        <v>0</v>
      </c>
      <c r="G53" s="61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59"/>
      <c r="D54" s="30">
        <f>(Jul!C54*2)+(Aug!C54*1)</f>
        <v>0</v>
      </c>
      <c r="E54" s="60"/>
      <c r="F54" s="30">
        <f>(Jul!E54*2)+(Aug!E54*1)</f>
        <v>0</v>
      </c>
      <c r="G54" s="61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59"/>
      <c r="D55" s="30">
        <f>(Jul!C55*2)+(Aug!C55*1)</f>
        <v>0</v>
      </c>
      <c r="E55" s="60"/>
      <c r="F55" s="30">
        <f>(Jul!E55*2)+(Aug!E55*1)</f>
        <v>0</v>
      </c>
      <c r="G55" s="61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59"/>
      <c r="D56" s="30">
        <f>(Jul!C56*2)+(Aug!C56*1)</f>
        <v>0</v>
      </c>
      <c r="E56" s="60"/>
      <c r="F56" s="30">
        <f>(Jul!E56*2)+(Aug!E56*1)</f>
        <v>0</v>
      </c>
      <c r="G56" s="61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59"/>
      <c r="D57" s="30">
        <f>(Jul!C57*2)+(Aug!C57*1)</f>
        <v>0</v>
      </c>
      <c r="E57" s="60"/>
      <c r="F57" s="30">
        <f>(Jul!E57*2)+(Aug!E57*1)</f>
        <v>0</v>
      </c>
      <c r="G57" s="61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59"/>
      <c r="D58" s="30">
        <f>(Jul!C58*2)+(Aug!C58*1)</f>
        <v>0</v>
      </c>
      <c r="E58" s="60"/>
      <c r="F58" s="30">
        <f>(Jul!E58*2)+(Aug!E58*1)</f>
        <v>0</v>
      </c>
      <c r="G58" s="61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59"/>
      <c r="D59" s="30">
        <f>(Jul!C59*2)+(Aug!C59*1)</f>
        <v>0</v>
      </c>
      <c r="E59" s="60"/>
      <c r="F59" s="30">
        <f>(Jul!E59*2)+(Aug!E59*1)</f>
        <v>0</v>
      </c>
      <c r="G59" s="61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59"/>
      <c r="D60" s="30">
        <f>(Jul!C60*2)+(Aug!C60*1)</f>
        <v>0</v>
      </c>
      <c r="E60" s="60"/>
      <c r="F60" s="30">
        <f>(Jul!E60*2)+(Aug!E60*1)</f>
        <v>0</v>
      </c>
      <c r="G60" s="61"/>
      <c r="H60" s="30">
        <f>Jul!H60+Aug!G60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59"/>
      <c r="D61" s="30">
        <f>(Jul!C61*2)+(Aug!C61*1)</f>
        <v>0</v>
      </c>
      <c r="E61" s="60"/>
      <c r="F61" s="30">
        <f>(Jul!E61*2)+(Aug!E61*1)</f>
        <v>0</v>
      </c>
      <c r="G61" s="61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59"/>
      <c r="D62" s="30">
        <f>(Jul!C62*2)+(Aug!C62*1)</f>
        <v>0</v>
      </c>
      <c r="E62" s="60"/>
      <c r="F62" s="30">
        <f>(Jul!E62*2)+(Aug!E62*1)</f>
        <v>0</v>
      </c>
      <c r="G62" s="61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59"/>
      <c r="D63" s="30">
        <f>(Jul!C63*2)+(Aug!C63*1)</f>
        <v>0</v>
      </c>
      <c r="E63" s="60"/>
      <c r="F63" s="30">
        <f>(Jul!E63*2)+(Aug!E63*1)</f>
        <v>0</v>
      </c>
      <c r="G63" s="61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59"/>
      <c r="D64" s="30">
        <f>(Jul!C64*2)+(Aug!C64*1)</f>
        <v>0</v>
      </c>
      <c r="E64" s="60"/>
      <c r="F64" s="30">
        <f>(Jul!E64*2)+(Aug!E64*1)</f>
        <v>0</v>
      </c>
      <c r="G64" s="61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59"/>
      <c r="D65" s="30">
        <f>(Jul!C65*2)+(Aug!C65*1)</f>
        <v>0</v>
      </c>
      <c r="E65" s="60"/>
      <c r="F65" s="30">
        <f>(Jul!E65*2)+(Aug!E65*1)</f>
        <v>0</v>
      </c>
      <c r="G65" s="61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59"/>
      <c r="D66" s="30">
        <f>(Jul!C66*2)+(Aug!C66*1)</f>
        <v>0</v>
      </c>
      <c r="E66" s="60"/>
      <c r="F66" s="30">
        <f>(Jul!E66*2)+(Aug!E66*1)</f>
        <v>0</v>
      </c>
      <c r="G66" s="61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59"/>
      <c r="D67" s="30">
        <f>(Jul!C67*2)+(Aug!C67*1)</f>
        <v>0</v>
      </c>
      <c r="E67" s="60"/>
      <c r="F67" s="30">
        <f>(Jul!E67*2)+(Aug!E67*1)</f>
        <v>0</v>
      </c>
      <c r="G67" s="61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59"/>
      <c r="D68" s="30">
        <f>(Jul!C68*2)+(Aug!C68*1)</f>
        <v>0</v>
      </c>
      <c r="E68" s="60"/>
      <c r="F68" s="30">
        <f>(Jul!E68*2)+(Aug!E68*1)</f>
        <v>0</v>
      </c>
      <c r="G68" s="61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59"/>
      <c r="D69" s="30">
        <f>(Jul!C69*2)+(Aug!C69*1)</f>
        <v>0</v>
      </c>
      <c r="E69" s="60"/>
      <c r="F69" s="30">
        <f>(Jul!E69*2)+(Aug!E69*1)</f>
        <v>0</v>
      </c>
      <c r="G69" s="61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59"/>
      <c r="D70" s="30">
        <f>(Jul!C70*2)+(Aug!C70*1)</f>
        <v>0</v>
      </c>
      <c r="E70" s="60"/>
      <c r="F70" s="30">
        <f>(Jul!E70*2)+(Aug!E70*1)</f>
        <v>0</v>
      </c>
      <c r="G70" s="61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59"/>
      <c r="D71" s="30">
        <f>(Jul!C71*2)+(Aug!C71*1)</f>
        <v>0</v>
      </c>
      <c r="E71" s="60"/>
      <c r="F71" s="30">
        <f>(Jul!E71*2)+(Aug!E71*1)</f>
        <v>0</v>
      </c>
      <c r="G71" s="61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186752.33000000002</v>
      </c>
      <c r="D72" s="35">
        <f t="shared" si="4"/>
        <v>770138.33</v>
      </c>
      <c r="E72" s="35">
        <f t="shared" si="4"/>
        <v>102048</v>
      </c>
      <c r="F72" s="35">
        <f t="shared" si="4"/>
        <v>102048</v>
      </c>
      <c r="G72" s="35">
        <f t="shared" si="4"/>
        <v>183322.09999999998</v>
      </c>
      <c r="H72" s="35">
        <f t="shared" si="4"/>
        <v>436433.10000000003</v>
      </c>
      <c r="I72" s="35">
        <f t="shared" si="4"/>
        <v>472122.43000000005</v>
      </c>
      <c r="J72" s="35">
        <f t="shared" si="4"/>
        <v>1308619.43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2202</v>
      </c>
      <c r="D73" s="35">
        <f t="shared" si="5"/>
        <v>12024</v>
      </c>
      <c r="E73" s="35">
        <f t="shared" si="5"/>
        <v>0</v>
      </c>
      <c r="F73" s="35">
        <f t="shared" si="5"/>
        <v>0</v>
      </c>
      <c r="G73" s="35">
        <f t="shared" si="5"/>
        <v>7700</v>
      </c>
      <c r="H73" s="35">
        <f t="shared" si="5"/>
        <v>39821</v>
      </c>
      <c r="I73" s="35">
        <f t="shared" si="5"/>
        <v>9902</v>
      </c>
      <c r="J73" s="35">
        <f t="shared" si="5"/>
        <v>51845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188954.33000000002</v>
      </c>
      <c r="D74" s="31">
        <f t="shared" ref="D74:J74" si="6">SUM(D72:D73)</f>
        <v>782162.33</v>
      </c>
      <c r="E74" s="35">
        <f t="shared" si="6"/>
        <v>102048</v>
      </c>
      <c r="F74" s="31">
        <f t="shared" si="6"/>
        <v>102048</v>
      </c>
      <c r="G74" s="35">
        <f t="shared" si="6"/>
        <v>191022.09999999998</v>
      </c>
      <c r="H74" s="31">
        <f t="shared" si="6"/>
        <v>476254.10000000003</v>
      </c>
      <c r="I74" s="31">
        <f t="shared" si="6"/>
        <v>482024.43000000005</v>
      </c>
      <c r="J74" s="31">
        <f t="shared" si="6"/>
        <v>1360464.43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4"/>
      <c r="D77" s="54"/>
      <c r="E77" s="54"/>
      <c r="F77" s="54"/>
      <c r="G77" s="54"/>
      <c r="H77" s="54"/>
      <c r="I77" s="54"/>
      <c r="J77" s="54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21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3" activePane="bottomLeft" state="frozen"/>
      <selection pane="bottomLeft" activeCell="G26" sqref="G26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0">
        <v>95325</v>
      </c>
      <c r="D5" s="30">
        <f>(Jul!C5*3)+(Aug!C5*2)+(Sep!C5*1)</f>
        <v>550416.88</v>
      </c>
      <c r="E5" s="70">
        <v>51489</v>
      </c>
      <c r="F5" s="30">
        <f>(Jul!E5*3)+(Aug!E5*2)+(Sep!E5*1)</f>
        <v>204705</v>
      </c>
      <c r="G5" s="70">
        <v>210132</v>
      </c>
      <c r="H5" s="30">
        <f>SUM(Aug!H5+G5)</f>
        <v>420615.48</v>
      </c>
      <c r="I5" s="30">
        <f t="shared" ref="I5:I63" si="0">C5+E5+G5</f>
        <v>356946</v>
      </c>
      <c r="J5" s="30">
        <f t="shared" ref="J5:J63" si="1">D5+F5+H5</f>
        <v>1175737.3599999999</v>
      </c>
    </row>
    <row r="6" spans="1:10" s="11" customFormat="1" ht="15.75" customHeight="1" x14ac:dyDescent="0.2">
      <c r="A6" s="9" t="s">
        <v>23</v>
      </c>
      <c r="B6" s="10" t="s">
        <v>22</v>
      </c>
      <c r="C6" s="70"/>
      <c r="D6" s="30">
        <f>(Jul!C6*3)+(Aug!C6*2)+(Sep!C6*1)</f>
        <v>0</v>
      </c>
      <c r="E6" s="70"/>
      <c r="F6" s="30">
        <f>(Jul!E6*3)+(Aug!E6*2)+(Sep!E6*1)</f>
        <v>0</v>
      </c>
      <c r="G6" s="70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0">
        <v>9452</v>
      </c>
      <c r="D7" s="30">
        <f>(Jul!C7*3)+(Aug!C7*2)+(Sep!C7*1)</f>
        <v>167154.56</v>
      </c>
      <c r="E7" s="70"/>
      <c r="F7" s="30">
        <f>(Jul!E7*3)+(Aug!E7*2)+(Sep!E7*1)</f>
        <v>0</v>
      </c>
      <c r="G7" s="70">
        <v>1259</v>
      </c>
      <c r="H7" s="30">
        <f>SUM(Aug!H7+G7)</f>
        <v>28667.68</v>
      </c>
      <c r="I7" s="30">
        <f t="shared" si="0"/>
        <v>10711</v>
      </c>
      <c r="J7" s="30">
        <f t="shared" si="1"/>
        <v>195822.24</v>
      </c>
    </row>
    <row r="8" spans="1:10" s="11" customFormat="1" ht="15.75" customHeight="1" x14ac:dyDescent="0.2">
      <c r="A8" s="9" t="s">
        <v>25</v>
      </c>
      <c r="B8" s="10" t="s">
        <v>22</v>
      </c>
      <c r="C8" s="70"/>
      <c r="D8" s="30">
        <f>(Jul!C8*3)+(Aug!C8*2)+(Sep!C8*1)</f>
        <v>0</v>
      </c>
      <c r="E8" s="70"/>
      <c r="F8" s="30">
        <f>(Jul!E8*3)+(Aug!E8*2)+(Sep!E8*1)</f>
        <v>0</v>
      </c>
      <c r="G8" s="70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0"/>
      <c r="D9" s="30">
        <f>(Jul!C9*3)+(Aug!C9*2)+(Sep!C9*1)</f>
        <v>0</v>
      </c>
      <c r="E9" s="70"/>
      <c r="F9" s="30">
        <f>(Jul!E9*3)+(Aug!E9*2)+(Sep!E9*1)</f>
        <v>0</v>
      </c>
      <c r="G9" s="70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0">
        <v>18687</v>
      </c>
      <c r="D10" s="30">
        <f>(Jul!C10*3)+(Aug!C10*2)+(Sep!C10*1)</f>
        <v>164209.68</v>
      </c>
      <c r="E10" s="70"/>
      <c r="F10" s="30">
        <f>(Jul!E10*3)+(Aug!E10*2)+(Sep!E10*1)</f>
        <v>0</v>
      </c>
      <c r="G10" s="70">
        <v>4263</v>
      </c>
      <c r="H10" s="30">
        <f>SUM(Aug!H10+G10)</f>
        <v>71773.86</v>
      </c>
      <c r="I10" s="30">
        <f t="shared" si="0"/>
        <v>22950</v>
      </c>
      <c r="J10" s="30">
        <f t="shared" si="1"/>
        <v>235983.53999999998</v>
      </c>
    </row>
    <row r="11" spans="1:10" s="1" customFormat="1" ht="15.75" customHeight="1" x14ac:dyDescent="0.2">
      <c r="A11" s="5" t="s">
        <v>31</v>
      </c>
      <c r="B11" s="6" t="s">
        <v>22</v>
      </c>
      <c r="C11" s="70"/>
      <c r="D11" s="30">
        <f>(Jul!C11*3)+(Aug!C11*2)+(Sep!C11*1)</f>
        <v>87543</v>
      </c>
      <c r="E11" s="70"/>
      <c r="F11" s="30">
        <f>(Jul!E11*3)+(Aug!E11*2)+(Sep!E11*1)</f>
        <v>0</v>
      </c>
      <c r="G11" s="70"/>
      <c r="H11" s="30">
        <f>SUM(Aug!H11+G11)</f>
        <v>5235</v>
      </c>
      <c r="I11" s="30">
        <f t="shared" si="0"/>
        <v>0</v>
      </c>
      <c r="J11" s="30">
        <f t="shared" si="1"/>
        <v>92778</v>
      </c>
    </row>
    <row r="12" spans="1:10" s="11" customFormat="1" ht="15.75" customHeight="1" x14ac:dyDescent="0.2">
      <c r="A12" s="9" t="s">
        <v>36</v>
      </c>
      <c r="B12" s="10" t="s">
        <v>22</v>
      </c>
      <c r="C12" s="70"/>
      <c r="D12" s="30">
        <f>(Jul!C12*3)+(Aug!C12*2)+(Sep!C12*1)</f>
        <v>59169</v>
      </c>
      <c r="E12" s="70"/>
      <c r="F12" s="30">
        <f>(Jul!E12*3)+(Aug!E12*2)+(Sep!E12*1)</f>
        <v>0</v>
      </c>
      <c r="G12" s="70"/>
      <c r="H12" s="30">
        <f>SUM(Aug!H12+G12)</f>
        <v>4422</v>
      </c>
      <c r="I12" s="30">
        <f t="shared" si="0"/>
        <v>0</v>
      </c>
      <c r="J12" s="30">
        <f t="shared" si="1"/>
        <v>63591</v>
      </c>
    </row>
    <row r="13" spans="1:10" s="1" customFormat="1" ht="15.75" customHeight="1" x14ac:dyDescent="0.2">
      <c r="A13" s="5" t="s">
        <v>37</v>
      </c>
      <c r="B13" s="6" t="s">
        <v>22</v>
      </c>
      <c r="C13" s="70"/>
      <c r="D13" s="30">
        <f>(Jul!C13*3)+(Aug!C13*2)+(Sep!C13*1)</f>
        <v>0</v>
      </c>
      <c r="E13" s="70"/>
      <c r="F13" s="30">
        <f>(Jul!E13*3)+(Aug!E13*2)+(Sep!E13*1)</f>
        <v>0</v>
      </c>
      <c r="G13" s="70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0"/>
      <c r="D14" s="30">
        <f>(Jul!C14*3)+(Aug!C14*2)+(Sep!C14*1)</f>
        <v>0</v>
      </c>
      <c r="E14" s="70"/>
      <c r="F14" s="30">
        <f>(Jul!E14*3)+(Aug!E14*2)+(Sep!E14*1)</f>
        <v>0</v>
      </c>
      <c r="G14" s="70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0"/>
      <c r="D15" s="30">
        <f>(Jul!C15*3)+(Aug!C15*2)+(Sep!C15*1)</f>
        <v>0</v>
      </c>
      <c r="E15" s="70"/>
      <c r="F15" s="30">
        <f>(Jul!E15*3)+(Aug!E15*2)+(Sep!E15*1)</f>
        <v>0</v>
      </c>
      <c r="G15" s="70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0"/>
      <c r="D16" s="30">
        <f>(Jul!C16*3)+(Aug!C16*2)+(Sep!C16*1)</f>
        <v>0</v>
      </c>
      <c r="E16" s="70"/>
      <c r="F16" s="30">
        <f>(Jul!E16*3)+(Aug!E16*2)+(Sep!E16*1)</f>
        <v>0</v>
      </c>
      <c r="G16" s="70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0">
        <v>42693</v>
      </c>
      <c r="D17" s="30">
        <f>(Jul!C17*3)+(Aug!C17*2)+(Sep!C17*1)</f>
        <v>223320.54</v>
      </c>
      <c r="E17" s="70"/>
      <c r="F17" s="30">
        <f>(Jul!E17*3)+(Aug!E17*2)+(Sep!E17*1)</f>
        <v>0</v>
      </c>
      <c r="G17" s="70">
        <v>13532</v>
      </c>
      <c r="H17" s="30">
        <f>SUM(Aug!H17+G17)</f>
        <v>27040.15</v>
      </c>
      <c r="I17" s="30">
        <f t="shared" si="0"/>
        <v>56225</v>
      </c>
      <c r="J17" s="30">
        <f t="shared" si="1"/>
        <v>250360.69</v>
      </c>
    </row>
    <row r="18" spans="1:10" s="11" customFormat="1" ht="15.75" customHeight="1" x14ac:dyDescent="0.2">
      <c r="A18" s="9" t="s">
        <v>47</v>
      </c>
      <c r="B18" s="10" t="s">
        <v>22</v>
      </c>
      <c r="C18" s="70"/>
      <c r="D18" s="30">
        <f>(Jul!C18*3)+(Aug!C18*2)+(Sep!C18*1)</f>
        <v>0</v>
      </c>
      <c r="E18" s="70"/>
      <c r="F18" s="30">
        <f>(Jul!E18*3)+(Aug!E18*2)+(Sep!E18*1)</f>
        <v>0</v>
      </c>
      <c r="G18" s="70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0"/>
      <c r="D19" s="30">
        <f>(Jul!C19*3)+(Aug!C19*2)+(Sep!C19*1)</f>
        <v>0</v>
      </c>
      <c r="E19" s="70"/>
      <c r="F19" s="30">
        <f>(Jul!E19*3)+(Aug!E19*2)+(Sep!E19*1)</f>
        <v>0</v>
      </c>
      <c r="G19" s="70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0"/>
      <c r="D20" s="30">
        <f>(Jul!C20*3)+(Aug!C20*2)+(Sep!C20*1)</f>
        <v>162927</v>
      </c>
      <c r="E20" s="70"/>
      <c r="F20" s="30">
        <f>(Jul!E20*3)+(Aug!E20*2)+(Sep!E20*1)</f>
        <v>0</v>
      </c>
      <c r="G20" s="70"/>
      <c r="H20" s="30">
        <f>SUM(Aug!H20+G20)</f>
        <v>93353</v>
      </c>
      <c r="I20" s="30">
        <f t="shared" si="0"/>
        <v>0</v>
      </c>
      <c r="J20" s="30">
        <f t="shared" si="1"/>
        <v>256280</v>
      </c>
    </row>
    <row r="21" spans="1:10" s="1" customFormat="1" ht="15.75" customHeight="1" x14ac:dyDescent="0.2">
      <c r="A21" s="5" t="s">
        <v>141</v>
      </c>
      <c r="B21" s="6" t="s">
        <v>22</v>
      </c>
      <c r="C21" s="70"/>
      <c r="D21" s="30">
        <f>(Jul!C21*3)+(Aug!C21*2)+(Sep!C21*1)</f>
        <v>0</v>
      </c>
      <c r="E21" s="70"/>
      <c r="F21" s="30">
        <f>(Jul!E21*3)+(Aug!E21*2)+(Sep!E21*1)</f>
        <v>0</v>
      </c>
      <c r="G21" s="70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0"/>
      <c r="D22" s="30">
        <f>(Jul!C22*3)+(Aug!C22*2)+(Sep!C22*1)</f>
        <v>0</v>
      </c>
      <c r="E22" s="70"/>
      <c r="F22" s="30">
        <f>(Jul!E22*3)+(Aug!E22*2)+(Sep!E22*1)</f>
        <v>0</v>
      </c>
      <c r="G22" s="70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">
      <c r="A23" s="5" t="s">
        <v>52</v>
      </c>
      <c r="B23" s="6" t="s">
        <v>22</v>
      </c>
      <c r="C23" s="70"/>
      <c r="D23" s="30">
        <f>(Jul!C23*3)+(Aug!C23*2)+(Sep!C23*1)</f>
        <v>0</v>
      </c>
      <c r="E23" s="70"/>
      <c r="F23" s="30">
        <f>(Jul!E23*3)+(Aug!E23*2)+(Sep!E23*1)</f>
        <v>0</v>
      </c>
      <c r="G23" s="70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0"/>
      <c r="D24" s="30">
        <f>(Jul!C24*3)+(Aug!C24*2)+(Sep!C24*1)</f>
        <v>0</v>
      </c>
      <c r="E24" s="70"/>
      <c r="F24" s="30">
        <f>(Jul!E24*3)+(Aug!E24*2)+(Sep!E24*1)</f>
        <v>0</v>
      </c>
      <c r="G24" s="70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0"/>
      <c r="D25" s="30">
        <f>(Jul!C25*3)+(Aug!C25*2)+(Sep!C25*1)</f>
        <v>0</v>
      </c>
      <c r="E25" s="70"/>
      <c r="F25" s="30">
        <f>(Jul!E25*3)+(Aug!E25*2)+(Sep!E25*1)</f>
        <v>0</v>
      </c>
      <c r="G25" s="70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0"/>
      <c r="D26" s="30">
        <f>(Jul!C26*3)+(Aug!C26*2)+(Sep!C26*1)</f>
        <v>0</v>
      </c>
      <c r="E26" s="70"/>
      <c r="F26" s="30">
        <f>(Jul!E26*3)+(Aug!E26*2)+(Sep!E26*1)</f>
        <v>0</v>
      </c>
      <c r="G26" s="70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0"/>
      <c r="D27" s="30">
        <f>(Jul!C27*3)+(Aug!C27*2)+(Sep!C27*1)</f>
        <v>0</v>
      </c>
      <c r="E27" s="70"/>
      <c r="F27" s="30">
        <f>(Jul!E27*3)+(Aug!E27*2)+(Sep!E27*1)</f>
        <v>0</v>
      </c>
      <c r="G27" s="70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0"/>
      <c r="D28" s="30">
        <f>(Jul!C28*3)+(Aug!C28*2)+(Sep!C28*1)</f>
        <v>0</v>
      </c>
      <c r="E28" s="70"/>
      <c r="F28" s="30">
        <f>(Jul!E28*3)+(Aug!E28*2)+(Sep!E28*1)</f>
        <v>0</v>
      </c>
      <c r="G28" s="70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0"/>
      <c r="D29" s="30">
        <f>(Jul!C29*3)+(Aug!C29*2)+(Sep!C29*1)</f>
        <v>0</v>
      </c>
      <c r="E29" s="70"/>
      <c r="F29" s="30">
        <f>(Jul!E29*3)+(Aug!E29*2)+(Sep!E29*1)</f>
        <v>0</v>
      </c>
      <c r="G29" s="70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0"/>
      <c r="D30" s="30">
        <f>(Jul!C30*3)+(Aug!C30*2)+(Sep!C30*1)</f>
        <v>0</v>
      </c>
      <c r="E30" s="70"/>
      <c r="F30" s="30">
        <f>(Jul!E30*3)+(Aug!E30*2)+(Sep!E30*1)</f>
        <v>0</v>
      </c>
      <c r="G30" s="70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0"/>
      <c r="D31" s="30">
        <f>(Jul!C31*3)+(Aug!C31*2)+(Sep!C31*1)</f>
        <v>0</v>
      </c>
      <c r="E31" s="70">
        <v>10259</v>
      </c>
      <c r="F31" s="30">
        <f>(Jul!E31*3)+(Aug!E31*2)+(Sep!E31*1)</f>
        <v>61139</v>
      </c>
      <c r="G31" s="70">
        <v>15621</v>
      </c>
      <c r="H31" s="30">
        <f>SUM(Aug!H31+G31)</f>
        <v>30132.93</v>
      </c>
      <c r="I31" s="30">
        <f t="shared" si="0"/>
        <v>25880</v>
      </c>
      <c r="J31" s="30">
        <f t="shared" si="1"/>
        <v>91271.93</v>
      </c>
    </row>
    <row r="32" spans="1:10" s="1" customFormat="1" ht="15.75" customHeight="1" x14ac:dyDescent="0.2">
      <c r="A32" s="5" t="s">
        <v>19</v>
      </c>
      <c r="B32" s="6" t="s">
        <v>20</v>
      </c>
      <c r="C32" s="62"/>
      <c r="D32" s="30">
        <f>(Jul!C32*3)+(Aug!C32*2)+(Sep!C32*1)</f>
        <v>7680</v>
      </c>
      <c r="E32" s="63"/>
      <c r="F32" s="30">
        <f>(Jul!E32*3)+(Aug!E32*2)+(Sep!E32*1)</f>
        <v>0</v>
      </c>
      <c r="G32" s="64"/>
      <c r="H32" s="30">
        <f>SUM(Aug!H32+G32)</f>
        <v>7700</v>
      </c>
      <c r="I32" s="30">
        <f t="shared" si="0"/>
        <v>0</v>
      </c>
      <c r="J32" s="30">
        <f t="shared" si="1"/>
        <v>15380</v>
      </c>
    </row>
    <row r="33" spans="1:10" s="1" customFormat="1" ht="15.75" customHeight="1" x14ac:dyDescent="0.2">
      <c r="A33" s="5" t="s">
        <v>26</v>
      </c>
      <c r="B33" s="6" t="s">
        <v>20</v>
      </c>
      <c r="C33" s="62">
        <v>263</v>
      </c>
      <c r="D33" s="30">
        <f>(Jul!C33*3)+(Aug!C33*2)+(Sep!C33*1)</f>
        <v>263</v>
      </c>
      <c r="E33" s="63"/>
      <c r="F33" s="30">
        <f>(Jul!E33*3)+(Aug!E33*2)+(Sep!E33*1)</f>
        <v>0</v>
      </c>
      <c r="G33" s="64"/>
      <c r="H33" s="30">
        <f>SUM(Aug!H33+G33)</f>
        <v>0</v>
      </c>
      <c r="I33" s="30">
        <f t="shared" si="0"/>
        <v>263</v>
      </c>
      <c r="J33" s="30">
        <f t="shared" si="1"/>
        <v>263</v>
      </c>
    </row>
    <row r="34" spans="1:10" s="1" customFormat="1" ht="15.75" customHeight="1" x14ac:dyDescent="0.2">
      <c r="A34" s="5" t="s">
        <v>28</v>
      </c>
      <c r="B34" s="6" t="s">
        <v>20</v>
      </c>
      <c r="C34" s="62"/>
      <c r="D34" s="30">
        <f>(Jul!C34*3)+(Aug!C34*2)+(Sep!C34*1)</f>
        <v>0</v>
      </c>
      <c r="E34" s="63"/>
      <c r="F34" s="30">
        <f>(Jul!E34*3)+(Aug!E34*2)+(Sep!E34*1)</f>
        <v>0</v>
      </c>
      <c r="G34" s="64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2"/>
      <c r="D35" s="30">
        <f>(Jul!C35*3)+(Aug!C35*2)+(Sep!C35*1)</f>
        <v>0</v>
      </c>
      <c r="E35" s="63"/>
      <c r="F35" s="30">
        <f>(Jul!E35*3)+(Aug!E35*2)+(Sep!E35*1)</f>
        <v>0</v>
      </c>
      <c r="G35" s="64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2"/>
      <c r="D36" s="30">
        <f>(Jul!C36*3)+(Aug!C36*2)+(Sep!C36*1)</f>
        <v>0</v>
      </c>
      <c r="E36" s="63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2"/>
      <c r="D37" s="30">
        <f>(Jul!C37*3)+(Aug!C37*2)+(Sep!C37*1)</f>
        <v>1581</v>
      </c>
      <c r="E37" s="63"/>
      <c r="F37" s="30">
        <f>(Jul!E37*3)+(Aug!E37*2)+(Sep!E37*1)</f>
        <v>0</v>
      </c>
      <c r="G37" s="64"/>
      <c r="H37" s="30">
        <f>SUM(Aug!H37+G37)</f>
        <v>11000</v>
      </c>
      <c r="I37" s="30">
        <f t="shared" si="0"/>
        <v>0</v>
      </c>
      <c r="J37" s="30">
        <f t="shared" si="1"/>
        <v>12581</v>
      </c>
    </row>
    <row r="38" spans="1:10" s="1" customFormat="1" ht="15.75" customHeight="1" x14ac:dyDescent="0.2">
      <c r="A38" s="5" t="s">
        <v>34</v>
      </c>
      <c r="B38" s="6" t="s">
        <v>20</v>
      </c>
      <c r="C38" s="62"/>
      <c r="D38" s="30">
        <f>(Jul!C38*3)+(Aug!C38*2)+(Sep!C38*1)</f>
        <v>0</v>
      </c>
      <c r="E38" s="63"/>
      <c r="F38" s="30">
        <f>(Jul!E38*3)+(Aug!E38*2)+(Sep!E38*1)</f>
        <v>0</v>
      </c>
      <c r="G38" s="64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2"/>
      <c r="D39" s="30">
        <f>(Jul!C39*3)+(Aug!C39*2)+(Sep!C39*1)</f>
        <v>0</v>
      </c>
      <c r="E39" s="63"/>
      <c r="F39" s="30">
        <f>(Jul!E39*3)+(Aug!E39*2)+(Sep!E39*1)</f>
        <v>0</v>
      </c>
      <c r="G39" s="64"/>
      <c r="H39" s="30">
        <f>SUM(Aug!H39+G39)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2"/>
      <c r="D40" s="30">
        <f>(Jul!C40*3)+(Aug!C40*2)+(Sep!C40*1)</f>
        <v>0</v>
      </c>
      <c r="E40" s="63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2"/>
      <c r="D41" s="30">
        <f>(Jul!C41*3)+(Aug!C41*2)+(Sep!C41*1)</f>
        <v>0</v>
      </c>
      <c r="E41" s="63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2"/>
      <c r="D42" s="30">
        <f>(Jul!C42*3)+(Aug!C42*2)+(Sep!C42*1)</f>
        <v>0</v>
      </c>
      <c r="E42" s="63"/>
      <c r="F42" s="30">
        <f>(Jul!E42*3)+(Aug!E42*2)+(Sep!E42*1)</f>
        <v>0</v>
      </c>
      <c r="G42" s="64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2"/>
      <c r="D43" s="30">
        <f>(Jul!C43*3)+(Aug!C43*2)+(Sep!C43*1)</f>
        <v>0</v>
      </c>
      <c r="E43" s="63"/>
      <c r="F43" s="30">
        <f>(Jul!E43*3)+(Aug!E43*2)+(Sep!E43*1)</f>
        <v>0</v>
      </c>
      <c r="G43" s="64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2"/>
      <c r="D44" s="30">
        <f>(Jul!C44*3)+(Aug!C44*2)+(Sep!C44*1)</f>
        <v>0</v>
      </c>
      <c r="E44" s="63"/>
      <c r="F44" s="30">
        <f>(Jul!E44*3)+(Aug!E44*2)+(Sep!E44*1)</f>
        <v>0</v>
      </c>
      <c r="G44" s="64"/>
      <c r="H44" s="30">
        <f>SUM(Aug!H44+G44)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2"/>
      <c r="D45" s="30">
        <f>(Jul!C45*3)+(Aug!C45*2)+(Sep!C45*1)</f>
        <v>0</v>
      </c>
      <c r="E45" s="63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2"/>
      <c r="D46" s="30">
        <f>(Jul!C46*3)+(Aug!C46*2)+(Sep!C46*1)</f>
        <v>0</v>
      </c>
      <c r="E46" s="63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2"/>
      <c r="D47" s="30">
        <f>(Jul!C47*3)+(Aug!C47*2)+(Sep!C47*1)</f>
        <v>0</v>
      </c>
      <c r="E47" s="63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2">
        <v>263</v>
      </c>
      <c r="D48" s="30">
        <f>(Jul!C48*3)+(Aug!C48*2)+(Sep!C48*1)</f>
        <v>263</v>
      </c>
      <c r="E48" s="63"/>
      <c r="F48" s="30">
        <f>(Jul!E48*3)+(Aug!E48*2)+(Sep!E48*1)</f>
        <v>0</v>
      </c>
      <c r="G48" s="64">
        <v>526</v>
      </c>
      <c r="H48" s="30">
        <f>SUM(Aug!H48+G48)</f>
        <v>526</v>
      </c>
      <c r="I48" s="30">
        <f t="shared" si="0"/>
        <v>789</v>
      </c>
      <c r="J48" s="30">
        <f t="shared" si="1"/>
        <v>789</v>
      </c>
    </row>
    <row r="49" spans="1:10" s="1" customFormat="1" ht="15.75" customHeight="1" x14ac:dyDescent="0.2">
      <c r="A49" s="5" t="s">
        <v>57</v>
      </c>
      <c r="B49" s="6" t="s">
        <v>20</v>
      </c>
      <c r="C49" s="62">
        <v>587</v>
      </c>
      <c r="D49" s="30">
        <f>(Jul!C49*3)+(Aug!C49*2)+(Sep!C49*1)</f>
        <v>587</v>
      </c>
      <c r="E49" s="63"/>
      <c r="F49" s="30">
        <f>(Jul!E49*3)+(Aug!E49*2)+(Sep!E49*1)</f>
        <v>0</v>
      </c>
      <c r="G49" s="64">
        <v>1074</v>
      </c>
      <c r="H49" s="30">
        <f>SUM(Aug!H49+G49)</f>
        <v>1074</v>
      </c>
      <c r="I49" s="30">
        <f t="shared" si="0"/>
        <v>1661</v>
      </c>
      <c r="J49" s="30">
        <f t="shared" si="1"/>
        <v>1661</v>
      </c>
    </row>
    <row r="50" spans="1:10" s="1" customFormat="1" ht="15.75" customHeight="1" x14ac:dyDescent="0.2">
      <c r="A50" s="5" t="s">
        <v>58</v>
      </c>
      <c r="B50" s="6" t="s">
        <v>20</v>
      </c>
      <c r="C50" s="62">
        <v>670</v>
      </c>
      <c r="D50" s="30">
        <f>(Jul!C50*3)+(Aug!C50*2)+(Sep!C50*1)</f>
        <v>10546</v>
      </c>
      <c r="E50" s="63"/>
      <c r="F50" s="30">
        <f>(Jul!E50*3)+(Aug!E50*2)+(Sep!E50*1)</f>
        <v>0</v>
      </c>
      <c r="G50" s="64"/>
      <c r="H50" s="30">
        <f>SUM(Aug!H50+G50)</f>
        <v>21121</v>
      </c>
      <c r="I50" s="30">
        <f t="shared" si="0"/>
        <v>670</v>
      </c>
      <c r="J50" s="30">
        <f t="shared" si="1"/>
        <v>31667</v>
      </c>
    </row>
    <row r="51" spans="1:10" s="1" customFormat="1" ht="15.75" customHeight="1" x14ac:dyDescent="0.2">
      <c r="A51" s="5" t="s">
        <v>59</v>
      </c>
      <c r="B51" s="6" t="s">
        <v>20</v>
      </c>
      <c r="C51" s="62"/>
      <c r="D51" s="30">
        <f>(Jul!C51*3)+(Aug!C51*2)+(Sep!C51*1)</f>
        <v>0</v>
      </c>
      <c r="E51" s="63"/>
      <c r="F51" s="30">
        <f>(Jul!E51*3)+(Aug!E51*2)+(Sep!E51*1)</f>
        <v>0</v>
      </c>
      <c r="G51" s="64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2"/>
      <c r="D52" s="30">
        <f>(Jul!C52*3)+(Aug!C52*2)+(Sep!C52*1)</f>
        <v>0</v>
      </c>
      <c r="E52" s="63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2"/>
      <c r="D53" s="30">
        <f>(Jul!C53*3)+(Aug!C53*2)+(Sep!C53*1)</f>
        <v>0</v>
      </c>
      <c r="E53" s="63"/>
      <c r="F53" s="30">
        <f>(Jul!E53*3)+(Aug!E53*2)+(Sep!E53*1)</f>
        <v>0</v>
      </c>
      <c r="G53" s="64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2"/>
      <c r="D54" s="30">
        <f>(Jul!C54*3)+(Aug!C54*2)+(Sep!C54*1)</f>
        <v>0</v>
      </c>
      <c r="E54" s="63"/>
      <c r="F54" s="30">
        <f>(Jul!E54*3)+(Aug!E54*2)+(Sep!E54*1)</f>
        <v>0</v>
      </c>
      <c r="G54" s="64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2"/>
      <c r="D55" s="30">
        <f>(Jul!C55*3)+(Aug!C55*2)+(Sep!C55*1)</f>
        <v>0</v>
      </c>
      <c r="E55" s="63"/>
      <c r="F55" s="30">
        <f>(Jul!E55*3)+(Aug!E55*2)+(Sep!E55*1)</f>
        <v>0</v>
      </c>
      <c r="G55" s="64"/>
      <c r="H55" s="30">
        <f>SUM(Aug!H55+G55)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2"/>
      <c r="D56" s="30">
        <f>(Jul!C56*3)+(Aug!C56*2)+(Sep!C56*1)</f>
        <v>0</v>
      </c>
      <c r="E56" s="63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2"/>
      <c r="D57" s="30">
        <f>(Jul!C57*3)+(Aug!C57*2)+(Sep!C57*1)</f>
        <v>0</v>
      </c>
      <c r="E57" s="63"/>
      <c r="F57" s="30">
        <f>(Jul!E57*3)+(Aug!E57*2)+(Sep!E57*1)</f>
        <v>0</v>
      </c>
      <c r="G57" s="64"/>
      <c r="H57" s="30">
        <f>SUM(Aug!H57+G57)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2"/>
      <c r="D58" s="30">
        <f>(Jul!C58*3)+(Aug!C58*2)+(Sep!C58*1)</f>
        <v>0</v>
      </c>
      <c r="E58" s="63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2"/>
      <c r="D59" s="30">
        <f>(Jul!C59*3)+(Aug!C59*2)+(Sep!C59*1)</f>
        <v>0</v>
      </c>
      <c r="E59" s="63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2"/>
      <c r="D60" s="30">
        <f>(Jul!C60*3)+(Aug!C60*2)+(Sep!C60*1)</f>
        <v>0</v>
      </c>
      <c r="E60" s="63"/>
      <c r="F60" s="30">
        <f>(Jul!E60*3)+(Aug!E60*2)+(Sep!E60*1)</f>
        <v>0</v>
      </c>
      <c r="G60" s="64"/>
      <c r="H60" s="30">
        <f>SUM(Aug!H60+G60)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2"/>
      <c r="D61" s="30">
        <f>(Jul!C61*3)+(Aug!C61*2)+(Sep!C61*1)</f>
        <v>0</v>
      </c>
      <c r="E61" s="63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2"/>
      <c r="D62" s="30">
        <f>(Jul!C62*3)+(Aug!C62*2)+(Sep!C62*1)</f>
        <v>0</v>
      </c>
      <c r="E62" s="63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2">
        <v>133</v>
      </c>
      <c r="D63" s="30">
        <f>(Jul!C63*3)+(Aug!C63*2)+(Sep!C63*1)</f>
        <v>133</v>
      </c>
      <c r="E63" s="63"/>
      <c r="F63" s="30">
        <f>(Jul!E63*3)+(Aug!E63*2)+(Sep!E63*1)</f>
        <v>0</v>
      </c>
      <c r="G63" s="64">
        <v>266</v>
      </c>
      <c r="H63" s="30">
        <f>SUM(Aug!H63+G63)</f>
        <v>266</v>
      </c>
      <c r="I63" s="30">
        <f t="shared" si="0"/>
        <v>399</v>
      </c>
      <c r="J63" s="30">
        <f t="shared" si="1"/>
        <v>399</v>
      </c>
    </row>
    <row r="64" spans="1:10" s="1" customFormat="1" ht="15.75" customHeight="1" x14ac:dyDescent="0.2">
      <c r="A64" s="5" t="s">
        <v>74</v>
      </c>
      <c r="B64" s="6" t="s">
        <v>20</v>
      </c>
      <c r="C64" s="62"/>
      <c r="D64" s="30">
        <f>(Jul!C64*3)+(Aug!C64*2)+(Sep!C64*1)</f>
        <v>0</v>
      </c>
      <c r="E64" s="63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2"/>
      <c r="D65" s="30">
        <f>(Jul!C65*3)+(Aug!C65*2)+(Sep!C65*1)</f>
        <v>0</v>
      </c>
      <c r="E65" s="63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2"/>
      <c r="D66" s="30">
        <f>(Jul!C66*3)+(Aug!C66*2)+(Sep!C66*1)</f>
        <v>0</v>
      </c>
      <c r="E66" s="63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2"/>
      <c r="D67" s="30">
        <f>(Jul!C67*3)+(Aug!C67*2)+(Sep!C67*1)</f>
        <v>0</v>
      </c>
      <c r="E67" s="63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2"/>
      <c r="D68" s="30">
        <f>(Jul!C68*3)+(Aug!C68*2)+(Sep!C68*1)</f>
        <v>0</v>
      </c>
      <c r="E68" s="63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2"/>
      <c r="D69" s="30">
        <f>(Jul!C69*3)+(Aug!C69*2)+(Sep!C69*1)</f>
        <v>0</v>
      </c>
      <c r="E69" s="63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2"/>
      <c r="D70" s="30">
        <f>(Jul!C70*3)+(Aug!C70*2)+(Sep!C70*1)</f>
        <v>0</v>
      </c>
      <c r="E70" s="63"/>
      <c r="F70" s="30">
        <f>(Jul!E70*3)+(Aug!E70*2)+(Sep!E70*1)</f>
        <v>0</v>
      </c>
      <c r="G70" s="64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2"/>
      <c r="D71" s="30">
        <f>(Jul!C71*3)+(Aug!C71*2)+(Sep!C71*1)</f>
        <v>0</v>
      </c>
      <c r="E71" s="63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166157</v>
      </c>
      <c r="D72" s="31">
        <f t="shared" si="4"/>
        <v>1414740.66</v>
      </c>
      <c r="E72" s="31">
        <f t="shared" si="4"/>
        <v>61748</v>
      </c>
      <c r="F72" s="31">
        <f t="shared" si="4"/>
        <v>265844</v>
      </c>
      <c r="G72" s="31">
        <f t="shared" si="4"/>
        <v>244807</v>
      </c>
      <c r="H72" s="31">
        <f t="shared" si="4"/>
        <v>681240.10000000009</v>
      </c>
      <c r="I72" s="31">
        <f t="shared" si="4"/>
        <v>472712</v>
      </c>
      <c r="J72" s="31">
        <f t="shared" si="4"/>
        <v>2361824.7600000002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1916</v>
      </c>
      <c r="D73" s="31">
        <f t="shared" si="5"/>
        <v>21053</v>
      </c>
      <c r="E73" s="31">
        <f t="shared" si="5"/>
        <v>0</v>
      </c>
      <c r="F73" s="31">
        <f t="shared" si="5"/>
        <v>0</v>
      </c>
      <c r="G73" s="31">
        <f t="shared" si="5"/>
        <v>1866</v>
      </c>
      <c r="H73" s="31">
        <f t="shared" si="5"/>
        <v>41687</v>
      </c>
      <c r="I73" s="31">
        <f t="shared" si="5"/>
        <v>3782</v>
      </c>
      <c r="J73" s="31">
        <f t="shared" si="5"/>
        <v>62740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168073</v>
      </c>
      <c r="D74" s="31">
        <f t="shared" ref="D74:J74" si="6">SUM(D72:D73)</f>
        <v>1435793.66</v>
      </c>
      <c r="E74" s="31">
        <f t="shared" si="6"/>
        <v>61748</v>
      </c>
      <c r="F74" s="31">
        <f t="shared" si="6"/>
        <v>265844</v>
      </c>
      <c r="G74" s="31">
        <f t="shared" si="6"/>
        <v>246673</v>
      </c>
      <c r="H74" s="31">
        <f t="shared" si="6"/>
        <v>722927.10000000009</v>
      </c>
      <c r="I74" s="31">
        <f t="shared" si="6"/>
        <v>476494</v>
      </c>
      <c r="J74" s="31">
        <f t="shared" si="6"/>
        <v>2424564.7600000002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4 B32:H77 B5:B31 D5:D31 F5:F31 H5:H31">
    <cfRule type="expression" dxfId="20" priority="91" stopIfTrue="1">
      <formula>CellHasFormula</formula>
    </cfRule>
  </conditionalFormatting>
  <conditionalFormatting sqref="C5:C31">
    <cfRule type="expression" dxfId="19" priority="3" stopIfTrue="1">
      <formula>CellHasFormula</formula>
    </cfRule>
  </conditionalFormatting>
  <conditionalFormatting sqref="E5:E31">
    <cfRule type="expression" dxfId="18" priority="2" stopIfTrue="1">
      <formula>CellHasFormula</formula>
    </cfRule>
  </conditionalFormatting>
  <conditionalFormatting sqref="G5:G31">
    <cfRule type="expression" dxfId="17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2" activePane="bottomLeft" state="frozen"/>
      <selection pane="bottomLeft" activeCell="G39" sqref="G39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5">
        <v>58937</v>
      </c>
      <c r="D5" s="29">
        <f>(Jul!C5*4)+(Aug!C5*3)+(Sep!C5*2)+(Oct!C5*1)</f>
        <v>883787.82000000007</v>
      </c>
      <c r="E5" s="66"/>
      <c r="F5" s="29">
        <f>(Jul!E5*4)+(Aug!E5*3)+(Sep!E5*2)+(Oct!E5*1)</f>
        <v>332802</v>
      </c>
      <c r="G5" s="67">
        <v>36601</v>
      </c>
      <c r="H5" s="29">
        <f>Sep!H5+G5</f>
        <v>457216.48</v>
      </c>
      <c r="I5" s="29">
        <f t="shared" ref="I5:I63" si="0">C5+E5+G5</f>
        <v>95538</v>
      </c>
      <c r="J5" s="29">
        <f t="shared" ref="J5:J63" si="1">D5+F5+H5</f>
        <v>1673806.3</v>
      </c>
    </row>
    <row r="6" spans="1:10" s="15" customFormat="1" ht="15.75" customHeight="1" x14ac:dyDescent="0.2">
      <c r="A6" s="9" t="s">
        <v>23</v>
      </c>
      <c r="B6" s="10" t="s">
        <v>22</v>
      </c>
      <c r="C6" s="65"/>
      <c r="D6" s="29">
        <f>(Jul!C6*4)+(Aug!C6*3)+(Sep!C6*2)+(Oct!C6*1)</f>
        <v>0</v>
      </c>
      <c r="E6" s="66"/>
      <c r="F6" s="29">
        <f>(Jul!E6*4)+(Aug!E6*3)+(Sep!E6*2)+(Oct!E6*1)</f>
        <v>0</v>
      </c>
      <c r="G6" s="67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5">
        <v>92904</v>
      </c>
      <c r="D7" s="29">
        <f>(Jul!C7*4)+(Aug!C7*3)+(Sep!C7*2)+(Oct!C7*1)</f>
        <v>326646.83999999997</v>
      </c>
      <c r="E7" s="66"/>
      <c r="F7" s="29">
        <f>(Jul!E7*4)+(Aug!E7*3)+(Sep!E7*2)+(Oct!E7*1)</f>
        <v>0</v>
      </c>
      <c r="G7" s="67">
        <v>34585</v>
      </c>
      <c r="H7" s="29">
        <f>Sep!H7+G7</f>
        <v>63252.68</v>
      </c>
      <c r="I7" s="29">
        <f t="shared" si="0"/>
        <v>127489</v>
      </c>
      <c r="J7" s="29">
        <f t="shared" si="1"/>
        <v>389899.51999999996</v>
      </c>
    </row>
    <row r="8" spans="1:10" s="15" customFormat="1" ht="15.75" customHeight="1" x14ac:dyDescent="0.2">
      <c r="A8" s="9" t="s">
        <v>25</v>
      </c>
      <c r="B8" s="10" t="s">
        <v>22</v>
      </c>
      <c r="C8" s="65"/>
      <c r="D8" s="29">
        <f>(Jul!C8*4)+(Aug!C8*3)+(Sep!C8*2)+(Oct!C8*1)</f>
        <v>0</v>
      </c>
      <c r="E8" s="66"/>
      <c r="F8" s="29">
        <f>(Jul!E8*4)+(Aug!E8*3)+(Sep!E8*2)+(Oct!E8*1)</f>
        <v>0</v>
      </c>
      <c r="G8" s="67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5"/>
      <c r="D9" s="29">
        <f>(Jul!C9*4)+(Aug!C9*3)+(Sep!C9*2)+(Oct!C9*1)</f>
        <v>0</v>
      </c>
      <c r="E9" s="66"/>
      <c r="F9" s="29">
        <f>(Jul!E9*4)+(Aug!E9*3)+(Sep!E9*2)+(Oct!E9*1)</f>
        <v>0</v>
      </c>
      <c r="G9" s="67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5">
        <v>3158</v>
      </c>
      <c r="D10" s="29">
        <f>(Jul!C10*4)+(Aug!C10*3)+(Sep!C10*2)+(Oct!C10*1)</f>
        <v>236040.52</v>
      </c>
      <c r="E10" s="66"/>
      <c r="F10" s="29">
        <f>(Jul!E10*4)+(Aug!E10*3)+(Sep!E10*2)+(Oct!E10*1)</f>
        <v>0</v>
      </c>
      <c r="G10" s="67">
        <v>3925</v>
      </c>
      <c r="H10" s="29">
        <f>Sep!H10+G10</f>
        <v>75698.86</v>
      </c>
      <c r="I10" s="29">
        <f t="shared" si="0"/>
        <v>7083</v>
      </c>
      <c r="J10" s="29">
        <f t="shared" si="1"/>
        <v>311739.38</v>
      </c>
    </row>
    <row r="11" spans="1:10" s="17" customFormat="1" ht="15.75" customHeight="1" x14ac:dyDescent="0.2">
      <c r="A11" s="5" t="s">
        <v>31</v>
      </c>
      <c r="B11" s="6" t="s">
        <v>22</v>
      </c>
      <c r="C11" s="65"/>
      <c r="D11" s="29">
        <f>(Jul!C11*4)+(Aug!C11*3)+(Sep!C11*2)+(Oct!C11*1)</f>
        <v>116724</v>
      </c>
      <c r="E11" s="66"/>
      <c r="F11" s="29">
        <f>(Jul!E11*4)+(Aug!E11*3)+(Sep!E11*2)+(Oct!E11*1)</f>
        <v>0</v>
      </c>
      <c r="G11" s="67"/>
      <c r="H11" s="29">
        <f>Sep!H11+G11</f>
        <v>5235</v>
      </c>
      <c r="I11" s="29">
        <f t="shared" si="0"/>
        <v>0</v>
      </c>
      <c r="J11" s="29">
        <f t="shared" si="1"/>
        <v>121959</v>
      </c>
    </row>
    <row r="12" spans="1:10" s="15" customFormat="1" ht="15.75" customHeight="1" x14ac:dyDescent="0.2">
      <c r="A12" s="9" t="s">
        <v>36</v>
      </c>
      <c r="B12" s="10" t="s">
        <v>22</v>
      </c>
      <c r="C12" s="65"/>
      <c r="D12" s="29">
        <f>(Jul!C12*4)+(Aug!C12*3)+(Sep!C12*2)+(Oct!C12*1)</f>
        <v>78892</v>
      </c>
      <c r="E12" s="66"/>
      <c r="F12" s="29">
        <f>(Jul!E12*4)+(Aug!E12*3)+(Sep!E12*2)+(Oct!E12*1)</f>
        <v>0</v>
      </c>
      <c r="G12" s="67"/>
      <c r="H12" s="29">
        <f>Sep!H12+G12</f>
        <v>4422</v>
      </c>
      <c r="I12" s="29">
        <f t="shared" si="0"/>
        <v>0</v>
      </c>
      <c r="J12" s="29">
        <f t="shared" si="1"/>
        <v>83314</v>
      </c>
    </row>
    <row r="13" spans="1:10" s="17" customFormat="1" ht="15.75" customHeight="1" x14ac:dyDescent="0.2">
      <c r="A13" s="5" t="s">
        <v>37</v>
      </c>
      <c r="B13" s="6" t="s">
        <v>22</v>
      </c>
      <c r="C13" s="65"/>
      <c r="D13" s="29">
        <f>(Jul!C13*4)+(Aug!C13*3)+(Sep!C13*2)+(Oct!C13*1)</f>
        <v>0</v>
      </c>
      <c r="E13" s="66"/>
      <c r="F13" s="29">
        <f>(Jul!E13*4)+(Aug!E13*3)+(Sep!E13*2)+(Oct!E13*1)</f>
        <v>0</v>
      </c>
      <c r="G13" s="67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5"/>
      <c r="D14" s="29">
        <f>(Jul!C14*4)+(Aug!C14*3)+(Sep!C14*2)+(Oct!C14*1)</f>
        <v>0</v>
      </c>
      <c r="E14" s="66"/>
      <c r="F14" s="29">
        <f>(Jul!E14*4)+(Aug!E14*3)+(Sep!E14*2)+(Oct!E14*1)</f>
        <v>0</v>
      </c>
      <c r="G14" s="67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5"/>
      <c r="D15" s="29">
        <f>(Jul!C15*4)+(Aug!C15*3)+(Sep!C15*2)+(Oct!C15*1)</f>
        <v>0</v>
      </c>
      <c r="E15" s="66"/>
      <c r="F15" s="29">
        <f>(Jul!E15*4)+(Aug!E15*3)+(Sep!E15*2)+(Oct!E15*1)</f>
        <v>0</v>
      </c>
      <c r="G15" s="67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5"/>
      <c r="D16" s="29">
        <f>(Jul!C16*4)+(Aug!C16*3)+(Sep!C16*2)+(Oct!C16*1)</f>
        <v>0</v>
      </c>
      <c r="E16" s="66"/>
      <c r="F16" s="29">
        <f>(Jul!E16*4)+(Aug!E16*3)+(Sep!E16*2)+(Oct!E16*1)</f>
        <v>0</v>
      </c>
      <c r="G16" s="67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5"/>
      <c r="D17" s="29">
        <f>(Jul!C17*4)+(Aug!C17*3)+(Sep!C17*2)+(Oct!C17*1)</f>
        <v>355014.81</v>
      </c>
      <c r="E17" s="66"/>
      <c r="F17" s="29">
        <f>(Jul!E17*4)+(Aug!E17*3)+(Sep!E17*2)+(Oct!E17*1)</f>
        <v>0</v>
      </c>
      <c r="G17" s="67"/>
      <c r="H17" s="29">
        <f>Sep!H17+G17</f>
        <v>27040.15</v>
      </c>
      <c r="I17" s="29">
        <f t="shared" si="0"/>
        <v>0</v>
      </c>
      <c r="J17" s="29">
        <f t="shared" si="1"/>
        <v>382054.96</v>
      </c>
    </row>
    <row r="18" spans="1:10" s="15" customFormat="1" ht="15.75" customHeight="1" x14ac:dyDescent="0.2">
      <c r="A18" s="9" t="s">
        <v>47</v>
      </c>
      <c r="B18" s="10" t="s">
        <v>22</v>
      </c>
      <c r="C18" s="65"/>
      <c r="D18" s="29">
        <f>(Jul!C18*4)+(Aug!C18*3)+(Sep!C18*2)+(Oct!C18*1)</f>
        <v>0</v>
      </c>
      <c r="E18" s="66"/>
      <c r="F18" s="29">
        <f>(Jul!E18*4)+(Aug!E18*3)+(Sep!E18*2)+(Oct!E18*1)</f>
        <v>0</v>
      </c>
      <c r="G18" s="67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5"/>
      <c r="D19" s="29">
        <f>(Jul!C19*4)+(Aug!C19*3)+(Sep!C19*2)+(Oct!C19*1)</f>
        <v>0</v>
      </c>
      <c r="E19" s="66"/>
      <c r="F19" s="29">
        <f>(Jul!E19*4)+(Aug!E19*3)+(Sep!E19*2)+(Oct!E19*1)</f>
        <v>0</v>
      </c>
      <c r="G19" s="67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5"/>
      <c r="D20" s="29">
        <f>(Jul!C20*4)+(Aug!C20*3)+(Sep!C20*2)+(Oct!C20*1)</f>
        <v>217236</v>
      </c>
      <c r="E20" s="66"/>
      <c r="F20" s="29">
        <f>(Jul!E20*4)+(Aug!E20*3)+(Sep!E20*2)+(Oct!E20*1)</f>
        <v>0</v>
      </c>
      <c r="G20" s="67"/>
      <c r="H20" s="29">
        <f>Sep!H20+G20</f>
        <v>93353</v>
      </c>
      <c r="I20" s="29">
        <f t="shared" si="0"/>
        <v>0</v>
      </c>
      <c r="J20" s="29">
        <f t="shared" si="1"/>
        <v>310589</v>
      </c>
    </row>
    <row r="21" spans="1:10" s="17" customFormat="1" ht="15.75" customHeight="1" x14ac:dyDescent="0.2">
      <c r="A21" s="5" t="s">
        <v>141</v>
      </c>
      <c r="B21" s="6" t="s">
        <v>22</v>
      </c>
      <c r="C21" s="65"/>
      <c r="D21" s="29">
        <f>(Jul!C21*4)+(Aug!C21*3)+(Sep!C21*2)+(Oct!C21*1)</f>
        <v>0</v>
      </c>
      <c r="E21" s="66"/>
      <c r="F21" s="29">
        <f>(Jul!E21*4)+(Aug!E21*3)+(Sep!E21*2)+(Oct!E21*1)</f>
        <v>0</v>
      </c>
      <c r="G21" s="67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5">
        <v>7048</v>
      </c>
      <c r="D22" s="29">
        <f>(Jul!C22*4)+(Aug!C22*3)+(Sep!C22*2)+(Oct!C22*1)</f>
        <v>7048</v>
      </c>
      <c r="E22" s="66"/>
      <c r="F22" s="29">
        <f>(Jul!E22*4)+(Aug!E22*3)+(Sep!E22*2)+(Oct!E22*1)</f>
        <v>0</v>
      </c>
      <c r="G22" s="67">
        <v>6220</v>
      </c>
      <c r="H22" s="29">
        <f>Sep!H22+G22</f>
        <v>6220</v>
      </c>
      <c r="I22" s="29">
        <f t="shared" si="0"/>
        <v>13268</v>
      </c>
      <c r="J22" s="29">
        <f t="shared" si="1"/>
        <v>13268</v>
      </c>
    </row>
    <row r="23" spans="1:10" s="17" customFormat="1" ht="15.75" customHeight="1" x14ac:dyDescent="0.2">
      <c r="A23" s="5" t="s">
        <v>52</v>
      </c>
      <c r="B23" s="6" t="s">
        <v>22</v>
      </c>
      <c r="C23" s="65"/>
      <c r="D23" s="29">
        <f>(Jul!C23*4)+(Aug!C23*3)+(Sep!C23*2)+(Oct!C23*1)</f>
        <v>0</v>
      </c>
      <c r="E23" s="66"/>
      <c r="F23" s="29">
        <f>(Jul!E23*4)+(Aug!E23*3)+(Sep!E23*2)+(Oct!E23*1)</f>
        <v>0</v>
      </c>
      <c r="G23" s="67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5"/>
      <c r="D24" s="29">
        <f>(Jul!C24*4)+(Aug!C24*3)+(Sep!C24*2)+(Oct!C24*1)</f>
        <v>0</v>
      </c>
      <c r="E24" s="66"/>
      <c r="F24" s="29">
        <f>(Jul!E24*4)+(Aug!E24*3)+(Sep!E24*2)+(Oct!E24*1)</f>
        <v>0</v>
      </c>
      <c r="G24" s="67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5"/>
      <c r="D25" s="29">
        <f>(Jul!C25*4)+(Aug!C25*3)+(Sep!C25*2)+(Oct!C25*1)</f>
        <v>0</v>
      </c>
      <c r="E25" s="66"/>
      <c r="F25" s="29">
        <f>(Jul!E25*4)+(Aug!E25*3)+(Sep!E25*2)+(Oct!E25*1)</f>
        <v>0</v>
      </c>
      <c r="G25" s="67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5"/>
      <c r="D26" s="29">
        <f>(Jul!C26*4)+(Aug!C26*3)+(Sep!C26*2)+(Oct!C26*1)</f>
        <v>0</v>
      </c>
      <c r="E26" s="66"/>
      <c r="F26" s="29">
        <f>(Jul!E26*4)+(Aug!E26*3)+(Sep!E26*2)+(Oct!E26*1)</f>
        <v>0</v>
      </c>
      <c r="G26" s="67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5"/>
      <c r="D27" s="29">
        <f>(Jul!C27*4)+(Aug!C27*3)+(Sep!C27*2)+(Oct!C27*1)</f>
        <v>0</v>
      </c>
      <c r="E27" s="66"/>
      <c r="F27" s="29">
        <f>(Jul!E27*4)+(Aug!E27*3)+(Sep!E27*2)+(Oct!E27*1)</f>
        <v>0</v>
      </c>
      <c r="G27" s="67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5"/>
      <c r="D28" s="29">
        <f>(Jul!C28*4)+(Aug!C28*3)+(Sep!C28*2)+(Oct!C28*1)</f>
        <v>0</v>
      </c>
      <c r="E28" s="66"/>
      <c r="F28" s="29">
        <f>(Jul!E28*4)+(Aug!E28*3)+(Sep!E28*2)+(Oct!E28*1)</f>
        <v>0</v>
      </c>
      <c r="G28" s="67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5"/>
      <c r="D29" s="29">
        <f>(Jul!C29*4)+(Aug!C29*3)+(Sep!C29*2)+(Oct!C29*1)</f>
        <v>0</v>
      </c>
      <c r="E29" s="66"/>
      <c r="F29" s="29">
        <f>(Jul!E29*4)+(Aug!E29*3)+(Sep!E29*2)+(Oct!E29*1)</f>
        <v>0</v>
      </c>
      <c r="G29" s="67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5"/>
      <c r="D30" s="29">
        <f>(Jul!C30*4)+(Aug!C30*3)+(Sep!C30*2)+(Oct!C30*1)</f>
        <v>0</v>
      </c>
      <c r="E30" s="66"/>
      <c r="F30" s="29">
        <f>(Jul!E30*4)+(Aug!E30*3)+(Sep!E30*2)+(Oct!E30*1)</f>
        <v>0</v>
      </c>
      <c r="G30" s="67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5">
        <v>36826</v>
      </c>
      <c r="D31" s="29">
        <f>(Jul!C31*4)+(Aug!C31*3)+(Sep!C31*2)+(Oct!C31*1)</f>
        <v>36826</v>
      </c>
      <c r="E31" s="66"/>
      <c r="F31" s="29">
        <f>(Jul!E31*4)+(Aug!E31*3)+(Sep!E31*2)+(Oct!E31*1)</f>
        <v>96838</v>
      </c>
      <c r="G31" s="67">
        <v>31729</v>
      </c>
      <c r="H31" s="29">
        <f>Sep!H31+G31</f>
        <v>61861.93</v>
      </c>
      <c r="I31" s="29">
        <f t="shared" si="0"/>
        <v>68555</v>
      </c>
      <c r="J31" s="29">
        <f t="shared" si="1"/>
        <v>195525.93</v>
      </c>
    </row>
    <row r="32" spans="1:10" s="17" customFormat="1" ht="15.75" customHeight="1" x14ac:dyDescent="0.2">
      <c r="A32" s="5" t="s">
        <v>19</v>
      </c>
      <c r="B32" s="6" t="s">
        <v>20</v>
      </c>
      <c r="C32" s="65"/>
      <c r="D32" s="29">
        <f>(Jul!C32*4)+(Aug!C32*3)+(Sep!C32*2)+(Oct!C32*1)</f>
        <v>10757</v>
      </c>
      <c r="E32" s="66"/>
      <c r="F32" s="29">
        <f>(Jul!E32*4)+(Aug!E32*3)+(Sep!E32*2)+(Oct!E32*1)</f>
        <v>0</v>
      </c>
      <c r="G32" s="67"/>
      <c r="H32" s="29">
        <f>Sep!H32+G32</f>
        <v>7700</v>
      </c>
      <c r="I32" s="29">
        <f t="shared" si="0"/>
        <v>0</v>
      </c>
      <c r="J32" s="29">
        <f t="shared" si="1"/>
        <v>18457</v>
      </c>
    </row>
    <row r="33" spans="1:10" s="17" customFormat="1" ht="15.75" customHeight="1" x14ac:dyDescent="0.2">
      <c r="A33" s="5" t="s">
        <v>26</v>
      </c>
      <c r="B33" s="6" t="s">
        <v>20</v>
      </c>
      <c r="C33" s="65"/>
      <c r="D33" s="29">
        <f>(Jul!C33*4)+(Aug!C33*3)+(Sep!C33*2)+(Oct!C33*1)</f>
        <v>526</v>
      </c>
      <c r="E33" s="66"/>
      <c r="F33" s="29">
        <f>(Jul!E33*4)+(Aug!E33*3)+(Sep!E33*2)+(Oct!E33*1)</f>
        <v>0</v>
      </c>
      <c r="G33" s="67"/>
      <c r="H33" s="29">
        <f>Sep!H33+G33</f>
        <v>0</v>
      </c>
      <c r="I33" s="29">
        <f t="shared" si="0"/>
        <v>0</v>
      </c>
      <c r="J33" s="29">
        <f t="shared" si="1"/>
        <v>526</v>
      </c>
    </row>
    <row r="34" spans="1:10" s="17" customFormat="1" ht="15.75" customHeight="1" x14ac:dyDescent="0.2">
      <c r="A34" s="5" t="s">
        <v>28</v>
      </c>
      <c r="B34" s="6" t="s">
        <v>20</v>
      </c>
      <c r="C34" s="65"/>
      <c r="D34" s="29">
        <f>(Jul!C34*4)+(Aug!C34*3)+(Sep!C34*2)+(Oct!C34*1)</f>
        <v>0</v>
      </c>
      <c r="E34" s="66"/>
      <c r="F34" s="29">
        <f>(Jul!E34*4)+(Aug!E34*3)+(Sep!E34*2)+(Oct!E34*1)</f>
        <v>0</v>
      </c>
      <c r="G34" s="67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5"/>
      <c r="D35" s="29">
        <f>(Jul!C35*4)+(Aug!C35*3)+(Sep!C35*2)+(Oct!C35*1)</f>
        <v>0</v>
      </c>
      <c r="E35" s="66"/>
      <c r="F35" s="29">
        <f>(Jul!E35*4)+(Aug!E35*3)+(Sep!E35*2)+(Oct!E35*1)</f>
        <v>0</v>
      </c>
      <c r="G35" s="67"/>
      <c r="H35" s="29">
        <f>Sep!H35+G35</f>
        <v>0</v>
      </c>
      <c r="I35" s="29">
        <f t="shared" si="0"/>
        <v>0</v>
      </c>
      <c r="J35" s="29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65"/>
      <c r="D36" s="29">
        <f>(Jul!C36*4)+(Aug!C36*3)+(Sep!C36*2)+(Oct!C36*1)</f>
        <v>0</v>
      </c>
      <c r="E36" s="66"/>
      <c r="F36" s="29">
        <f>(Jul!E36*4)+(Aug!E36*3)+(Sep!E36*2)+(Oct!E36*1)</f>
        <v>0</v>
      </c>
      <c r="G36" s="67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5"/>
      <c r="D37" s="29">
        <f>(Jul!C37*4)+(Aug!C37*3)+(Sep!C37*2)+(Oct!C37*1)</f>
        <v>2108</v>
      </c>
      <c r="E37" s="66"/>
      <c r="F37" s="29">
        <f>(Jul!E37*4)+(Aug!E37*3)+(Sep!E37*2)+(Oct!E37*1)</f>
        <v>0</v>
      </c>
      <c r="G37" s="67"/>
      <c r="H37" s="29">
        <f>Sep!H37+G37</f>
        <v>11000</v>
      </c>
      <c r="I37" s="29">
        <f t="shared" si="0"/>
        <v>0</v>
      </c>
      <c r="J37" s="29">
        <f t="shared" si="1"/>
        <v>13108</v>
      </c>
    </row>
    <row r="38" spans="1:10" s="17" customFormat="1" ht="15.75" customHeight="1" x14ac:dyDescent="0.2">
      <c r="A38" s="5" t="s">
        <v>34</v>
      </c>
      <c r="B38" s="6" t="s">
        <v>20</v>
      </c>
      <c r="C38" s="65"/>
      <c r="D38" s="29">
        <f>(Jul!C38*4)+(Aug!C38*3)+(Sep!C38*2)+(Oct!C38*1)</f>
        <v>0</v>
      </c>
      <c r="E38" s="66"/>
      <c r="F38" s="29">
        <f>(Jul!E38*4)+(Aug!E38*3)+(Sep!E38*2)+(Oct!E38*1)</f>
        <v>0</v>
      </c>
      <c r="G38" s="67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5"/>
      <c r="D39" s="29">
        <f>(Jul!C39*4)+(Aug!C39*3)+(Sep!C39*2)+(Oct!C39*1)</f>
        <v>0</v>
      </c>
      <c r="E39" s="66"/>
      <c r="F39" s="29">
        <f>(Jul!E39*4)+(Aug!E39*3)+(Sep!E39*2)+(Oct!E39*1)</f>
        <v>0</v>
      </c>
      <c r="G39" s="67"/>
      <c r="H39" s="29">
        <f>Sep!H39+G39</f>
        <v>0</v>
      </c>
      <c r="I39" s="29">
        <f t="shared" si="0"/>
        <v>0</v>
      </c>
      <c r="J39" s="29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65"/>
      <c r="D40" s="29">
        <f>(Jul!C40*4)+(Aug!C40*3)+(Sep!C40*2)+(Oct!C40*1)</f>
        <v>0</v>
      </c>
      <c r="E40" s="66"/>
      <c r="F40" s="29">
        <f>(Jul!E40*4)+(Aug!E40*3)+(Sep!E40*2)+(Oct!E40*1)</f>
        <v>0</v>
      </c>
      <c r="G40" s="67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5"/>
      <c r="D41" s="29">
        <f>(Jul!C41*4)+(Aug!C41*3)+(Sep!C41*2)+(Oct!C41*1)</f>
        <v>0</v>
      </c>
      <c r="E41" s="66"/>
      <c r="F41" s="29">
        <f>(Jul!E41*4)+(Aug!E41*3)+(Sep!E41*2)+(Oct!E41*1)</f>
        <v>0</v>
      </c>
      <c r="G41" s="67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5"/>
      <c r="D42" s="29">
        <f>(Jul!C42*4)+(Aug!C42*3)+(Sep!C42*2)+(Oct!C42*1)</f>
        <v>0</v>
      </c>
      <c r="E42" s="66"/>
      <c r="F42" s="29">
        <f>(Jul!E42*4)+(Aug!E42*3)+(Sep!E42*2)+(Oct!E42*1)</f>
        <v>0</v>
      </c>
      <c r="G42" s="67"/>
      <c r="H42" s="29">
        <f>Sep!H42+G42</f>
        <v>0</v>
      </c>
      <c r="I42" s="29">
        <f t="shared" si="0"/>
        <v>0</v>
      </c>
      <c r="J42" s="29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65"/>
      <c r="D43" s="29">
        <f>(Jul!C43*4)+(Aug!C43*3)+(Sep!C43*2)+(Oct!C43*1)</f>
        <v>0</v>
      </c>
      <c r="E43" s="66"/>
      <c r="F43" s="29">
        <f>(Jul!E43*4)+(Aug!E43*3)+(Sep!E43*2)+(Oct!E43*1)</f>
        <v>0</v>
      </c>
      <c r="G43" s="67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5"/>
      <c r="D44" s="29">
        <f>(Jul!C44*4)+(Aug!C44*3)+(Sep!C44*2)+(Oct!C44*1)</f>
        <v>0</v>
      </c>
      <c r="E44" s="66"/>
      <c r="F44" s="29">
        <f>(Jul!E44*4)+(Aug!E44*3)+(Sep!E44*2)+(Oct!E44*1)</f>
        <v>0</v>
      </c>
      <c r="G44" s="67"/>
      <c r="H44" s="29">
        <f>Sep!H44+G44</f>
        <v>0</v>
      </c>
      <c r="I44" s="29">
        <f t="shared" si="0"/>
        <v>0</v>
      </c>
      <c r="J44" s="29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5"/>
      <c r="D45" s="29">
        <f>(Jul!C45*4)+(Aug!C45*3)+(Sep!C45*2)+(Oct!C45*1)</f>
        <v>0</v>
      </c>
      <c r="E45" s="66"/>
      <c r="F45" s="29">
        <f>(Jul!E45*4)+(Aug!E45*3)+(Sep!E45*2)+(Oct!E45*1)</f>
        <v>0</v>
      </c>
      <c r="G45" s="67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5"/>
      <c r="D46" s="29">
        <f>(Jul!C46*4)+(Aug!C46*3)+(Sep!C46*2)+(Oct!C46*1)</f>
        <v>0</v>
      </c>
      <c r="E46" s="66"/>
      <c r="F46" s="29">
        <f>(Jul!E46*4)+(Aug!E46*3)+(Sep!E46*2)+(Oct!E46*1)</f>
        <v>0</v>
      </c>
      <c r="G46" s="67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5"/>
      <c r="D47" s="29">
        <f>(Jul!C47*4)+(Aug!C47*3)+(Sep!C47*2)+(Oct!C47*1)</f>
        <v>0</v>
      </c>
      <c r="E47" s="66"/>
      <c r="F47" s="29">
        <f>(Jul!E47*4)+(Aug!E47*3)+(Sep!E47*2)+(Oct!E47*1)</f>
        <v>0</v>
      </c>
      <c r="G47" s="67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5"/>
      <c r="D48" s="29">
        <f>(Jul!C48*4)+(Aug!C48*3)+(Sep!C48*2)+(Oct!C48*1)</f>
        <v>526</v>
      </c>
      <c r="E48" s="66"/>
      <c r="F48" s="29">
        <f>(Jul!E48*4)+(Aug!E48*3)+(Sep!E48*2)+(Oct!E48*1)</f>
        <v>0</v>
      </c>
      <c r="G48" s="67"/>
      <c r="H48" s="29">
        <f>Sep!H48+G48</f>
        <v>526</v>
      </c>
      <c r="I48" s="29">
        <f t="shared" si="0"/>
        <v>0</v>
      </c>
      <c r="J48" s="29">
        <f t="shared" si="1"/>
        <v>1052</v>
      </c>
    </row>
    <row r="49" spans="1:10" s="17" customFormat="1" ht="15.75" customHeight="1" x14ac:dyDescent="0.2">
      <c r="A49" s="5" t="s">
        <v>57</v>
      </c>
      <c r="B49" s="6" t="s">
        <v>20</v>
      </c>
      <c r="C49" s="65"/>
      <c r="D49" s="29">
        <f>(Jul!C49*4)+(Aug!C49*3)+(Sep!C49*2)+(Oct!C49*1)</f>
        <v>1174</v>
      </c>
      <c r="E49" s="66"/>
      <c r="F49" s="29">
        <f>(Jul!E49*4)+(Aug!E49*3)+(Sep!E49*2)+(Oct!E49*1)</f>
        <v>0</v>
      </c>
      <c r="G49" s="67"/>
      <c r="H49" s="29">
        <f>Sep!H49+G49</f>
        <v>1074</v>
      </c>
      <c r="I49" s="29">
        <f t="shared" si="0"/>
        <v>0</v>
      </c>
      <c r="J49" s="29">
        <f t="shared" si="1"/>
        <v>2248</v>
      </c>
    </row>
    <row r="50" spans="1:10" s="17" customFormat="1" ht="15.75" customHeight="1" x14ac:dyDescent="0.2">
      <c r="A50" s="5" t="s">
        <v>58</v>
      </c>
      <c r="B50" s="6" t="s">
        <v>20</v>
      </c>
      <c r="C50" s="65"/>
      <c r="D50" s="29">
        <f>(Jul!C50*4)+(Aug!C50*3)+(Sep!C50*2)+(Oct!C50*1)</f>
        <v>14725</v>
      </c>
      <c r="E50" s="66"/>
      <c r="F50" s="29">
        <f>(Jul!E50*4)+(Aug!E50*3)+(Sep!E50*2)+(Oct!E50*1)</f>
        <v>0</v>
      </c>
      <c r="G50" s="67"/>
      <c r="H50" s="29">
        <f>Sep!H50+G50</f>
        <v>21121</v>
      </c>
      <c r="I50" s="29">
        <f t="shared" si="0"/>
        <v>0</v>
      </c>
      <c r="J50" s="29">
        <f t="shared" si="1"/>
        <v>35846</v>
      </c>
    </row>
    <row r="51" spans="1:10" s="17" customFormat="1" ht="15.75" customHeight="1" x14ac:dyDescent="0.2">
      <c r="A51" s="5" t="s">
        <v>59</v>
      </c>
      <c r="B51" s="6" t="s">
        <v>20</v>
      </c>
      <c r="C51" s="65"/>
      <c r="D51" s="29">
        <f>(Jul!C51*4)+(Aug!C51*3)+(Sep!C51*2)+(Oct!C51*1)</f>
        <v>0</v>
      </c>
      <c r="E51" s="66"/>
      <c r="F51" s="29">
        <f>(Jul!E51*4)+(Aug!E51*3)+(Sep!E51*2)+(Oct!E51*1)</f>
        <v>0</v>
      </c>
      <c r="G51" s="67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5"/>
      <c r="D52" s="29">
        <f>(Jul!C52*4)+(Aug!C52*3)+(Sep!C52*2)+(Oct!C52*1)</f>
        <v>0</v>
      </c>
      <c r="E52" s="66"/>
      <c r="F52" s="29">
        <f>(Jul!E52*4)+(Aug!E52*3)+(Sep!E52*2)+(Oct!E52*1)</f>
        <v>0</v>
      </c>
      <c r="G52" s="67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5"/>
      <c r="D53" s="29">
        <f>(Jul!C53*4)+(Aug!C53*3)+(Sep!C53*2)+(Oct!C53*1)</f>
        <v>0</v>
      </c>
      <c r="E53" s="66"/>
      <c r="F53" s="29">
        <f>(Jul!E53*4)+(Aug!E53*3)+(Sep!E53*2)+(Oct!E53*1)</f>
        <v>0</v>
      </c>
      <c r="G53" s="67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5"/>
      <c r="D54" s="29">
        <f>(Jul!C54*4)+(Aug!C54*3)+(Sep!C54*2)+(Oct!C54*1)</f>
        <v>0</v>
      </c>
      <c r="E54" s="66"/>
      <c r="F54" s="29">
        <f>(Jul!E54*4)+(Aug!E54*3)+(Sep!E54*2)+(Oct!E54*1)</f>
        <v>0</v>
      </c>
      <c r="G54" s="67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5"/>
      <c r="D55" s="29">
        <f>(Jul!C55*4)+(Aug!C55*3)+(Sep!C55*2)+(Oct!C55*1)</f>
        <v>0</v>
      </c>
      <c r="E55" s="66"/>
      <c r="F55" s="29">
        <f>(Jul!E55*4)+(Aug!E55*3)+(Sep!E55*2)+(Oct!E55*1)</f>
        <v>0</v>
      </c>
      <c r="G55" s="67"/>
      <c r="H55" s="29">
        <f>Sep!H55+G55</f>
        <v>0</v>
      </c>
      <c r="I55" s="29">
        <f t="shared" si="0"/>
        <v>0</v>
      </c>
      <c r="J55" s="29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65"/>
      <c r="D56" s="29">
        <f>(Jul!C56*4)+(Aug!C56*3)+(Sep!C56*2)+(Oct!C56*1)</f>
        <v>0</v>
      </c>
      <c r="E56" s="66"/>
      <c r="F56" s="29">
        <f>(Jul!E56*4)+(Aug!E56*3)+(Sep!E56*2)+(Oct!E56*1)</f>
        <v>0</v>
      </c>
      <c r="G56" s="67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5"/>
      <c r="D57" s="29">
        <f>(Jul!C57*4)+(Aug!C57*3)+(Sep!C57*2)+(Oct!C57*1)</f>
        <v>0</v>
      </c>
      <c r="E57" s="66"/>
      <c r="F57" s="29">
        <f>(Jul!E57*4)+(Aug!E57*3)+(Sep!E57*2)+(Oct!E57*1)</f>
        <v>0</v>
      </c>
      <c r="G57" s="67"/>
      <c r="H57" s="29">
        <f>Sep!H57+G57</f>
        <v>0</v>
      </c>
      <c r="I57" s="29">
        <f t="shared" si="0"/>
        <v>0</v>
      </c>
      <c r="J57" s="29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5"/>
      <c r="D58" s="29">
        <f>(Jul!C58*4)+(Aug!C58*3)+(Sep!C58*2)+(Oct!C58*1)</f>
        <v>0</v>
      </c>
      <c r="E58" s="66"/>
      <c r="F58" s="29">
        <f>(Jul!E58*4)+(Aug!E58*3)+(Sep!E58*2)+(Oct!E58*1)</f>
        <v>0</v>
      </c>
      <c r="G58" s="67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65"/>
      <c r="D59" s="29">
        <f>(Jul!C59*4)+(Aug!C59*3)+(Sep!C59*2)+(Oct!C59*1)</f>
        <v>0</v>
      </c>
      <c r="E59" s="66"/>
      <c r="F59" s="29">
        <f>(Jul!E59*4)+(Aug!E59*3)+(Sep!E59*2)+(Oct!E59*1)</f>
        <v>0</v>
      </c>
      <c r="G59" s="67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5"/>
      <c r="D60" s="29">
        <f>(Jul!C60*4)+(Aug!C60*3)+(Sep!C60*2)+(Oct!C60*1)</f>
        <v>0</v>
      </c>
      <c r="E60" s="66"/>
      <c r="F60" s="29">
        <f>(Jul!E60*4)+(Aug!E60*3)+(Sep!E60*2)+(Oct!E60*1)</f>
        <v>0</v>
      </c>
      <c r="G60" s="67"/>
      <c r="H60" s="29">
        <f>Sep!H60+G60</f>
        <v>0</v>
      </c>
      <c r="I60" s="29">
        <f t="shared" si="0"/>
        <v>0</v>
      </c>
      <c r="J60" s="29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5"/>
      <c r="D61" s="29">
        <f>(Jul!C61*4)+(Aug!C61*3)+(Sep!C61*2)+(Oct!C61*1)</f>
        <v>0</v>
      </c>
      <c r="E61" s="66"/>
      <c r="F61" s="29">
        <f>(Jul!E61*4)+(Aug!E61*3)+(Sep!E61*2)+(Oct!E61*1)</f>
        <v>0</v>
      </c>
      <c r="G61" s="67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5"/>
      <c r="D62" s="29">
        <f>(Jul!C62*4)+(Aug!C62*3)+(Sep!C62*2)+(Oct!C62*1)</f>
        <v>0</v>
      </c>
      <c r="E62" s="66"/>
      <c r="F62" s="29">
        <f>(Jul!E62*4)+(Aug!E62*3)+(Sep!E62*2)+(Oct!E62*1)</f>
        <v>0</v>
      </c>
      <c r="G62" s="67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5"/>
      <c r="D63" s="29">
        <f>(Jul!C63*4)+(Aug!C63*3)+(Sep!C63*2)+(Oct!C63*1)</f>
        <v>266</v>
      </c>
      <c r="E63" s="66"/>
      <c r="F63" s="29">
        <f>(Jul!E63*4)+(Aug!E63*3)+(Sep!E63*2)+(Oct!E63*1)</f>
        <v>0</v>
      </c>
      <c r="G63" s="67"/>
      <c r="H63" s="29">
        <f>Sep!H63+G63</f>
        <v>266</v>
      </c>
      <c r="I63" s="29">
        <f t="shared" si="0"/>
        <v>0</v>
      </c>
      <c r="J63" s="29">
        <f t="shared" si="1"/>
        <v>532</v>
      </c>
    </row>
    <row r="64" spans="1:10" s="17" customFormat="1" ht="15.75" customHeight="1" x14ac:dyDescent="0.2">
      <c r="A64" s="5" t="s">
        <v>74</v>
      </c>
      <c r="B64" s="6" t="s">
        <v>20</v>
      </c>
      <c r="C64" s="65"/>
      <c r="D64" s="29">
        <f>(Jul!C64*4)+(Aug!C64*3)+(Sep!C64*2)+(Oct!C64*1)</f>
        <v>0</v>
      </c>
      <c r="E64" s="66"/>
      <c r="F64" s="29">
        <f>(Jul!E64*4)+(Aug!E64*3)+(Sep!E64*2)+(Oct!E64*1)</f>
        <v>0</v>
      </c>
      <c r="G64" s="67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5"/>
      <c r="D65" s="29">
        <f>(Jul!C65*4)+(Aug!C65*3)+(Sep!C65*2)+(Oct!C65*1)</f>
        <v>0</v>
      </c>
      <c r="E65" s="66"/>
      <c r="F65" s="29">
        <f>(Jul!E65*4)+(Aug!E65*3)+(Sep!E65*2)+(Oct!E65*1)</f>
        <v>0</v>
      </c>
      <c r="G65" s="67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5"/>
      <c r="D66" s="29">
        <f>(Jul!C66*4)+(Aug!C66*3)+(Sep!C66*2)+(Oct!C66*1)</f>
        <v>0</v>
      </c>
      <c r="E66" s="66"/>
      <c r="F66" s="29">
        <f>(Jul!E66*4)+(Aug!E66*3)+(Sep!E66*2)+(Oct!E66*1)</f>
        <v>0</v>
      </c>
      <c r="G66" s="67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5"/>
      <c r="D67" s="29">
        <f>(Jul!C67*4)+(Aug!C67*3)+(Sep!C67*2)+(Oct!C67*1)</f>
        <v>0</v>
      </c>
      <c r="E67" s="66"/>
      <c r="F67" s="29">
        <f>(Jul!E67*4)+(Aug!E67*3)+(Sep!E67*2)+(Oct!E67*1)</f>
        <v>0</v>
      </c>
      <c r="G67" s="67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5"/>
      <c r="D68" s="29">
        <f>(Jul!C68*4)+(Aug!C68*3)+(Sep!C68*2)+(Oct!C68*1)</f>
        <v>0</v>
      </c>
      <c r="E68" s="66"/>
      <c r="F68" s="29">
        <f>(Jul!E68*4)+(Aug!E68*3)+(Sep!E68*2)+(Oct!E68*1)</f>
        <v>0</v>
      </c>
      <c r="G68" s="67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5"/>
      <c r="D69" s="29">
        <f>(Jul!C69*4)+(Aug!C69*3)+(Sep!C69*2)+(Oct!C69*1)</f>
        <v>0</v>
      </c>
      <c r="E69" s="66"/>
      <c r="F69" s="29">
        <f>(Jul!E69*4)+(Aug!E69*3)+(Sep!E69*2)+(Oct!E69*1)</f>
        <v>0</v>
      </c>
      <c r="G69" s="67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5"/>
      <c r="D70" s="29">
        <f>(Jul!C70*4)+(Aug!C70*3)+(Sep!C70*2)+(Oct!C70*1)</f>
        <v>0</v>
      </c>
      <c r="E70" s="66"/>
      <c r="F70" s="29">
        <f>(Jul!E70*4)+(Aug!E70*3)+(Sep!E70*2)+(Oct!E70*1)</f>
        <v>0</v>
      </c>
      <c r="G70" s="67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5"/>
      <c r="D71" s="29">
        <f>(Jul!C71*4)+(Aug!C71*3)+(Sep!C71*2)+(Oct!C71*1)</f>
        <v>0</v>
      </c>
      <c r="E71" s="66"/>
      <c r="F71" s="29">
        <f>(Jul!E71*4)+(Aug!E71*3)+(Sep!E71*2)+(Oct!E71*1)</f>
        <v>0</v>
      </c>
      <c r="G71" s="67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198873</v>
      </c>
      <c r="D72" s="31">
        <f t="shared" si="4"/>
        <v>2258215.9900000002</v>
      </c>
      <c r="E72" s="31">
        <f t="shared" si="4"/>
        <v>0</v>
      </c>
      <c r="F72" s="31">
        <f t="shared" si="4"/>
        <v>429640</v>
      </c>
      <c r="G72" s="31">
        <f t="shared" si="4"/>
        <v>113060</v>
      </c>
      <c r="H72" s="31">
        <f t="shared" si="4"/>
        <v>794300.10000000009</v>
      </c>
      <c r="I72" s="31">
        <f t="shared" si="4"/>
        <v>311933</v>
      </c>
      <c r="J72" s="31">
        <f t="shared" si="4"/>
        <v>3482156.0900000003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0</v>
      </c>
      <c r="D73" s="31">
        <f t="shared" si="5"/>
        <v>30082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41687</v>
      </c>
      <c r="I73" s="31">
        <f t="shared" si="5"/>
        <v>0</v>
      </c>
      <c r="J73" s="31">
        <f t="shared" si="5"/>
        <v>71769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198873</v>
      </c>
      <c r="D74" s="31">
        <f t="shared" ref="D74:J74" si="6">SUM(D72:D73)</f>
        <v>2288297.9900000002</v>
      </c>
      <c r="E74" s="31">
        <f t="shared" si="6"/>
        <v>0</v>
      </c>
      <c r="F74" s="31">
        <f t="shared" si="6"/>
        <v>429640</v>
      </c>
      <c r="G74" s="31">
        <f t="shared" si="6"/>
        <v>113060</v>
      </c>
      <c r="H74" s="31">
        <f t="shared" si="6"/>
        <v>835987.10000000009</v>
      </c>
      <c r="I74" s="31">
        <f t="shared" si="6"/>
        <v>311933</v>
      </c>
      <c r="J74" s="31">
        <f t="shared" si="6"/>
        <v>3553925.0900000003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6" priority="57" stopIfTrue="1">
      <formula>CellHasFormula</formula>
    </cfRule>
  </conditionalFormatting>
  <conditionalFormatting sqref="J75:J76">
    <cfRule type="expression" dxfId="15" priority="49" stopIfTrue="1">
      <formula>CellHasFormula</formula>
    </cfRule>
  </conditionalFormatting>
  <conditionalFormatting sqref="J76">
    <cfRule type="expression" dxfId="14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6" activePane="bottomLeft" state="frozen"/>
      <selection pane="bottomLeft" activeCell="C51" sqref="C51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8">
        <v>53452</v>
      </c>
      <c r="D5" s="30">
        <f>(Jul!C5*5)+(Aug!C5*4)+(Sep!C5*3)+(Oct!C5*2)+(Nov!C5*1)</f>
        <v>1270610.76</v>
      </c>
      <c r="E5" s="69"/>
      <c r="F5" s="30">
        <f>(Jul!E5*5)+(Aug!E5*4)+(Sep!E5*3)+(Oct!E5*2)+(Nov!E5*1)</f>
        <v>460899</v>
      </c>
      <c r="G5" s="70">
        <v>36766</v>
      </c>
      <c r="H5" s="30">
        <f>Oct!H5+G5</f>
        <v>493982.48</v>
      </c>
      <c r="I5" s="30">
        <f t="shared" ref="I5:I63" si="0">C5+E5+G5</f>
        <v>90218</v>
      </c>
      <c r="J5" s="30">
        <f t="shared" ref="J5:J63" si="1">D5+F5+H5</f>
        <v>2225492.2400000002</v>
      </c>
    </row>
    <row r="6" spans="1:10" s="11" customFormat="1" ht="15.75" customHeight="1" x14ac:dyDescent="0.2">
      <c r="A6" s="9" t="s">
        <v>23</v>
      </c>
      <c r="B6" s="10" t="s">
        <v>22</v>
      </c>
      <c r="C6" s="68"/>
      <c r="D6" s="30">
        <f>(Jul!C6*5)+(Aug!C6*4)+(Sep!C6*3)+(Oct!C6*2)+(Nov!C6*1)</f>
        <v>0</v>
      </c>
      <c r="E6" s="69"/>
      <c r="F6" s="30">
        <f>(Jul!E6*5)+(Aug!E6*4)+(Sep!E6*3)+(Oct!E6*2)+(Nov!E6*1)</f>
        <v>0</v>
      </c>
      <c r="G6" s="70"/>
      <c r="H6" s="30">
        <f>Oct!H6+G6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8">
        <v>57884</v>
      </c>
      <c r="D7" s="30">
        <f>(Jul!C7*5)+(Aug!C7*4)+(Sep!C7*3)+(Oct!C7*2)+(Nov!C7*1)</f>
        <v>544023.12</v>
      </c>
      <c r="E7" s="69"/>
      <c r="F7" s="30">
        <f>(Jul!E7*5)+(Aug!E7*4)+(Sep!E7*3)+(Oct!E7*2)+(Nov!E7*1)</f>
        <v>0</v>
      </c>
      <c r="G7" s="70">
        <v>104239</v>
      </c>
      <c r="H7" s="30">
        <f>Oct!H7+G7</f>
        <v>167491.68</v>
      </c>
      <c r="I7" s="30">
        <f t="shared" si="0"/>
        <v>162123</v>
      </c>
      <c r="J7" s="30">
        <f t="shared" si="1"/>
        <v>711514.8</v>
      </c>
    </row>
    <row r="8" spans="1:10" s="11" customFormat="1" ht="15.75" customHeight="1" x14ac:dyDescent="0.2">
      <c r="A8" s="9" t="s">
        <v>25</v>
      </c>
      <c r="B8" s="10" t="s">
        <v>22</v>
      </c>
      <c r="C8" s="68"/>
      <c r="D8" s="30">
        <f>(Jul!C8*5)+(Aug!C8*4)+(Sep!C8*3)+(Oct!C8*2)+(Nov!C8*1)</f>
        <v>0</v>
      </c>
      <c r="E8" s="69"/>
      <c r="F8" s="30">
        <f>(Jul!E8*5)+(Aug!E8*4)+(Sep!E8*3)+(Oct!E8*2)+(Nov!E8*1)</f>
        <v>0</v>
      </c>
      <c r="G8" s="70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8"/>
      <c r="D9" s="30">
        <f>(Jul!C9*5)+(Aug!C9*4)+(Sep!C9*3)+(Oct!C9*2)+(Nov!C9*1)</f>
        <v>0</v>
      </c>
      <c r="E9" s="69"/>
      <c r="F9" s="30">
        <f>(Jul!E9*5)+(Aug!E9*4)+(Sep!E9*3)+(Oct!E9*2)+(Nov!E9*1)</f>
        <v>0</v>
      </c>
      <c r="G9" s="70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8">
        <v>19556</v>
      </c>
      <c r="D10" s="30">
        <f>(Jul!C10*5)+(Aug!C10*4)+(Sep!C10*3)+(Oct!C10*2)+(Nov!C10*1)</f>
        <v>327427.36</v>
      </c>
      <c r="E10" s="69"/>
      <c r="F10" s="30">
        <f>(Jul!E10*5)+(Aug!E10*4)+(Sep!E10*3)+(Oct!E10*2)+(Nov!E10*1)</f>
        <v>0</v>
      </c>
      <c r="G10" s="70">
        <v>9778</v>
      </c>
      <c r="H10" s="30">
        <f>Oct!H10+G10</f>
        <v>85476.86</v>
      </c>
      <c r="I10" s="30">
        <f t="shared" si="0"/>
        <v>29334</v>
      </c>
      <c r="J10" s="30">
        <f t="shared" si="1"/>
        <v>412904.22</v>
      </c>
    </row>
    <row r="11" spans="1:10" s="1" customFormat="1" ht="15.75" customHeight="1" x14ac:dyDescent="0.2">
      <c r="A11" s="5" t="s">
        <v>31</v>
      </c>
      <c r="B11" s="6" t="s">
        <v>22</v>
      </c>
      <c r="C11" s="68"/>
      <c r="D11" s="30">
        <f>(Jul!C11*5)+(Aug!C11*4)+(Sep!C11*3)+(Oct!C11*2)+(Nov!C11*1)</f>
        <v>145905</v>
      </c>
      <c r="E11" s="69"/>
      <c r="F11" s="30">
        <f>(Jul!E11*5)+(Aug!E11*4)+(Sep!E11*3)+(Oct!E11*2)+(Nov!E11*1)</f>
        <v>0</v>
      </c>
      <c r="G11" s="70"/>
      <c r="H11" s="30">
        <f>Oct!H11+G11</f>
        <v>5235</v>
      </c>
      <c r="I11" s="30">
        <f t="shared" si="0"/>
        <v>0</v>
      </c>
      <c r="J11" s="30">
        <f t="shared" si="1"/>
        <v>151140</v>
      </c>
    </row>
    <row r="12" spans="1:10" s="11" customFormat="1" ht="15.75" customHeight="1" x14ac:dyDescent="0.2">
      <c r="A12" s="9" t="s">
        <v>36</v>
      </c>
      <c r="B12" s="10" t="s">
        <v>22</v>
      </c>
      <c r="C12" s="68"/>
      <c r="D12" s="30">
        <f>(Jul!C12*5)+(Aug!C12*4)+(Sep!C12*3)+(Oct!C12*2)+(Nov!C12*1)</f>
        <v>98615</v>
      </c>
      <c r="E12" s="69"/>
      <c r="F12" s="30">
        <f>(Jul!E12*5)+(Aug!E12*4)+(Sep!E12*3)+(Oct!E12*2)+(Nov!E12*1)</f>
        <v>0</v>
      </c>
      <c r="G12" s="70"/>
      <c r="H12" s="30">
        <f>Oct!H12+G12</f>
        <v>4422</v>
      </c>
      <c r="I12" s="30">
        <f t="shared" si="0"/>
        <v>0</v>
      </c>
      <c r="J12" s="30">
        <f t="shared" si="1"/>
        <v>103037</v>
      </c>
    </row>
    <row r="13" spans="1:10" s="1" customFormat="1" ht="15.75" customHeight="1" x14ac:dyDescent="0.2">
      <c r="A13" s="5" t="s">
        <v>37</v>
      </c>
      <c r="B13" s="6" t="s">
        <v>22</v>
      </c>
      <c r="C13" s="68"/>
      <c r="D13" s="30">
        <f>(Jul!C13*5)+(Aug!C13*4)+(Sep!C13*3)+(Oct!C13*2)+(Nov!C13*1)</f>
        <v>0</v>
      </c>
      <c r="E13" s="69"/>
      <c r="F13" s="30">
        <f>(Jul!E13*5)+(Aug!E13*4)+(Sep!E13*3)+(Oct!E13*2)+(Nov!E13*1)</f>
        <v>0</v>
      </c>
      <c r="G13" s="70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8"/>
      <c r="D14" s="30">
        <f>(Jul!C14*5)+(Aug!C14*4)+(Sep!C14*3)+(Oct!C14*2)+(Nov!C14*1)</f>
        <v>0</v>
      </c>
      <c r="E14" s="69"/>
      <c r="F14" s="30">
        <f>(Jul!E14*5)+(Aug!E14*4)+(Sep!E14*3)+(Oct!E14*2)+(Nov!E14*1)</f>
        <v>0</v>
      </c>
      <c r="G14" s="70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8"/>
      <c r="D15" s="30">
        <f>(Jul!C15*5)+(Aug!C15*4)+(Sep!C15*3)+(Oct!C15*2)+(Nov!C15*1)</f>
        <v>0</v>
      </c>
      <c r="E15" s="69"/>
      <c r="F15" s="30">
        <f>(Jul!E15*5)+(Aug!E15*4)+(Sep!E15*3)+(Oct!E15*2)+(Nov!E15*1)</f>
        <v>0</v>
      </c>
      <c r="G15" s="70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8"/>
      <c r="D16" s="30">
        <f>(Jul!C16*5)+(Aug!C16*4)+(Sep!C16*3)+(Oct!C16*2)+(Nov!C16*1)</f>
        <v>0</v>
      </c>
      <c r="E16" s="69"/>
      <c r="F16" s="30">
        <f>(Jul!E16*5)+(Aug!E16*4)+(Sep!E16*3)+(Oct!E16*2)+(Nov!E16*1)</f>
        <v>0</v>
      </c>
      <c r="G16" s="70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8"/>
      <c r="D17" s="30">
        <f>(Jul!C17*5)+(Aug!C17*4)+(Sep!C17*3)+(Oct!C17*2)+(Nov!C17*1)</f>
        <v>486709.08</v>
      </c>
      <c r="E17" s="69"/>
      <c r="F17" s="30">
        <f>(Jul!E17*5)+(Aug!E17*4)+(Sep!E17*3)+(Oct!E17*2)+(Nov!E17*1)</f>
        <v>0</v>
      </c>
      <c r="G17" s="70"/>
      <c r="H17" s="30">
        <f>Oct!H17+G17</f>
        <v>27040.15</v>
      </c>
      <c r="I17" s="30">
        <f t="shared" si="0"/>
        <v>0</v>
      </c>
      <c r="J17" s="30">
        <f t="shared" si="1"/>
        <v>513749.23000000004</v>
      </c>
    </row>
    <row r="18" spans="1:10" s="11" customFormat="1" ht="15.75" customHeight="1" x14ac:dyDescent="0.2">
      <c r="A18" s="9" t="s">
        <v>47</v>
      </c>
      <c r="B18" s="10" t="s">
        <v>22</v>
      </c>
      <c r="C18" s="68"/>
      <c r="D18" s="30">
        <f>(Jul!C18*5)+(Aug!C18*4)+(Sep!C18*3)+(Oct!C18*2)+(Nov!C18*1)</f>
        <v>0</v>
      </c>
      <c r="E18" s="69"/>
      <c r="F18" s="30">
        <f>(Jul!E18*5)+(Aug!E18*4)+(Sep!E18*3)+(Oct!E18*2)+(Nov!E18*1)</f>
        <v>0</v>
      </c>
      <c r="G18" s="70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8"/>
      <c r="D19" s="30">
        <f>(Jul!C19*5)+(Aug!C19*4)+(Sep!C19*3)+(Oct!C19*2)+(Nov!C19*1)</f>
        <v>0</v>
      </c>
      <c r="E19" s="69"/>
      <c r="F19" s="30">
        <f>(Jul!E19*5)+(Aug!E19*4)+(Sep!E19*3)+(Oct!E19*2)+(Nov!E19*1)</f>
        <v>0</v>
      </c>
      <c r="G19" s="70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8"/>
      <c r="D20" s="30">
        <f>(Jul!C20*5)+(Aug!C20*4)+(Sep!C20*3)+(Oct!C20*2)+(Nov!C20*1)</f>
        <v>271545</v>
      </c>
      <c r="E20" s="69"/>
      <c r="F20" s="30">
        <f>(Jul!E20*5)+(Aug!E20*4)+(Sep!E20*3)+(Oct!E20*2)+(Nov!E20*1)</f>
        <v>0</v>
      </c>
      <c r="G20" s="70"/>
      <c r="H20" s="30">
        <f>Oct!H20+G20</f>
        <v>93353</v>
      </c>
      <c r="I20" s="30">
        <f t="shared" si="0"/>
        <v>0</v>
      </c>
      <c r="J20" s="30">
        <f t="shared" si="1"/>
        <v>364898</v>
      </c>
    </row>
    <row r="21" spans="1:10" s="1" customFormat="1" ht="15.75" customHeight="1" x14ac:dyDescent="0.2">
      <c r="A21" s="5" t="s">
        <v>141</v>
      </c>
      <c r="B21" s="6" t="s">
        <v>22</v>
      </c>
      <c r="C21" s="68"/>
      <c r="D21" s="30">
        <f>(Jul!C21*5)+(Aug!C21*4)+(Sep!C21*3)+(Oct!C21*2)+(Nov!C21*1)</f>
        <v>0</v>
      </c>
      <c r="E21" s="69"/>
      <c r="F21" s="30">
        <f>(Jul!E21*5)+(Aug!E21*4)+(Sep!E21*3)+(Oct!E21*2)+(Nov!E21*1)</f>
        <v>0</v>
      </c>
      <c r="G21" s="70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8"/>
      <c r="D22" s="30">
        <f>(Jul!C22*5)+(Aug!C22*4)+(Sep!C22*3)+(Oct!C22*2)+(Nov!C22*1)</f>
        <v>14096</v>
      </c>
      <c r="E22" s="69"/>
      <c r="F22" s="30">
        <f>(Jul!E22*5)+(Aug!E22*4)+(Sep!E22*3)+(Oct!E22*2)+(Nov!E22*1)</f>
        <v>0</v>
      </c>
      <c r="G22" s="70"/>
      <c r="H22" s="30">
        <f>Oct!H22+G22</f>
        <v>6220</v>
      </c>
      <c r="I22" s="30">
        <f t="shared" si="0"/>
        <v>0</v>
      </c>
      <c r="J22" s="30">
        <f t="shared" si="1"/>
        <v>20316</v>
      </c>
    </row>
    <row r="23" spans="1:10" s="1" customFormat="1" ht="15.75" customHeight="1" x14ac:dyDescent="0.2">
      <c r="A23" s="5" t="s">
        <v>52</v>
      </c>
      <c r="B23" s="6" t="s">
        <v>22</v>
      </c>
      <c r="C23" s="68"/>
      <c r="D23" s="30">
        <f>(Jul!C23*5)+(Aug!C23*4)+(Sep!C23*3)+(Oct!C23*2)+(Nov!C23*1)</f>
        <v>0</v>
      </c>
      <c r="E23" s="69"/>
      <c r="F23" s="30">
        <f>(Jul!E23*5)+(Aug!E23*4)+(Sep!E23*3)+(Oct!E23*2)+(Nov!E23*1)</f>
        <v>0</v>
      </c>
      <c r="G23" s="70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8"/>
      <c r="D24" s="30">
        <f>(Jul!C24*5)+(Aug!C24*4)+(Sep!C24*3)+(Oct!C24*2)+(Nov!C24*1)</f>
        <v>0</v>
      </c>
      <c r="E24" s="69"/>
      <c r="F24" s="30">
        <f>(Jul!E24*5)+(Aug!E24*4)+(Sep!E24*3)+(Oct!E24*2)+(Nov!E24*1)</f>
        <v>0</v>
      </c>
      <c r="G24" s="70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8"/>
      <c r="D25" s="30">
        <f>(Jul!C25*5)+(Aug!C25*4)+(Sep!C25*3)+(Oct!C25*2)+(Nov!C25*1)</f>
        <v>0</v>
      </c>
      <c r="E25" s="69"/>
      <c r="F25" s="30">
        <f>(Jul!E25*5)+(Aug!E25*4)+(Sep!E25*3)+(Oct!E25*2)+(Nov!E25*1)</f>
        <v>0</v>
      </c>
      <c r="G25" s="70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8"/>
      <c r="D26" s="30">
        <f>(Jul!C26*5)+(Aug!C26*4)+(Sep!C26*3)+(Oct!C26*2)+(Nov!C26*1)</f>
        <v>0</v>
      </c>
      <c r="E26" s="69"/>
      <c r="F26" s="30">
        <f>(Jul!E26*5)+(Aug!E26*4)+(Sep!E26*3)+(Oct!E26*2)+(Nov!E26*1)</f>
        <v>0</v>
      </c>
      <c r="G26" s="70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8"/>
      <c r="D27" s="30">
        <f>(Jul!C27*5)+(Aug!C27*4)+(Sep!C27*3)+(Oct!C27*2)+(Nov!C27*1)</f>
        <v>0</v>
      </c>
      <c r="E27" s="69"/>
      <c r="F27" s="30">
        <f>(Jul!E27*5)+(Aug!E27*4)+(Sep!E27*3)+(Oct!E27*2)+(Nov!E27*1)</f>
        <v>0</v>
      </c>
      <c r="G27" s="70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8"/>
      <c r="D28" s="30">
        <f>(Jul!C28*5)+(Aug!C28*4)+(Sep!C28*3)+(Oct!C28*2)+(Nov!C28*1)</f>
        <v>0</v>
      </c>
      <c r="E28" s="69"/>
      <c r="F28" s="30">
        <f>(Jul!E28*5)+(Aug!E28*4)+(Sep!E28*3)+(Oct!E28*2)+(Nov!E28*1)</f>
        <v>0</v>
      </c>
      <c r="G28" s="70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8"/>
      <c r="D29" s="30">
        <f>(Jul!C29*5)+(Aug!C29*4)+(Sep!C29*3)+(Oct!C29*2)+(Nov!C29*1)</f>
        <v>0</v>
      </c>
      <c r="E29" s="69"/>
      <c r="F29" s="30">
        <f>(Jul!E29*5)+(Aug!E29*4)+(Sep!E29*3)+(Oct!E29*2)+(Nov!E29*1)</f>
        <v>0</v>
      </c>
      <c r="G29" s="70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8"/>
      <c r="D30" s="30">
        <f>(Jul!C30*5)+(Aug!C30*4)+(Sep!C30*3)+(Oct!C30*2)+(Nov!C30*1)</f>
        <v>0</v>
      </c>
      <c r="E30" s="69"/>
      <c r="F30" s="30">
        <f>(Jul!E30*5)+(Aug!E30*4)+(Sep!E30*3)+(Oct!E30*2)+(Nov!E30*1)</f>
        <v>0</v>
      </c>
      <c r="G30" s="70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8">
        <v>12319</v>
      </c>
      <c r="D31" s="30">
        <f>(Jul!C31*5)+(Aug!C31*4)+(Sep!C31*3)+(Oct!C31*2)+(Nov!C31*1)</f>
        <v>85971</v>
      </c>
      <c r="E31" s="69"/>
      <c r="F31" s="30">
        <f>(Jul!E31*5)+(Aug!E31*4)+(Sep!E31*3)+(Oct!E31*2)+(Nov!E31*1)</f>
        <v>132537</v>
      </c>
      <c r="G31" s="70">
        <v>4659</v>
      </c>
      <c r="H31" s="30">
        <f>Oct!H31+G31</f>
        <v>66520.929999999993</v>
      </c>
      <c r="I31" s="30">
        <f t="shared" si="0"/>
        <v>16978</v>
      </c>
      <c r="J31" s="30">
        <f t="shared" si="1"/>
        <v>285028.93</v>
      </c>
    </row>
    <row r="32" spans="1:10" s="1" customFormat="1" ht="15.75" customHeight="1" x14ac:dyDescent="0.2">
      <c r="A32" s="5" t="s">
        <v>19</v>
      </c>
      <c r="B32" s="6" t="s">
        <v>20</v>
      </c>
      <c r="C32" s="68"/>
      <c r="D32" s="30">
        <f>(Jul!C32*5)+(Aug!C32*4)+(Sep!C32*3)+(Oct!C32*2)+(Nov!C32*1)</f>
        <v>13834</v>
      </c>
      <c r="E32" s="69"/>
      <c r="F32" s="30">
        <f>(Jul!E32*5)+(Aug!E32*4)+(Sep!E32*3)+(Oct!E32*2)+(Nov!E32*1)</f>
        <v>0</v>
      </c>
      <c r="G32" s="70"/>
      <c r="H32" s="30">
        <f>Oct!H32+G32</f>
        <v>7700</v>
      </c>
      <c r="I32" s="30">
        <f t="shared" si="0"/>
        <v>0</v>
      </c>
      <c r="J32" s="30">
        <f t="shared" si="1"/>
        <v>21534</v>
      </c>
    </row>
    <row r="33" spans="1:10" s="1" customFormat="1" ht="15.75" customHeight="1" x14ac:dyDescent="0.2">
      <c r="A33" s="5" t="s">
        <v>26</v>
      </c>
      <c r="B33" s="6" t="s">
        <v>20</v>
      </c>
      <c r="C33" s="68">
        <v>1335</v>
      </c>
      <c r="D33" s="30">
        <f>(Jul!C33*5)+(Aug!C33*4)+(Sep!C33*3)+(Oct!C33*2)+(Nov!C33*1)</f>
        <v>2124</v>
      </c>
      <c r="E33" s="69"/>
      <c r="F33" s="30">
        <f>(Jul!E33*5)+(Aug!E33*4)+(Sep!E33*3)+(Oct!E33*2)+(Nov!E33*1)</f>
        <v>0</v>
      </c>
      <c r="G33" s="70"/>
      <c r="H33" s="30">
        <f>Oct!H33+G33</f>
        <v>0</v>
      </c>
      <c r="I33" s="30">
        <f t="shared" si="0"/>
        <v>1335</v>
      </c>
      <c r="J33" s="30">
        <f t="shared" si="1"/>
        <v>2124</v>
      </c>
    </row>
    <row r="34" spans="1:10" s="1" customFormat="1" ht="15.75" customHeight="1" x14ac:dyDescent="0.2">
      <c r="A34" s="5" t="s">
        <v>28</v>
      </c>
      <c r="B34" s="6" t="s">
        <v>20</v>
      </c>
      <c r="C34" s="68"/>
      <c r="D34" s="30">
        <f>(Jul!C34*5)+(Aug!C34*4)+(Sep!C34*3)+(Oct!C34*2)+(Nov!C34*1)</f>
        <v>0</v>
      </c>
      <c r="E34" s="69"/>
      <c r="F34" s="30">
        <f>(Jul!E34*5)+(Aug!E34*4)+(Sep!E34*3)+(Oct!E34*2)+(Nov!E34*1)</f>
        <v>0</v>
      </c>
      <c r="G34" s="70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8"/>
      <c r="D35" s="30">
        <f>(Jul!C35*5)+(Aug!C35*4)+(Sep!C35*3)+(Oct!C35*2)+(Nov!C35*1)</f>
        <v>0</v>
      </c>
      <c r="E35" s="69"/>
      <c r="F35" s="30">
        <f>(Jul!E35*5)+(Aug!E35*4)+(Sep!E35*3)+(Oct!E35*2)+(Nov!E35*1)</f>
        <v>0</v>
      </c>
      <c r="G35" s="70"/>
      <c r="H35" s="30">
        <f>Oct!H35+G35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8"/>
      <c r="D36" s="30">
        <f>(Jul!C36*5)+(Aug!C36*4)+(Sep!C36*3)+(Oct!C36*2)+(Nov!C36*1)</f>
        <v>0</v>
      </c>
      <c r="E36" s="69"/>
      <c r="F36" s="30">
        <f>(Jul!E36*5)+(Aug!E36*4)+(Sep!E36*3)+(Oct!E36*2)+(Nov!E36*1)</f>
        <v>0</v>
      </c>
      <c r="G36" s="70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8"/>
      <c r="D37" s="30">
        <f>(Jul!C37*5)+(Aug!C37*4)+(Sep!C37*3)+(Oct!C37*2)+(Nov!C37*1)</f>
        <v>2635</v>
      </c>
      <c r="E37" s="69"/>
      <c r="F37" s="30">
        <f>(Jul!E37*5)+(Aug!E37*4)+(Sep!E37*3)+(Oct!E37*2)+(Nov!E37*1)</f>
        <v>0</v>
      </c>
      <c r="G37" s="70"/>
      <c r="H37" s="30">
        <f>Oct!H37+G37</f>
        <v>11000</v>
      </c>
      <c r="I37" s="30">
        <f t="shared" si="0"/>
        <v>0</v>
      </c>
      <c r="J37" s="30">
        <f t="shared" si="1"/>
        <v>13635</v>
      </c>
    </row>
    <row r="38" spans="1:10" s="1" customFormat="1" ht="15.75" customHeight="1" x14ac:dyDescent="0.2">
      <c r="A38" s="5" t="s">
        <v>34</v>
      </c>
      <c r="B38" s="6" t="s">
        <v>20</v>
      </c>
      <c r="C38" s="68"/>
      <c r="D38" s="30">
        <f>(Jul!C38*5)+(Aug!C38*4)+(Sep!C38*3)+(Oct!C38*2)+(Nov!C38*1)</f>
        <v>0</v>
      </c>
      <c r="E38" s="69"/>
      <c r="F38" s="30">
        <f>(Jul!E38*5)+(Aug!E38*4)+(Sep!E38*3)+(Oct!E38*2)+(Nov!E38*1)</f>
        <v>0</v>
      </c>
      <c r="G38" s="70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8"/>
      <c r="D39" s="30">
        <f>(Jul!C39*5)+(Aug!C39*4)+(Sep!C39*3)+(Oct!C39*2)+(Nov!C39*1)</f>
        <v>0</v>
      </c>
      <c r="E39" s="69"/>
      <c r="F39" s="30">
        <f>(Jul!E39*5)+(Aug!E39*4)+(Sep!E39*3)+(Oct!E39*2)+(Nov!E39*1)</f>
        <v>0</v>
      </c>
      <c r="G39" s="70"/>
      <c r="H39" s="30">
        <f>Oct!H39+G39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8"/>
      <c r="D40" s="30">
        <f>(Jul!C40*5)+(Aug!C40*4)+(Sep!C40*3)+(Oct!C40*2)+(Nov!C40*1)</f>
        <v>0</v>
      </c>
      <c r="E40" s="69"/>
      <c r="F40" s="30">
        <f>(Jul!E40*5)+(Aug!E40*4)+(Sep!E40*3)+(Oct!E40*2)+(Nov!E40*1)</f>
        <v>0</v>
      </c>
      <c r="G40" s="70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8"/>
      <c r="D41" s="30">
        <f>(Jul!C41*5)+(Aug!C41*4)+(Sep!C41*3)+(Oct!C41*2)+(Nov!C41*1)</f>
        <v>0</v>
      </c>
      <c r="E41" s="69"/>
      <c r="F41" s="30">
        <f>(Jul!E41*5)+(Aug!E41*4)+(Sep!E41*3)+(Oct!E41*2)+(Nov!E41*1)</f>
        <v>0</v>
      </c>
      <c r="G41" s="70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8"/>
      <c r="D42" s="30">
        <f>(Jul!C42*5)+(Aug!C42*4)+(Sep!C42*3)+(Oct!C42*2)+(Nov!C42*1)</f>
        <v>0</v>
      </c>
      <c r="E42" s="69"/>
      <c r="F42" s="30">
        <f>(Jul!E42*5)+(Aug!E42*4)+(Sep!E42*3)+(Oct!E42*2)+(Nov!E42*1)</f>
        <v>0</v>
      </c>
      <c r="G42" s="70"/>
      <c r="H42" s="30">
        <f>Oct!H42+G42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8"/>
      <c r="D43" s="30">
        <f>(Jul!C43*5)+(Aug!C43*4)+(Sep!C43*3)+(Oct!C43*2)+(Nov!C43*1)</f>
        <v>0</v>
      </c>
      <c r="E43" s="69"/>
      <c r="F43" s="30">
        <f>(Jul!E43*5)+(Aug!E43*4)+(Sep!E43*3)+(Oct!E43*2)+(Nov!E43*1)</f>
        <v>0</v>
      </c>
      <c r="G43" s="70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8"/>
      <c r="D44" s="30">
        <f>(Jul!C44*5)+(Aug!C44*4)+(Sep!C44*3)+(Oct!C44*2)+(Nov!C44*1)</f>
        <v>0</v>
      </c>
      <c r="E44" s="69"/>
      <c r="F44" s="30">
        <f>(Jul!E44*5)+(Aug!E44*4)+(Sep!E44*3)+(Oct!E44*2)+(Nov!E44*1)</f>
        <v>0</v>
      </c>
      <c r="G44" s="70"/>
      <c r="H44" s="30">
        <f>Oct!H44+G44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8"/>
      <c r="D45" s="30">
        <f>(Jul!C45*5)+(Aug!C45*4)+(Sep!C45*3)+(Oct!C45*2)+(Nov!C45*1)</f>
        <v>0</v>
      </c>
      <c r="E45" s="69"/>
      <c r="F45" s="30">
        <f>(Jul!E45*5)+(Aug!E45*4)+(Sep!E45*3)+(Oct!E45*2)+(Nov!E45*1)</f>
        <v>0</v>
      </c>
      <c r="G45" s="70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8"/>
      <c r="D46" s="30">
        <f>(Jul!C46*5)+(Aug!C46*4)+(Sep!C46*3)+(Oct!C46*2)+(Nov!C46*1)</f>
        <v>0</v>
      </c>
      <c r="E46" s="69"/>
      <c r="F46" s="30">
        <f>(Jul!E46*5)+(Aug!E46*4)+(Sep!E46*3)+(Oct!E46*2)+(Nov!E46*1)</f>
        <v>0</v>
      </c>
      <c r="G46" s="70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8"/>
      <c r="D47" s="30">
        <f>(Jul!C47*5)+(Aug!C47*4)+(Sep!C47*3)+(Oct!C47*2)+(Nov!C47*1)</f>
        <v>0</v>
      </c>
      <c r="E47" s="69"/>
      <c r="F47" s="30">
        <f>(Jul!E47*5)+(Aug!E47*4)+(Sep!E47*3)+(Oct!E47*2)+(Nov!E47*1)</f>
        <v>0</v>
      </c>
      <c r="G47" s="70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8"/>
      <c r="D48" s="30">
        <f>(Jul!C48*5)+(Aug!C48*4)+(Sep!C48*3)+(Oct!C48*2)+(Nov!C48*1)</f>
        <v>789</v>
      </c>
      <c r="E48" s="69"/>
      <c r="F48" s="30">
        <f>(Jul!E48*5)+(Aug!E48*4)+(Sep!E48*3)+(Oct!E48*2)+(Nov!E48*1)</f>
        <v>0</v>
      </c>
      <c r="G48" s="70"/>
      <c r="H48" s="30">
        <f>Oct!H48+G48</f>
        <v>526</v>
      </c>
      <c r="I48" s="30">
        <f t="shared" si="0"/>
        <v>0</v>
      </c>
      <c r="J48" s="30">
        <f t="shared" si="1"/>
        <v>1315</v>
      </c>
    </row>
    <row r="49" spans="1:10" s="1" customFormat="1" ht="15.75" customHeight="1" x14ac:dyDescent="0.2">
      <c r="A49" s="5" t="s">
        <v>57</v>
      </c>
      <c r="B49" s="6" t="s">
        <v>20</v>
      </c>
      <c r="C49" s="68"/>
      <c r="D49" s="30">
        <f>(Jul!C49*5)+(Aug!C49*4)+(Sep!C49*3)+(Oct!C49*2)+(Nov!C49*1)</f>
        <v>1761</v>
      </c>
      <c r="E49" s="69"/>
      <c r="F49" s="30">
        <f>(Jul!E49*5)+(Aug!E49*4)+(Sep!E49*3)+(Oct!E49*2)+(Nov!E49*1)</f>
        <v>0</v>
      </c>
      <c r="G49" s="70"/>
      <c r="H49" s="30">
        <f>Oct!H49+G49</f>
        <v>1074</v>
      </c>
      <c r="I49" s="30">
        <f t="shared" si="0"/>
        <v>0</v>
      </c>
      <c r="J49" s="30">
        <f t="shared" si="1"/>
        <v>2835</v>
      </c>
    </row>
    <row r="50" spans="1:10" s="1" customFormat="1" ht="15.75" customHeight="1" x14ac:dyDescent="0.2">
      <c r="A50" s="5" t="s">
        <v>58</v>
      </c>
      <c r="B50" s="6" t="s">
        <v>20</v>
      </c>
      <c r="C50" s="68">
        <v>587</v>
      </c>
      <c r="D50" s="30">
        <f>(Jul!C50*5)+(Aug!C50*4)+(Sep!C50*3)+(Oct!C50*2)+(Nov!C50*1)</f>
        <v>19491</v>
      </c>
      <c r="E50" s="69"/>
      <c r="F50" s="30">
        <f>(Jul!E50*5)+(Aug!E50*4)+(Sep!E50*3)+(Oct!E50*2)+(Nov!E50*1)</f>
        <v>0</v>
      </c>
      <c r="G50" s="70"/>
      <c r="H50" s="30">
        <f>Oct!H50+G50</f>
        <v>21121</v>
      </c>
      <c r="I50" s="30">
        <f t="shared" si="0"/>
        <v>587</v>
      </c>
      <c r="J50" s="30">
        <f t="shared" si="1"/>
        <v>40612</v>
      </c>
    </row>
    <row r="51" spans="1:10" s="1" customFormat="1" ht="15.75" customHeight="1" x14ac:dyDescent="0.2">
      <c r="A51" s="5" t="s">
        <v>59</v>
      </c>
      <c r="B51" s="6" t="s">
        <v>20</v>
      </c>
      <c r="C51" s="68"/>
      <c r="D51" s="30">
        <f>(Jul!C51*5)+(Aug!C51*4)+(Sep!C51*3)+(Oct!C51*2)+(Nov!C51*1)</f>
        <v>0</v>
      </c>
      <c r="E51" s="69"/>
      <c r="F51" s="30">
        <f>(Jul!E51*5)+(Aug!E51*4)+(Sep!E51*3)+(Oct!E51*2)+(Nov!E51*1)</f>
        <v>0</v>
      </c>
      <c r="G51" s="70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8"/>
      <c r="D52" s="30">
        <f>(Jul!C52*5)+(Aug!C52*4)+(Sep!C52*3)+(Oct!C52*2)+(Nov!C52*1)</f>
        <v>0</v>
      </c>
      <c r="E52" s="69"/>
      <c r="F52" s="30">
        <f>(Jul!E52*5)+(Aug!E52*4)+(Sep!E52*3)+(Oct!E52*2)+(Nov!E52*1)</f>
        <v>0</v>
      </c>
      <c r="G52" s="70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8"/>
      <c r="D53" s="30">
        <f>(Jul!C53*5)+(Aug!C53*4)+(Sep!C53*3)+(Oct!C53*2)+(Nov!C53*1)</f>
        <v>0</v>
      </c>
      <c r="E53" s="69"/>
      <c r="F53" s="30">
        <f>(Jul!E53*5)+(Aug!E53*4)+(Sep!E53*3)+(Oct!E53*2)+(Nov!E53*1)</f>
        <v>0</v>
      </c>
      <c r="G53" s="70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8"/>
      <c r="D54" s="30">
        <f>(Jul!C54*5)+(Aug!C54*4)+(Sep!C54*3)+(Oct!C54*2)+(Nov!C54*1)</f>
        <v>0</v>
      </c>
      <c r="E54" s="69"/>
      <c r="F54" s="30">
        <f>(Jul!E54*5)+(Aug!E54*4)+(Sep!E54*3)+(Oct!E54*2)+(Nov!E54*1)</f>
        <v>0</v>
      </c>
      <c r="G54" s="70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8"/>
      <c r="D55" s="30">
        <f>(Jul!C55*5)+(Aug!C55*4)+(Sep!C55*3)+(Oct!C55*2)+(Nov!C55*1)</f>
        <v>0</v>
      </c>
      <c r="E55" s="69"/>
      <c r="F55" s="30">
        <f>(Jul!E55*5)+(Aug!E55*4)+(Sep!E55*3)+(Oct!E55*2)+(Nov!E55*1)</f>
        <v>0</v>
      </c>
      <c r="G55" s="70"/>
      <c r="H55" s="30">
        <f>Oct!H55+G55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8"/>
      <c r="D56" s="30">
        <f>(Jul!C56*5)+(Aug!C56*4)+(Sep!C56*3)+(Oct!C56*2)+(Nov!C56*1)</f>
        <v>0</v>
      </c>
      <c r="E56" s="69"/>
      <c r="F56" s="30">
        <f>(Jul!E56*5)+(Aug!E56*4)+(Sep!E56*3)+(Oct!E56*2)+(Nov!E56*1)</f>
        <v>0</v>
      </c>
      <c r="G56" s="70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8"/>
      <c r="D57" s="30">
        <f>(Jul!C57*5)+(Aug!C57*4)+(Sep!C57*3)+(Oct!C57*2)+(Nov!C57*1)</f>
        <v>0</v>
      </c>
      <c r="E57" s="69"/>
      <c r="F57" s="30">
        <f>(Jul!E57*5)+(Aug!E57*4)+(Sep!E57*3)+(Oct!E57*2)+(Nov!E57*1)</f>
        <v>0</v>
      </c>
      <c r="G57" s="70"/>
      <c r="H57" s="30">
        <f>Oct!H57+G57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8"/>
      <c r="D58" s="30">
        <f>(Jul!C58*5)+(Aug!C58*4)+(Sep!C58*3)+(Oct!C58*2)+(Nov!C58*1)</f>
        <v>0</v>
      </c>
      <c r="E58" s="69"/>
      <c r="F58" s="30">
        <f>(Jul!E58*5)+(Aug!E58*4)+(Sep!E58*3)+(Oct!E58*2)+(Nov!E58*1)</f>
        <v>0</v>
      </c>
      <c r="G58" s="70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8"/>
      <c r="D59" s="30">
        <f>(Jul!C59*5)+(Aug!C59*4)+(Sep!C59*3)+(Oct!C59*2)+(Nov!C59*1)</f>
        <v>0</v>
      </c>
      <c r="E59" s="69"/>
      <c r="F59" s="30">
        <f>(Jul!E59*5)+(Aug!E59*4)+(Sep!E59*3)+(Oct!E59*2)+(Nov!E59*1)</f>
        <v>0</v>
      </c>
      <c r="G59" s="70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8"/>
      <c r="D60" s="30">
        <f>(Jul!C60*5)+(Aug!C60*4)+(Sep!C60*3)+(Oct!C60*2)+(Nov!C60*1)</f>
        <v>0</v>
      </c>
      <c r="E60" s="69"/>
      <c r="F60" s="30">
        <f>(Jul!E60*5)+(Aug!E60*4)+(Sep!E60*3)+(Oct!E60*2)+(Nov!E60*1)</f>
        <v>0</v>
      </c>
      <c r="G60" s="70"/>
      <c r="H60" s="30">
        <f>Oct!H60+G60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8"/>
      <c r="D61" s="30">
        <f>(Jul!C61*5)+(Aug!C61*4)+(Sep!C61*3)+(Oct!C61*2)+(Nov!C61*1)</f>
        <v>0</v>
      </c>
      <c r="E61" s="69"/>
      <c r="F61" s="30">
        <f>(Jul!E61*5)+(Aug!E61*4)+(Sep!E61*3)+(Oct!E61*2)+(Nov!E61*1)</f>
        <v>0</v>
      </c>
      <c r="G61" s="70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8"/>
      <c r="D62" s="30">
        <f>(Jul!C62*5)+(Aug!C62*4)+(Sep!C62*3)+(Oct!C62*2)+(Nov!C62*1)</f>
        <v>0</v>
      </c>
      <c r="E62" s="69"/>
      <c r="F62" s="30">
        <f>(Jul!E62*5)+(Aug!E62*4)+(Sep!E62*3)+(Oct!E62*2)+(Nov!E62*1)</f>
        <v>0</v>
      </c>
      <c r="G62" s="70"/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8"/>
      <c r="D63" s="30">
        <f>(Jul!C63*5)+(Aug!C63*4)+(Sep!C63*3)+(Oct!C63*2)+(Nov!C63*1)</f>
        <v>399</v>
      </c>
      <c r="E63" s="69"/>
      <c r="F63" s="30">
        <f>(Jul!E63*5)+(Aug!E63*4)+(Sep!E63*3)+(Oct!E63*2)+(Nov!E63*1)</f>
        <v>0</v>
      </c>
      <c r="G63" s="70"/>
      <c r="H63" s="30">
        <f>Oct!H63+G63</f>
        <v>266</v>
      </c>
      <c r="I63" s="30">
        <f t="shared" si="0"/>
        <v>0</v>
      </c>
      <c r="J63" s="30">
        <f t="shared" si="1"/>
        <v>665</v>
      </c>
    </row>
    <row r="64" spans="1:10" s="1" customFormat="1" ht="15.75" customHeight="1" x14ac:dyDescent="0.2">
      <c r="A64" s="5" t="s">
        <v>74</v>
      </c>
      <c r="B64" s="6" t="s">
        <v>20</v>
      </c>
      <c r="C64" s="68"/>
      <c r="D64" s="30">
        <f>(Jul!C64*5)+(Aug!C64*4)+(Sep!C64*3)+(Oct!C64*2)+(Nov!C64*1)</f>
        <v>0</v>
      </c>
      <c r="E64" s="69"/>
      <c r="F64" s="30">
        <f>(Jul!E64*5)+(Aug!E64*4)+(Sep!E64*3)+(Oct!E64*2)+(Nov!E64*1)</f>
        <v>0</v>
      </c>
      <c r="G64" s="70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8"/>
      <c r="D65" s="30">
        <f>(Jul!C65*5)+(Aug!C65*4)+(Sep!C65*3)+(Oct!C65*2)+(Nov!C65*1)</f>
        <v>0</v>
      </c>
      <c r="E65" s="69"/>
      <c r="F65" s="30">
        <f>(Jul!E65*5)+(Aug!E65*4)+(Sep!E65*3)+(Oct!E65*2)+(Nov!E65*1)</f>
        <v>0</v>
      </c>
      <c r="G65" s="70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8"/>
      <c r="D66" s="30">
        <f>(Jul!C66*5)+(Aug!C66*4)+(Sep!C66*3)+(Oct!C66*2)+(Nov!C66*1)</f>
        <v>0</v>
      </c>
      <c r="E66" s="69"/>
      <c r="F66" s="30">
        <f>(Jul!E66*5)+(Aug!E66*4)+(Sep!E66*3)+(Oct!E66*2)+(Nov!E66*1)</f>
        <v>0</v>
      </c>
      <c r="G66" s="70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8"/>
      <c r="D67" s="30">
        <f>(Jul!C67*5)+(Aug!C67*4)+(Sep!C67*3)+(Oct!C67*2)+(Nov!C67*1)</f>
        <v>0</v>
      </c>
      <c r="E67" s="69"/>
      <c r="F67" s="30">
        <f>(Jul!E67*5)+(Aug!E67*4)+(Sep!E67*3)+(Oct!E67*2)+(Nov!E67*1)</f>
        <v>0</v>
      </c>
      <c r="G67" s="70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8"/>
      <c r="D68" s="30">
        <f>(Jul!C68*5)+(Aug!C68*4)+(Sep!C68*3)+(Oct!C68*2)+(Nov!C68*1)</f>
        <v>0</v>
      </c>
      <c r="E68" s="69"/>
      <c r="F68" s="30">
        <f>(Jul!E68*5)+(Aug!E68*4)+(Sep!E68*3)+(Oct!E68*2)+(Nov!E68*1)</f>
        <v>0</v>
      </c>
      <c r="G68" s="70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8"/>
      <c r="D69" s="30">
        <f>(Jul!C69*5)+(Aug!C69*4)+(Sep!C69*3)+(Oct!C69*2)+(Nov!C69*1)</f>
        <v>0</v>
      </c>
      <c r="E69" s="69"/>
      <c r="F69" s="30">
        <f>(Jul!E69*5)+(Aug!E69*4)+(Sep!E69*3)+(Oct!E69*2)+(Nov!E69*1)</f>
        <v>0</v>
      </c>
      <c r="G69" s="70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8"/>
      <c r="D70" s="30">
        <f>(Jul!C70*5)+(Aug!C70*4)+(Sep!C70*3)+(Oct!C70*2)+(Nov!C70*1)</f>
        <v>0</v>
      </c>
      <c r="E70" s="69"/>
      <c r="F70" s="30">
        <f>(Jul!E70*5)+(Aug!E70*4)+(Sep!E70*3)+(Oct!E70*2)+(Nov!E70*1)</f>
        <v>0</v>
      </c>
      <c r="G70" s="70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8"/>
      <c r="D71" s="30">
        <f>(Jul!C71*5)+(Aug!C71*4)+(Sep!C71*3)+(Oct!C71*2)+(Nov!C71*1)</f>
        <v>0</v>
      </c>
      <c r="E71" s="69"/>
      <c r="F71" s="30">
        <f>(Jul!E71*5)+(Aug!E71*4)+(Sep!E71*3)+(Oct!E71*2)+(Nov!E71*1)</f>
        <v>0</v>
      </c>
      <c r="G71" s="70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>SUM(C32:C71)</f>
        <v>1922</v>
      </c>
      <c r="D72" s="31">
        <f t="shared" ref="D72:J72" si="4">SUM(D5:D31)</f>
        <v>3244902.32</v>
      </c>
      <c r="E72" s="31">
        <f t="shared" si="4"/>
        <v>0</v>
      </c>
      <c r="F72" s="31">
        <f t="shared" si="4"/>
        <v>593436</v>
      </c>
      <c r="G72" s="31">
        <f t="shared" si="4"/>
        <v>155442</v>
      </c>
      <c r="H72" s="31">
        <f t="shared" si="4"/>
        <v>949742.09999999986</v>
      </c>
      <c r="I72" s="31">
        <f t="shared" si="4"/>
        <v>298653</v>
      </c>
      <c r="J72" s="31">
        <f t="shared" si="4"/>
        <v>4788080.42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1922</v>
      </c>
      <c r="D73" s="31">
        <f t="shared" si="5"/>
        <v>41033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41687</v>
      </c>
      <c r="I73" s="31">
        <f t="shared" si="5"/>
        <v>1922</v>
      </c>
      <c r="J73" s="31">
        <f t="shared" si="5"/>
        <v>82720</v>
      </c>
    </row>
    <row r="74" spans="1:10" s="3" customFormat="1" ht="15.75" customHeight="1" x14ac:dyDescent="0.2">
      <c r="A74" s="17" t="s">
        <v>87</v>
      </c>
      <c r="B74" s="2"/>
      <c r="C74" s="31">
        <f>SUM(C72:C73)</f>
        <v>3844</v>
      </c>
      <c r="D74" s="31">
        <f t="shared" ref="D74:J74" si="6">SUM(D72:D73)</f>
        <v>3285935.32</v>
      </c>
      <c r="E74" s="31">
        <f t="shared" si="6"/>
        <v>0</v>
      </c>
      <c r="F74" s="31">
        <f t="shared" si="6"/>
        <v>593436</v>
      </c>
      <c r="G74" s="31">
        <f t="shared" si="6"/>
        <v>155442</v>
      </c>
      <c r="H74" s="31">
        <f t="shared" si="6"/>
        <v>991429.09999999986</v>
      </c>
      <c r="I74" s="31">
        <f t="shared" si="6"/>
        <v>300575</v>
      </c>
      <c r="J74" s="31">
        <f t="shared" si="6"/>
        <v>4870800.42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10" sqref="G10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13873</v>
      </c>
      <c r="D5" s="30">
        <f>(Jul!C5*6)+(Aug!C5*5)+(Sep!C5*4)+(Oct!C5*3)+(Nov!C5*2)+(Dec!C5*1)</f>
        <v>1671306.7</v>
      </c>
      <c r="E5" s="8"/>
      <c r="F5" s="30">
        <f>(Jul!E5*6)+(Aug!E5*5)+(Sep!E5*4)+(Oct!E5*3)+(Nov!E5*2)+(Dec!E5*1)</f>
        <v>588996</v>
      </c>
      <c r="G5" s="8">
        <v>11560</v>
      </c>
      <c r="H5" s="30">
        <f>Nov!H5+G5</f>
        <v>505542.48</v>
      </c>
      <c r="I5" s="30">
        <f t="shared" ref="I5:I63" si="0">C5+E5+G5</f>
        <v>25433</v>
      </c>
      <c r="J5" s="30">
        <f t="shared" ref="J5:J63" si="1">D5+F5+H5</f>
        <v>2765845.18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0</v>
      </c>
      <c r="E6" s="8"/>
      <c r="F6" s="30">
        <f>(Jul!E6*6)+(Aug!E6*5)+(Sep!E6*4)+(Oct!E6*3)+(Nov!E6*2)+(Dec!E6*1)</f>
        <v>0</v>
      </c>
      <c r="G6" s="8"/>
      <c r="H6" s="30">
        <f>Nov!H6+G6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103165</v>
      </c>
      <c r="D7" s="30">
        <f>(Jul!C7*6)+(Aug!C7*5)+(Sep!C7*4)+(Oct!C7*3)+(Nov!C7*2)+(Dec!C7*1)</f>
        <v>864564.4</v>
      </c>
      <c r="E7" s="8"/>
      <c r="F7" s="30">
        <f>(Jul!E7*6)+(Aug!E7*5)+(Sep!E7*4)+(Oct!E7*3)+(Nov!E7*2)+(Dec!E7*1)</f>
        <v>0</v>
      </c>
      <c r="G7" s="8">
        <v>30158</v>
      </c>
      <c r="H7" s="30">
        <f>Nov!H7+G7</f>
        <v>197649.68</v>
      </c>
      <c r="I7" s="30">
        <f t="shared" si="0"/>
        <v>133323</v>
      </c>
      <c r="J7" s="30">
        <f t="shared" si="1"/>
        <v>1062214.08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32550</v>
      </c>
      <c r="D10" s="30">
        <f>(Jul!C10*6)+(Aug!C10*5)+(Sep!C10*4)+(Oct!C10*3)+(Nov!C10*2)+(Dec!C10*1)</f>
        <v>451364.2</v>
      </c>
      <c r="E10" s="8"/>
      <c r="F10" s="30">
        <f>(Jul!E10*6)+(Aug!E10*5)+(Sep!E10*4)+(Oct!E10*3)+(Nov!E10*2)+(Dec!E10*1)</f>
        <v>0</v>
      </c>
      <c r="G10" s="8">
        <v>21556</v>
      </c>
      <c r="H10" s="30">
        <f>Nov!H10+G10</f>
        <v>107032.86</v>
      </c>
      <c r="I10" s="30">
        <f t="shared" si="0"/>
        <v>54106</v>
      </c>
      <c r="J10" s="30">
        <f t="shared" si="1"/>
        <v>558397.06000000006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175086</v>
      </c>
      <c r="E11" s="8"/>
      <c r="F11" s="30">
        <f>(Jul!E11*6)+(Aug!E11*5)+(Sep!E11*4)+(Oct!E11*3)+(Nov!E11*2)+(Dec!E11*1)</f>
        <v>0</v>
      </c>
      <c r="G11" s="8"/>
      <c r="H11" s="30">
        <f>Nov!H11+G11</f>
        <v>5235</v>
      </c>
      <c r="I11" s="30">
        <f t="shared" si="0"/>
        <v>0</v>
      </c>
      <c r="J11" s="30">
        <f t="shared" si="1"/>
        <v>180321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118338</v>
      </c>
      <c r="E12" s="8"/>
      <c r="F12" s="30">
        <f>(Jul!E12*6)+(Aug!E12*5)+(Sep!E12*4)+(Oct!E12*3)+(Nov!E12*2)+(Dec!E12*1)</f>
        <v>0</v>
      </c>
      <c r="G12" s="8"/>
      <c r="H12" s="30">
        <f>Nov!H12+G12</f>
        <v>4422</v>
      </c>
      <c r="I12" s="30">
        <f t="shared" si="0"/>
        <v>0</v>
      </c>
      <c r="J12" s="30">
        <f t="shared" si="1"/>
        <v>122760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(Jul!C17*6)+(Aug!C17*5)+(Sep!C17*4)+(Oct!C17*3)+(Nov!C17*2)+(Dec!C17*1)</f>
        <v>618403.35000000009</v>
      </c>
      <c r="E17" s="8"/>
      <c r="F17" s="30">
        <f>(Jul!E17*6)+(Aug!E17*5)+(Sep!E17*4)+(Oct!E17*3)+(Nov!E17*2)+(Dec!E17*1)</f>
        <v>0</v>
      </c>
      <c r="G17" s="8"/>
      <c r="H17" s="30">
        <f>Nov!H17+G17</f>
        <v>27040.15</v>
      </c>
      <c r="I17" s="30">
        <f t="shared" si="0"/>
        <v>0</v>
      </c>
      <c r="J17" s="30">
        <f t="shared" si="1"/>
        <v>645443.50000000012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325854</v>
      </c>
      <c r="E20" s="8"/>
      <c r="F20" s="30">
        <f>(Jul!E20*6)+(Aug!E20*5)+(Sep!E20*4)+(Oct!E20*3)+(Nov!E20*2)+(Dec!E20*1)</f>
        <v>0</v>
      </c>
      <c r="G20" s="8"/>
      <c r="H20" s="30">
        <f>Nov!H20+G20</f>
        <v>93353</v>
      </c>
      <c r="I20" s="30">
        <f t="shared" si="0"/>
        <v>0</v>
      </c>
      <c r="J20" s="30">
        <f t="shared" si="1"/>
        <v>419207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21144</v>
      </c>
      <c r="E22" s="8"/>
      <c r="F22" s="30">
        <f>(Jul!E22*6)+(Aug!E22*5)+(Sep!E22*4)+(Oct!E22*3)+(Nov!E22*2)+(Dec!E22*1)</f>
        <v>0</v>
      </c>
      <c r="G22" s="8"/>
      <c r="H22" s="30">
        <f>Nov!H22+G22</f>
        <v>6220</v>
      </c>
      <c r="I22" s="30">
        <f t="shared" si="0"/>
        <v>0</v>
      </c>
      <c r="J22" s="30">
        <f t="shared" si="1"/>
        <v>27364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0">
        <f>(Jul!C31*6)+(Aug!C31*5)+(Sep!C31*4)+(Oct!C31*3)+(Nov!C31*2)+(Dec!C31*1)</f>
        <v>135116</v>
      </c>
      <c r="E31" s="8"/>
      <c r="F31" s="30">
        <f>(Jul!E31*6)+(Aug!E31*5)+(Sep!E31*4)+(Oct!E31*3)+(Nov!E31*2)+(Dec!E31*1)</f>
        <v>168236</v>
      </c>
      <c r="G31" s="8"/>
      <c r="H31" s="30">
        <f>Nov!H31+G31</f>
        <v>66520.929999999993</v>
      </c>
      <c r="I31" s="30">
        <f t="shared" si="0"/>
        <v>0</v>
      </c>
      <c r="J31" s="30">
        <f t="shared" si="1"/>
        <v>369872.93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16911</v>
      </c>
      <c r="E32" s="8"/>
      <c r="F32" s="30">
        <f>(Jul!E32*6)+(Aug!E32*5)+(Sep!E32*4)+(Oct!E32*3)+(Nov!E32*2)+(Dec!E32*1)</f>
        <v>0</v>
      </c>
      <c r="G32" s="8"/>
      <c r="H32" s="30">
        <f>Nov!H32+G32</f>
        <v>7700</v>
      </c>
      <c r="I32" s="30">
        <f t="shared" si="0"/>
        <v>0</v>
      </c>
      <c r="J32" s="30">
        <f t="shared" si="1"/>
        <v>24611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(Jul!C33*6)+(Aug!C33*5)+(Sep!C33*4)+(Oct!C33*3)+(Nov!C33*2)+(Dec!C33*1)</f>
        <v>3722</v>
      </c>
      <c r="E33" s="8"/>
      <c r="F33" s="30">
        <f>(Jul!E33*6)+(Aug!E33*5)+(Sep!E33*4)+(Oct!E33*3)+(Nov!E33*2)+(Dec!E33*1)</f>
        <v>0</v>
      </c>
      <c r="G33" s="8"/>
      <c r="H33" s="30">
        <f>Nov!H33+G33</f>
        <v>0</v>
      </c>
      <c r="I33" s="30">
        <f t="shared" si="0"/>
        <v>0</v>
      </c>
      <c r="J33" s="30">
        <f t="shared" si="1"/>
        <v>3722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(Jul!C35*6)+(Aug!C35*5)+(Sep!C35*4)+(Oct!C35*3)+(Nov!C35*2)+(Dec!C35*1)</f>
        <v>0</v>
      </c>
      <c r="E35" s="8"/>
      <c r="F35" s="30">
        <f>(Jul!E35*6)+(Aug!E35*5)+(Sep!E35*4)+(Oct!E35*3)+(Nov!E35*2)+(Dec!E35*1)</f>
        <v>0</v>
      </c>
      <c r="G35" s="8"/>
      <c r="H35" s="30">
        <f>Nov!H35+G35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3162</v>
      </c>
      <c r="E37" s="8"/>
      <c r="F37" s="30">
        <f>(Jul!E37*6)+(Aug!E37*5)+(Sep!E37*4)+(Oct!E37*3)+(Nov!E37*2)+(Dec!E37*1)</f>
        <v>0</v>
      </c>
      <c r="G37" s="8"/>
      <c r="H37" s="30">
        <f>Nov!H37+G37</f>
        <v>11000</v>
      </c>
      <c r="I37" s="30">
        <f t="shared" si="0"/>
        <v>0</v>
      </c>
      <c r="J37" s="30">
        <f t="shared" si="1"/>
        <v>14162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(Jul!C39*6)+(Aug!C39*5)+(Sep!C39*4)+(Oct!C39*3)+(Nov!C39*2)+(Dec!C39*1)</f>
        <v>0</v>
      </c>
      <c r="E39" s="8"/>
      <c r="F39" s="30">
        <f>(Jul!E39*6)+(Aug!E39*5)+(Sep!E39*4)+(Oct!E39*3)+(Nov!E39*2)+(Dec!E39*1)</f>
        <v>0</v>
      </c>
      <c r="G39" s="8"/>
      <c r="H39" s="30">
        <f>Nov!H39+G39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0</v>
      </c>
      <c r="E42" s="8"/>
      <c r="F42" s="30">
        <f>(Jul!E42*6)+(Aug!E42*5)+(Sep!E42*4)+(Oct!E42*3)+(Nov!E42*2)+(Dec!E42*1)</f>
        <v>0</v>
      </c>
      <c r="G42" s="8"/>
      <c r="H42" s="30">
        <f>Nov!H42+G42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0</v>
      </c>
      <c r="E44" s="8"/>
      <c r="F44" s="30">
        <f>(Jul!E44*6)+(Aug!E44*5)+(Sep!E44*4)+(Oct!E44*3)+(Nov!E44*2)+(Dec!E44*1)</f>
        <v>0</v>
      </c>
      <c r="G44" s="8"/>
      <c r="H44" s="30">
        <f>Nov!H44+G44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1052</v>
      </c>
      <c r="E48" s="8"/>
      <c r="F48" s="30">
        <f>(Jul!E48*6)+(Aug!E48*5)+(Sep!E48*4)+(Oct!E48*3)+(Nov!E48*2)+(Dec!E48*1)</f>
        <v>0</v>
      </c>
      <c r="G48" s="8"/>
      <c r="H48" s="30">
        <f>Nov!H48+G48</f>
        <v>526</v>
      </c>
      <c r="I48" s="30">
        <f t="shared" si="0"/>
        <v>0</v>
      </c>
      <c r="J48" s="30">
        <f t="shared" si="1"/>
        <v>1578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2348</v>
      </c>
      <c r="E49" s="8"/>
      <c r="F49" s="30">
        <f>(Jul!E49*6)+(Aug!E49*5)+(Sep!E49*4)+(Oct!E49*3)+(Nov!E49*2)+(Dec!E49*1)</f>
        <v>0</v>
      </c>
      <c r="G49" s="8"/>
      <c r="H49" s="30">
        <f>Nov!H49+G49</f>
        <v>1074</v>
      </c>
      <c r="I49" s="30">
        <f t="shared" si="0"/>
        <v>0</v>
      </c>
      <c r="J49" s="30">
        <f t="shared" si="1"/>
        <v>3422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(Jul!C50*6)+(Aug!C50*5)+(Sep!C50*4)+(Oct!C50*3)+(Nov!C50*2)+(Dec!C50*1)</f>
        <v>24257</v>
      </c>
      <c r="E50" s="8"/>
      <c r="F50" s="30">
        <f>(Jul!E50*6)+(Aug!E50*5)+(Sep!E50*4)+(Oct!E50*3)+(Nov!E50*2)+(Dec!E50*1)</f>
        <v>0</v>
      </c>
      <c r="G50" s="8"/>
      <c r="H50" s="30">
        <f>Nov!H50+G50</f>
        <v>21121</v>
      </c>
      <c r="I50" s="30">
        <f t="shared" si="0"/>
        <v>0</v>
      </c>
      <c r="J50" s="30">
        <f t="shared" si="1"/>
        <v>45378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(Jul!C55*6)+(Aug!C55*5)+(Sep!C55*4)+(Oct!C55*3)+(Nov!C55*2)+(Dec!C55*1)</f>
        <v>0</v>
      </c>
      <c r="E55" s="8"/>
      <c r="F55" s="30">
        <f>(Jul!E55*6)+(Aug!E55*5)+(Sep!E55*4)+(Oct!E55*3)+(Nov!E55*2)+(Dec!E55*1)</f>
        <v>0</v>
      </c>
      <c r="G55" s="8"/>
      <c r="H55" s="30">
        <f>Nov!H55+G55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0</v>
      </c>
      <c r="E57" s="8"/>
      <c r="F57" s="30">
        <f>(Jul!E57*6)+(Aug!E57*5)+(Sep!E57*4)+(Oct!E57*3)+(Nov!E57*2)+(Dec!E57*1)</f>
        <v>0</v>
      </c>
      <c r="G57" s="8"/>
      <c r="H57" s="30">
        <f>Nov!H57+G57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(Jul!C60*6)+(Aug!C60*5)+(Sep!C60*4)+(Oct!C60*3)+(Nov!C60*2)+(Dec!C60*1)</f>
        <v>0</v>
      </c>
      <c r="E60" s="8"/>
      <c r="F60" s="30">
        <f>(Jul!E60*6)+(Aug!E60*5)+(Sep!E60*4)+(Oct!E60*3)+(Nov!E60*2)+(Dec!E60*1)</f>
        <v>0</v>
      </c>
      <c r="G60" s="8"/>
      <c r="H60" s="30">
        <f>Nov!H60+G60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133</v>
      </c>
      <c r="D63" s="30">
        <f>(Jul!C63*6)+(Aug!C63*5)+(Sep!C63*4)+(Oct!C63*3)+(Nov!C63*2)+(Dec!C63*1)</f>
        <v>665</v>
      </c>
      <c r="E63" s="8"/>
      <c r="F63" s="30">
        <f>(Jul!E63*6)+(Aug!E63*5)+(Sep!E63*4)+(Oct!E63*3)+(Nov!E63*2)+(Dec!E63*1)</f>
        <v>0</v>
      </c>
      <c r="G63" s="8">
        <v>399</v>
      </c>
      <c r="H63" s="30">
        <f>Nov!H63+G63</f>
        <v>665</v>
      </c>
      <c r="I63" s="30">
        <f t="shared" si="0"/>
        <v>532</v>
      </c>
      <c r="J63" s="30">
        <f t="shared" si="1"/>
        <v>1330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133</v>
      </c>
      <c r="D71" s="30">
        <f>(Jul!C71*6)+(Aug!C71*5)+(Sep!C71*4)+(Oct!C71*3)+(Nov!C71*2)+(Dec!C71*1)</f>
        <v>133</v>
      </c>
      <c r="E71" s="8"/>
      <c r="F71" s="30">
        <f>(Jul!E71*6)+(Aug!E71*5)+(Sep!E71*4)+(Oct!E71*3)+(Nov!E71*2)+(Dec!E71*1)</f>
        <v>0</v>
      </c>
      <c r="G71" s="8">
        <v>266</v>
      </c>
      <c r="H71" s="30">
        <f>Nov!H71+G71</f>
        <v>266</v>
      </c>
      <c r="I71" s="30">
        <f t="shared" si="2"/>
        <v>399</v>
      </c>
      <c r="J71" s="30">
        <f t="shared" si="3"/>
        <v>399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149588</v>
      </c>
      <c r="D72" s="31">
        <f t="shared" si="4"/>
        <v>4381176.6500000004</v>
      </c>
      <c r="E72" s="31">
        <f t="shared" si="4"/>
        <v>0</v>
      </c>
      <c r="F72" s="31">
        <f t="shared" si="4"/>
        <v>757232</v>
      </c>
      <c r="G72" s="31">
        <f t="shared" si="4"/>
        <v>63274</v>
      </c>
      <c r="H72" s="31">
        <f t="shared" si="4"/>
        <v>1013016.0999999999</v>
      </c>
      <c r="I72" s="31">
        <f t="shared" si="4"/>
        <v>212862</v>
      </c>
      <c r="J72" s="31">
        <f t="shared" si="4"/>
        <v>6151424.75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266</v>
      </c>
      <c r="D73" s="31">
        <f t="shared" si="5"/>
        <v>52250</v>
      </c>
      <c r="E73" s="31">
        <f t="shared" si="5"/>
        <v>0</v>
      </c>
      <c r="F73" s="31">
        <f t="shared" si="5"/>
        <v>0</v>
      </c>
      <c r="G73" s="31">
        <f t="shared" si="5"/>
        <v>665</v>
      </c>
      <c r="H73" s="31">
        <f t="shared" si="5"/>
        <v>42352</v>
      </c>
      <c r="I73" s="31">
        <f t="shared" si="5"/>
        <v>931</v>
      </c>
      <c r="J73" s="31">
        <f t="shared" si="5"/>
        <v>94602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149854</v>
      </c>
      <c r="D74" s="31">
        <f t="shared" ref="D74:J74" si="6">SUM(D72:D73)</f>
        <v>4433426.6500000004</v>
      </c>
      <c r="E74" s="31">
        <f t="shared" si="6"/>
        <v>0</v>
      </c>
      <c r="F74" s="31">
        <f t="shared" si="6"/>
        <v>757232</v>
      </c>
      <c r="G74" s="31">
        <f t="shared" si="6"/>
        <v>63939</v>
      </c>
      <c r="H74" s="31">
        <f t="shared" si="6"/>
        <v>1055368.0999999999</v>
      </c>
      <c r="I74" s="31">
        <f t="shared" si="6"/>
        <v>213793</v>
      </c>
      <c r="J74" s="31">
        <f t="shared" si="6"/>
        <v>6246026.75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12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9" activePane="bottomLeft" state="frozen"/>
      <selection pane="bottomLeft" activeCell="M26" sqref="M26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52867</v>
      </c>
      <c r="D5" s="30">
        <f>(Jul!C5*7)+(Aug!C5*6)+(Sep!C5*5)+(Oct!C5*4)+(Nov!C5*3)+(Dec!C5*2)+(Jan!C5*1)</f>
        <v>2124869.64</v>
      </c>
      <c r="E5" s="8">
        <v>36808</v>
      </c>
      <c r="F5" s="30">
        <f>(Jul!E5*7)+(Aug!E5*6)+(Sep!E5*5)+(Oct!E5*4)+(Nov!E5*3)+(Dec!E5*2)+(Jan!E5*1)</f>
        <v>753901</v>
      </c>
      <c r="G5" s="8">
        <v>13135</v>
      </c>
      <c r="H5" s="30">
        <f>Dec!H5+G5</f>
        <v>518677.48</v>
      </c>
      <c r="I5" s="30">
        <f t="shared" ref="I5:I63" si="0">C5+E5+G5</f>
        <v>102810</v>
      </c>
      <c r="J5" s="30">
        <f t="shared" ref="J5:J63" si="1">D5+F5+H5</f>
        <v>3397448.12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0</v>
      </c>
      <c r="E6" s="8"/>
      <c r="F6" s="30">
        <f>(Jul!E6*7)+(Aug!E6*6)+(Sep!E6*5)+(Oct!E6*4)+(Nov!E6*3)+(Dec!E6*2)+(Jan!E6*1)</f>
        <v>0</v>
      </c>
      <c r="G6" s="8"/>
      <c r="H6" s="30">
        <f>Dec!H6+G6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39974</v>
      </c>
      <c r="D7" s="30">
        <f>(Jul!C7*7)+(Aug!C7*6)+(Sep!C7*5)+(Oct!C7*4)+(Nov!C7*3)+(Dec!C7*2)+(Jan!C7*1)</f>
        <v>1225079.68</v>
      </c>
      <c r="E7" s="8"/>
      <c r="F7" s="30">
        <f>(Jul!E7*7)+(Aug!E7*6)+(Sep!E7*5)+(Oct!E7*4)+(Nov!E7*3)+(Dec!E7*2)+(Jan!E7*1)</f>
        <v>0</v>
      </c>
      <c r="G7" s="8">
        <v>16621</v>
      </c>
      <c r="H7" s="30">
        <f>Dec!H7+G7</f>
        <v>214270.68</v>
      </c>
      <c r="I7" s="30">
        <f t="shared" si="0"/>
        <v>56595</v>
      </c>
      <c r="J7" s="30">
        <f t="shared" si="1"/>
        <v>1439350.3599999999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7816</v>
      </c>
      <c r="D10" s="30">
        <f>(Jul!C10*7)+(Aug!C10*6)+(Sep!C10*5)+(Oct!C10*4)+(Nov!C10*3)+(Dec!C10*2)+(Jan!C10*1)</f>
        <v>583117.04</v>
      </c>
      <c r="E10" s="8"/>
      <c r="F10" s="30">
        <f>(Jul!E10*7)+(Aug!E10*6)+(Sep!E10*5)+(Oct!E10*4)+(Nov!E10*3)+(Dec!E10*2)+(Jan!E10*1)</f>
        <v>0</v>
      </c>
      <c r="G10" s="8">
        <v>3256</v>
      </c>
      <c r="H10" s="30">
        <f>Dec!H10+G10</f>
        <v>110288.86</v>
      </c>
      <c r="I10" s="30">
        <f t="shared" si="0"/>
        <v>11072</v>
      </c>
      <c r="J10" s="30">
        <f t="shared" si="1"/>
        <v>693405.9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204267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5235</v>
      </c>
      <c r="I11" s="30">
        <f t="shared" si="0"/>
        <v>0</v>
      </c>
      <c r="J11" s="30">
        <f t="shared" si="1"/>
        <v>209502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138061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4422</v>
      </c>
      <c r="I12" s="30">
        <f t="shared" si="0"/>
        <v>0</v>
      </c>
      <c r="J12" s="30">
        <f t="shared" si="1"/>
        <v>142483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8776</v>
      </c>
      <c r="D17" s="30">
        <f>(Jul!C17*7)+(Aug!C17*6)+(Sep!C17*5)+(Oct!C17*4)+(Nov!C17*3)+(Dec!C17*2)+(Jan!C17*1)</f>
        <v>758873.62</v>
      </c>
      <c r="E17" s="8"/>
      <c r="F17" s="30">
        <f>(Jul!E17*7)+(Aug!E17*6)+(Sep!E17*5)+(Oct!E17*4)+(Nov!E17*3)+(Dec!E17*2)+(Jan!E17*1)</f>
        <v>0</v>
      </c>
      <c r="G17" s="8">
        <v>1462</v>
      </c>
      <c r="H17" s="30">
        <f>Dec!H17+G17</f>
        <v>28502.15</v>
      </c>
      <c r="I17" s="30">
        <f t="shared" si="0"/>
        <v>10238</v>
      </c>
      <c r="J17" s="30">
        <f t="shared" si="1"/>
        <v>787375.77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380163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93353</v>
      </c>
      <c r="I20" s="30">
        <f t="shared" si="0"/>
        <v>0</v>
      </c>
      <c r="J20" s="30">
        <f t="shared" si="1"/>
        <v>473516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28192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6220</v>
      </c>
      <c r="I22" s="30">
        <f t="shared" si="0"/>
        <v>0</v>
      </c>
      <c r="J22" s="30">
        <f t="shared" si="1"/>
        <v>34412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(Jul!C30*7)+(Aug!C30*6)+(Sep!C30*5)+(Oct!C30*4)+(Nov!C30*3)+(Dec!C30*2)+(Jan!C30*1)</f>
        <v>0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40815</v>
      </c>
      <c r="D31" s="30">
        <f>(Jul!C31*7)+(Aug!C31*6)+(Sep!C31*5)+(Oct!C31*4)+(Nov!C31*3)+(Dec!C31*2)+(Jan!C31*1)</f>
        <v>225076</v>
      </c>
      <c r="E31" s="8"/>
      <c r="F31" s="30">
        <f>(Jul!E31*7)+(Aug!E31*6)+(Sep!E31*5)+(Oct!E31*4)+(Nov!E31*3)+(Dec!E31*2)+(Jan!E31*1)</f>
        <v>203935</v>
      </c>
      <c r="G31" s="8">
        <v>10603</v>
      </c>
      <c r="H31" s="30">
        <f>Dec!H31+G31</f>
        <v>77123.929999999993</v>
      </c>
      <c r="I31" s="30">
        <f t="shared" si="0"/>
        <v>51418</v>
      </c>
      <c r="J31" s="30">
        <f t="shared" si="1"/>
        <v>506134.93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19988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7700</v>
      </c>
      <c r="I32" s="30">
        <f t="shared" si="0"/>
        <v>0</v>
      </c>
      <c r="J32" s="30">
        <f t="shared" si="1"/>
        <v>27688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5320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0</v>
      </c>
      <c r="I33" s="30">
        <f t="shared" si="0"/>
        <v>0</v>
      </c>
      <c r="J33" s="30">
        <f t="shared" si="1"/>
        <v>5320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0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3689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11000</v>
      </c>
      <c r="I37" s="30">
        <f t="shared" si="0"/>
        <v>0</v>
      </c>
      <c r="J37" s="30">
        <f t="shared" si="1"/>
        <v>14689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0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0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1315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526</v>
      </c>
      <c r="I48" s="30">
        <f t="shared" si="0"/>
        <v>0</v>
      </c>
      <c r="J48" s="30">
        <f t="shared" si="1"/>
        <v>1841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2935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1074</v>
      </c>
      <c r="I49" s="30">
        <f t="shared" si="0"/>
        <v>0</v>
      </c>
      <c r="J49" s="30">
        <f t="shared" si="1"/>
        <v>4009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29023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21121</v>
      </c>
      <c r="I50" s="30">
        <f t="shared" si="0"/>
        <v>0</v>
      </c>
      <c r="J50" s="30">
        <f t="shared" si="1"/>
        <v>50144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0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0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0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931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665</v>
      </c>
      <c r="I63" s="30">
        <f t="shared" si="0"/>
        <v>0</v>
      </c>
      <c r="J63" s="30">
        <f t="shared" si="1"/>
        <v>1596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266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266</v>
      </c>
      <c r="I71" s="30">
        <f t="shared" si="2"/>
        <v>0</v>
      </c>
      <c r="J71" s="30">
        <f t="shared" si="3"/>
        <v>532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150248</v>
      </c>
      <c r="D72" s="31">
        <f t="shared" si="4"/>
        <v>5667698.9800000004</v>
      </c>
      <c r="E72" s="31">
        <f t="shared" si="4"/>
        <v>36808</v>
      </c>
      <c r="F72" s="31">
        <f t="shared" si="4"/>
        <v>957836</v>
      </c>
      <c r="G72" s="31">
        <f t="shared" si="4"/>
        <v>45077</v>
      </c>
      <c r="H72" s="31">
        <f t="shared" si="4"/>
        <v>1058093.0999999999</v>
      </c>
      <c r="I72" s="31">
        <f t="shared" si="4"/>
        <v>232133</v>
      </c>
      <c r="J72" s="31">
        <f t="shared" si="4"/>
        <v>7683628.0800000001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63467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42352</v>
      </c>
      <c r="I73" s="31">
        <f t="shared" si="5"/>
        <v>0</v>
      </c>
      <c r="J73" s="31">
        <f t="shared" si="5"/>
        <v>105819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150248</v>
      </c>
      <c r="D74" s="31">
        <f t="shared" ref="D74:J74" si="6">SUM(D72:D73)</f>
        <v>5731165.9800000004</v>
      </c>
      <c r="E74" s="31">
        <f t="shared" si="6"/>
        <v>36808</v>
      </c>
      <c r="F74" s="31">
        <f t="shared" si="6"/>
        <v>957836</v>
      </c>
      <c r="G74" s="31">
        <f t="shared" si="6"/>
        <v>45077</v>
      </c>
      <c r="H74" s="31">
        <f t="shared" si="6"/>
        <v>1100445.0999999999</v>
      </c>
      <c r="I74" s="31">
        <f t="shared" si="6"/>
        <v>232133</v>
      </c>
      <c r="J74" s="31">
        <f t="shared" si="6"/>
        <v>7789447.0800000001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11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O26" sqref="O26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1">
        <v>38259</v>
      </c>
      <c r="D5" s="30">
        <f>(Jul!C5*8)+(Aug!C5*7)+(Sep!C5*6)+(Oct!C5*5)+(Nov!C5*4)+(Dec!C5*3)+(Jan!C5*2)+(Feb!C5*1)</f>
        <v>2616691.58</v>
      </c>
      <c r="E5" s="72"/>
      <c r="F5" s="30">
        <f>(Jul!E5*8)+(Aug!E5*7)+(Sep!E5*6)+(Oct!E5*5)+(Nov!E5*4)+(Dec!E5*3)+(Jan!E5*2)+(Feb!E5*1)</f>
        <v>918806</v>
      </c>
      <c r="G5" s="73">
        <v>16556</v>
      </c>
      <c r="H5" s="30">
        <f>Jan!H5+G5</f>
        <v>535233.48</v>
      </c>
      <c r="I5" s="30">
        <f t="shared" ref="I5:I63" si="0">C5+E5+G5</f>
        <v>54815</v>
      </c>
      <c r="J5" s="30">
        <f t="shared" ref="J5:J63" si="1">D5+F5+H5</f>
        <v>4070731.06</v>
      </c>
    </row>
    <row r="6" spans="1:10" s="11" customFormat="1" ht="15.75" customHeight="1" x14ac:dyDescent="0.2">
      <c r="A6" s="9" t="s">
        <v>23</v>
      </c>
      <c r="B6" s="10" t="s">
        <v>22</v>
      </c>
      <c r="C6" s="71"/>
      <c r="D6" s="30">
        <f>(Jul!C6*8)+(Aug!C6*7)+(Sep!C6*6)+(Oct!C6*5)+(Nov!C6*4)+(Dec!C6*3)+(Jan!C6*2)+(Feb!C6*1)</f>
        <v>0</v>
      </c>
      <c r="E6" s="72"/>
      <c r="F6" s="30">
        <f>(Jul!E6*8)+(Aug!E6*7)+(Sep!E6*6)+(Oct!E6*5)+(Nov!E6*4)+(Dec!E6*3)+(Jan!E6*2)+(Feb!E6*1)</f>
        <v>0</v>
      </c>
      <c r="G6" s="73"/>
      <c r="H6" s="30">
        <f>Jan!H6+G6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1">
        <v>41674</v>
      </c>
      <c r="D7" s="30">
        <f>(Jul!C7*8)+(Aug!C7*7)+(Sep!C7*6)+(Oct!C7*5)+(Nov!C7*4)+(Dec!C7*3)+(Jan!C7*2)+(Feb!C7*1)</f>
        <v>1627268.96</v>
      </c>
      <c r="E7" s="72"/>
      <c r="F7" s="30">
        <f>(Jul!E7*8)+(Aug!E7*7)+(Sep!E7*6)+(Oct!E7*5)+(Nov!E7*4)+(Dec!E7*3)+(Jan!E7*2)+(Feb!E7*1)</f>
        <v>0</v>
      </c>
      <c r="G7" s="73">
        <v>23034</v>
      </c>
      <c r="H7" s="30">
        <f>Jan!H7+G7</f>
        <v>237304.68</v>
      </c>
      <c r="I7" s="30">
        <f t="shared" si="0"/>
        <v>64708</v>
      </c>
      <c r="J7" s="30">
        <f t="shared" si="1"/>
        <v>1864573.64</v>
      </c>
    </row>
    <row r="8" spans="1:10" s="11" customFormat="1" ht="15.75" customHeight="1" x14ac:dyDescent="0.2">
      <c r="A8" s="9" t="s">
        <v>25</v>
      </c>
      <c r="B8" s="10" t="s">
        <v>22</v>
      </c>
      <c r="C8" s="71"/>
      <c r="D8" s="30">
        <f>(Jul!C8*8)+(Aug!C8*7)+(Sep!C8*6)+(Oct!C8*5)+(Nov!C8*4)+(Dec!C8*3)+(Jan!C8*2)+(Feb!C8*1)</f>
        <v>0</v>
      </c>
      <c r="E8" s="72"/>
      <c r="F8" s="30">
        <f>(Jul!E8*8)+(Aug!E8*7)+(Sep!E8*6)+(Oct!E8*5)+(Nov!E8*4)+(Dec!E8*3)+(Jan!E8*2)+(Feb!E8*1)</f>
        <v>0</v>
      </c>
      <c r="G8" s="73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1"/>
      <c r="D9" s="30">
        <f>(Jul!C9*8)+(Aug!C9*7)+(Sep!C9*6)+(Oct!C9*5)+(Nov!C9*4)+(Dec!C9*3)+(Jan!C9*2)+(Feb!C9*1)</f>
        <v>0</v>
      </c>
      <c r="E9" s="72"/>
      <c r="F9" s="30">
        <f>(Jul!E9*8)+(Aug!E9*7)+(Sep!E9*6)+(Oct!E9*5)+(Nov!E9*4)+(Dec!E9*3)+(Jan!E9*2)+(Feb!E9*1)</f>
        <v>0</v>
      </c>
      <c r="G9" s="73"/>
      <c r="H9" s="30">
        <f>Jan!H9+G9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1">
        <v>20853</v>
      </c>
      <c r="D10" s="30">
        <f>(Jul!C10*8)+(Aug!C10*7)+(Sep!C10*6)+(Oct!C10*5)+(Nov!C10*4)+(Dec!C10*3)+(Jan!C10*2)+(Feb!C10*1)</f>
        <v>735722.88</v>
      </c>
      <c r="E10" s="72"/>
      <c r="F10" s="30">
        <f>(Jul!E10*8)+(Aug!E10*7)+(Sep!E10*6)+(Oct!E10*5)+(Nov!E10*4)+(Dec!E10*3)+(Jan!E10*2)+(Feb!E10*1)</f>
        <v>0</v>
      </c>
      <c r="G10" s="73">
        <v>24571</v>
      </c>
      <c r="H10" s="30">
        <f>Jan!H10+G10</f>
        <v>134859.85999999999</v>
      </c>
      <c r="I10" s="30">
        <f t="shared" si="0"/>
        <v>45424</v>
      </c>
      <c r="J10" s="30">
        <f t="shared" si="1"/>
        <v>870582.74</v>
      </c>
    </row>
    <row r="11" spans="1:10" s="1" customFormat="1" ht="15.75" customHeight="1" x14ac:dyDescent="0.2">
      <c r="A11" s="5" t="s">
        <v>31</v>
      </c>
      <c r="B11" s="6" t="s">
        <v>22</v>
      </c>
      <c r="C11" s="71"/>
      <c r="D11" s="30">
        <f>(Jul!C11*8)+(Aug!C11*7)+(Sep!C11*6)+(Oct!C11*5)+(Nov!C11*4)+(Dec!C11*3)+(Jan!C11*2)+(Feb!C11*1)</f>
        <v>233448</v>
      </c>
      <c r="E11" s="72"/>
      <c r="F11" s="30">
        <f>(Jul!E11*8)+(Aug!E11*7)+(Sep!E11*6)+(Oct!E11*5)+(Nov!E11*4)+(Dec!E11*3)+(Jan!E11*2)+(Feb!E11*1)</f>
        <v>0</v>
      </c>
      <c r="G11" s="73"/>
      <c r="H11" s="30">
        <f>Jan!H11+G11</f>
        <v>5235</v>
      </c>
      <c r="I11" s="30">
        <f t="shared" si="0"/>
        <v>0</v>
      </c>
      <c r="J11" s="30">
        <f t="shared" si="1"/>
        <v>238683</v>
      </c>
    </row>
    <row r="12" spans="1:10" s="11" customFormat="1" ht="15.75" customHeight="1" x14ac:dyDescent="0.2">
      <c r="A12" s="9" t="s">
        <v>36</v>
      </c>
      <c r="B12" s="10" t="s">
        <v>22</v>
      </c>
      <c r="C12" s="71"/>
      <c r="D12" s="30">
        <f>(Jul!C12*8)+(Aug!C12*7)+(Sep!C12*6)+(Oct!C12*5)+(Nov!C12*4)+(Dec!C12*3)+(Jan!C12*2)+(Feb!C12*1)</f>
        <v>157784</v>
      </c>
      <c r="E12" s="72"/>
      <c r="F12" s="30">
        <f>(Jul!E12*8)+(Aug!E12*7)+(Sep!E12*6)+(Oct!E12*5)+(Nov!E12*4)+(Dec!E12*3)+(Jan!E12*2)+(Feb!E12*1)</f>
        <v>0</v>
      </c>
      <c r="G12" s="73"/>
      <c r="H12" s="30">
        <f>Jan!H12+G12</f>
        <v>4422</v>
      </c>
      <c r="I12" s="30">
        <f t="shared" si="0"/>
        <v>0</v>
      </c>
      <c r="J12" s="30">
        <f t="shared" si="1"/>
        <v>162206</v>
      </c>
    </row>
    <row r="13" spans="1:10" s="1" customFormat="1" ht="15.75" customHeight="1" x14ac:dyDescent="0.2">
      <c r="A13" s="5" t="s">
        <v>37</v>
      </c>
      <c r="B13" s="6" t="s">
        <v>22</v>
      </c>
      <c r="C13" s="71"/>
      <c r="D13" s="30">
        <f>(Jul!C13*8)+(Aug!C13*7)+(Sep!C13*6)+(Oct!C13*5)+(Nov!C13*4)+(Dec!C13*3)+(Jan!C13*2)+(Feb!C13*1)</f>
        <v>0</v>
      </c>
      <c r="E13" s="72"/>
      <c r="F13" s="30">
        <f>(Jul!E13*8)+(Aug!E13*7)+(Sep!E13*6)+(Oct!E13*5)+(Nov!E13*4)+(Dec!E13*3)+(Jan!E13*2)+(Feb!E13*1)</f>
        <v>0</v>
      </c>
      <c r="G13" s="73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1"/>
      <c r="D14" s="30">
        <f>(Jul!C14*8)+(Aug!C14*7)+(Sep!C14*6)+(Oct!C14*5)+(Nov!C14*4)+(Dec!C14*3)+(Jan!C14*2)+(Feb!C14*1)</f>
        <v>0</v>
      </c>
      <c r="E14" s="72"/>
      <c r="F14" s="30">
        <f>(Jul!E14*8)+(Aug!E14*7)+(Sep!E14*6)+(Oct!E14*5)+(Nov!E14*4)+(Dec!E14*3)+(Jan!E14*2)+(Feb!E14*1)</f>
        <v>0</v>
      </c>
      <c r="G14" s="73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1"/>
      <c r="D15" s="30">
        <f>(Jul!C15*8)+(Aug!C15*7)+(Sep!C15*6)+(Oct!C15*5)+(Nov!C15*4)+(Dec!C15*3)+(Jan!C15*2)+(Feb!C15*1)</f>
        <v>0</v>
      </c>
      <c r="E15" s="72"/>
      <c r="F15" s="30">
        <f>(Jul!E15*8)+(Aug!E15*7)+(Sep!E15*6)+(Oct!E15*5)+(Nov!E15*4)+(Dec!E15*3)+(Jan!E15*2)+(Feb!E15*1)</f>
        <v>0</v>
      </c>
      <c r="G15" s="73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1"/>
      <c r="D16" s="30">
        <f>(Jul!C16*8)+(Aug!C16*7)+(Sep!C16*6)+(Oct!C16*5)+(Nov!C16*4)+(Dec!C16*3)+(Jan!C16*2)+(Feb!C16*1)</f>
        <v>0</v>
      </c>
      <c r="E16" s="72"/>
      <c r="F16" s="30">
        <f>(Jul!E16*8)+(Aug!E16*7)+(Sep!E16*6)+(Oct!E16*5)+(Nov!E16*4)+(Dec!E16*3)+(Jan!E16*2)+(Feb!E16*1)</f>
        <v>0</v>
      </c>
      <c r="G16" s="73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1"/>
      <c r="D17" s="30">
        <f>(Jul!C17*8)+(Aug!C17*7)+(Sep!C17*6)+(Oct!C17*5)+(Nov!C17*4)+(Dec!C17*3)+(Jan!C17*2)+(Feb!C17*1)</f>
        <v>899343.89</v>
      </c>
      <c r="E17" s="72"/>
      <c r="F17" s="30">
        <f>(Jul!E17*8)+(Aug!E17*7)+(Sep!E17*6)+(Oct!E17*5)+(Nov!E17*4)+(Dec!E17*3)+(Jan!E17*2)+(Feb!E17*1)</f>
        <v>0</v>
      </c>
      <c r="G17" s="73"/>
      <c r="H17" s="30">
        <f>Jan!H17+G17</f>
        <v>28502.15</v>
      </c>
      <c r="I17" s="30">
        <f t="shared" si="0"/>
        <v>0</v>
      </c>
      <c r="J17" s="30">
        <f t="shared" si="1"/>
        <v>927846.04</v>
      </c>
    </row>
    <row r="18" spans="1:10" s="11" customFormat="1" ht="15.75" customHeight="1" x14ac:dyDescent="0.2">
      <c r="A18" s="9" t="s">
        <v>47</v>
      </c>
      <c r="B18" s="10" t="s">
        <v>22</v>
      </c>
      <c r="C18" s="71"/>
      <c r="D18" s="30">
        <f>(Jul!C18*8)+(Aug!C18*7)+(Sep!C18*6)+(Oct!C18*5)+(Nov!C18*4)+(Dec!C18*3)+(Jan!C18*2)+(Feb!C18*1)</f>
        <v>0</v>
      </c>
      <c r="E18" s="72"/>
      <c r="F18" s="30">
        <f>(Jul!E18*8)+(Aug!E18*7)+(Sep!E18*6)+(Oct!E18*5)+(Nov!E18*4)+(Dec!E18*3)+(Jan!E18*2)+(Feb!E18*1)</f>
        <v>0</v>
      </c>
      <c r="G18" s="73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1"/>
      <c r="D19" s="30">
        <f>(Jul!C19*8)+(Aug!C19*7)+(Sep!C19*6)+(Oct!C19*5)+(Nov!C19*4)+(Dec!C19*3)+(Jan!C19*2)+(Feb!C19*1)</f>
        <v>0</v>
      </c>
      <c r="E19" s="72"/>
      <c r="F19" s="30">
        <f>(Jul!E19*8)+(Aug!E19*7)+(Sep!E19*6)+(Oct!E19*5)+(Nov!E19*4)+(Dec!E19*3)+(Jan!E19*2)+(Feb!E19*1)</f>
        <v>0</v>
      </c>
      <c r="G19" s="73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1"/>
      <c r="D20" s="30">
        <f>(Jul!C20*8)+(Aug!C20*7)+(Sep!C20*6)+(Oct!C20*5)+(Nov!C20*4)+(Dec!C20*3)+(Jan!C20*2)+(Feb!C20*1)</f>
        <v>434472</v>
      </c>
      <c r="E20" s="72"/>
      <c r="F20" s="30">
        <f>(Jul!E20*8)+(Aug!E20*7)+(Sep!E20*6)+(Oct!E20*5)+(Nov!E20*4)+(Dec!E20*3)+(Jan!E20*2)+(Feb!E20*1)</f>
        <v>0</v>
      </c>
      <c r="G20" s="73"/>
      <c r="H20" s="30">
        <f>Jan!H20+G20</f>
        <v>93353</v>
      </c>
      <c r="I20" s="30">
        <f t="shared" si="0"/>
        <v>0</v>
      </c>
      <c r="J20" s="30">
        <f t="shared" si="1"/>
        <v>527825</v>
      </c>
    </row>
    <row r="21" spans="1:10" s="1" customFormat="1" ht="15.75" customHeight="1" x14ac:dyDescent="0.2">
      <c r="A21" s="5" t="s">
        <v>141</v>
      </c>
      <c r="B21" s="6" t="s">
        <v>22</v>
      </c>
      <c r="C21" s="71"/>
      <c r="D21" s="30">
        <f>(Jul!C21*8)+(Aug!C21*7)+(Sep!C21*6)+(Oct!C21*5)+(Nov!C21*4)+(Dec!C21*3)+(Jan!C21*2)+(Feb!C21*1)</f>
        <v>0</v>
      </c>
      <c r="E21" s="72"/>
      <c r="F21" s="30">
        <f>(Jul!E21*8)+(Aug!E21*7)+(Sep!E21*6)+(Oct!E21*5)+(Nov!E21*4)+(Dec!E21*3)+(Jan!E21*2)+(Feb!E21*1)</f>
        <v>0</v>
      </c>
      <c r="G21" s="73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1">
        <v>24292</v>
      </c>
      <c r="D22" s="30">
        <f>(Jul!C22*8)+(Aug!C22*7)+(Sep!C22*6)+(Oct!C22*5)+(Nov!C22*4)+(Dec!C22*3)+(Jan!C22*2)+(Feb!C22*1)</f>
        <v>59532</v>
      </c>
      <c r="E22" s="72"/>
      <c r="F22" s="30">
        <f>(Jul!E22*8)+(Aug!E22*7)+(Sep!E22*6)+(Oct!E22*5)+(Nov!E22*4)+(Dec!E22*3)+(Jan!E22*2)+(Feb!E22*1)</f>
        <v>0</v>
      </c>
      <c r="G22" s="73">
        <v>24049</v>
      </c>
      <c r="H22" s="30">
        <f>Jan!H22+G22</f>
        <v>30269</v>
      </c>
      <c r="I22" s="30">
        <f t="shared" si="0"/>
        <v>48341</v>
      </c>
      <c r="J22" s="30">
        <f t="shared" si="1"/>
        <v>89801</v>
      </c>
    </row>
    <row r="23" spans="1:10" s="1" customFormat="1" ht="15.75" customHeight="1" x14ac:dyDescent="0.2">
      <c r="A23" s="5" t="s">
        <v>52</v>
      </c>
      <c r="B23" s="6" t="s">
        <v>22</v>
      </c>
      <c r="C23" s="71"/>
      <c r="D23" s="30">
        <f>(Jul!C23*8)+(Aug!C23*7)+(Sep!C23*6)+(Oct!C23*5)+(Nov!C23*4)+(Dec!C23*3)+(Jan!C23*2)+(Feb!C23*1)</f>
        <v>0</v>
      </c>
      <c r="E23" s="72"/>
      <c r="F23" s="30">
        <f>(Jul!E23*8)+(Aug!E23*7)+(Sep!E23*6)+(Oct!E23*5)+(Nov!E23*4)+(Dec!E23*3)+(Jan!E23*2)+(Feb!E23*1)</f>
        <v>0</v>
      </c>
      <c r="G23" s="73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1"/>
      <c r="D24" s="30">
        <f>(Jul!C24*8)+(Aug!C24*7)+(Sep!C24*6)+(Oct!C24*5)+(Nov!C24*4)+(Dec!C24*3)+(Jan!C24*2)+(Feb!C24*1)</f>
        <v>0</v>
      </c>
      <c r="E24" s="72"/>
      <c r="F24" s="30">
        <f>(Jul!E24*8)+(Aug!E24*7)+(Sep!E24*6)+(Oct!E24*5)+(Nov!E24*4)+(Dec!E24*3)+(Jan!E24*2)+(Feb!E24*1)</f>
        <v>0</v>
      </c>
      <c r="G24" s="73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1"/>
      <c r="D25" s="30">
        <f>(Jul!C25*8)+(Aug!C25*7)+(Sep!C25*6)+(Oct!C25*5)+(Nov!C25*4)+(Dec!C25*3)+(Jan!C25*2)+(Feb!C25*1)</f>
        <v>0</v>
      </c>
      <c r="E25" s="72"/>
      <c r="F25" s="30">
        <f>(Jul!E25*8)+(Aug!E25*7)+(Sep!E25*6)+(Oct!E25*5)+(Nov!E25*4)+(Dec!E25*3)+(Jan!E25*2)+(Feb!E25*1)</f>
        <v>0</v>
      </c>
      <c r="G25" s="73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1"/>
      <c r="D26" s="30">
        <f>(Jul!C26*8)+(Aug!C26*7)+(Sep!C26*6)+(Oct!C26*5)+(Nov!C26*4)+(Dec!C26*3)+(Jan!C26*2)+(Feb!C26*1)</f>
        <v>0</v>
      </c>
      <c r="E26" s="72"/>
      <c r="F26" s="30">
        <f>(Jul!E26*8)+(Aug!E26*7)+(Sep!E26*6)+(Oct!E26*5)+(Nov!E26*4)+(Dec!E26*3)+(Jan!E26*2)+(Feb!E26*1)</f>
        <v>0</v>
      </c>
      <c r="G26" s="73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1"/>
      <c r="D27" s="30">
        <f>(Jul!C27*8)+(Aug!C27*7)+(Sep!C27*6)+(Oct!C27*5)+(Nov!C27*4)+(Dec!C27*3)+(Jan!C27*2)+(Feb!C27*1)</f>
        <v>0</v>
      </c>
      <c r="E27" s="72"/>
      <c r="F27" s="30">
        <f>(Jul!E27*8)+(Aug!E27*7)+(Sep!E27*6)+(Oct!E27*5)+(Nov!E27*4)+(Dec!E27*3)+(Jan!E27*2)+(Feb!E27*1)</f>
        <v>0</v>
      </c>
      <c r="G27" s="73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1"/>
      <c r="D28" s="30">
        <f>(Jul!C28*8)+(Aug!C28*7)+(Sep!C28*6)+(Oct!C28*5)+(Nov!C28*4)+(Dec!C28*3)+(Jan!C28*2)+(Feb!C28*1)</f>
        <v>0</v>
      </c>
      <c r="E28" s="72"/>
      <c r="F28" s="30">
        <f>(Jul!E28*8)+(Aug!E28*7)+(Sep!E28*6)+(Oct!E28*5)+(Nov!E28*4)+(Dec!E28*3)+(Jan!E28*2)+(Feb!E28*1)</f>
        <v>0</v>
      </c>
      <c r="G28" s="73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1"/>
      <c r="D29" s="30">
        <f>(Jul!C29*8)+(Aug!C29*7)+(Sep!C29*6)+(Oct!C29*5)+(Nov!C29*4)+(Dec!C29*3)+(Jan!C29*2)+(Feb!C29*1)</f>
        <v>0</v>
      </c>
      <c r="E29" s="72"/>
      <c r="F29" s="30">
        <f>(Jul!E29*8)+(Aug!E29*7)+(Sep!E29*6)+(Oct!E29*5)+(Nov!E29*4)+(Dec!E29*3)+(Jan!E29*2)+(Feb!E29*1)</f>
        <v>0</v>
      </c>
      <c r="G29" s="73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1"/>
      <c r="D30" s="30">
        <f>(Jul!C30*8)+(Aug!C30*7)+(Sep!C30*6)+(Oct!C30*5)+(Nov!C30*4)+(Dec!C30*3)+(Jan!C30*2)+(Feb!C30*1)</f>
        <v>0</v>
      </c>
      <c r="E30" s="72"/>
      <c r="F30" s="30">
        <f>(Jul!E30*8)+(Aug!E30*7)+(Sep!E30*6)+(Oct!E30*5)+(Nov!E30*4)+(Dec!E30*3)+(Jan!E30*2)+(Feb!E30*1)</f>
        <v>0</v>
      </c>
      <c r="G30" s="73"/>
      <c r="H30" s="30">
        <f>Jan!H30+G30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1">
        <v>20279</v>
      </c>
      <c r="D31" s="30">
        <f>(Jul!C31*8)+(Aug!C31*7)+(Sep!C31*6)+(Oct!C31*5)+(Nov!C31*4)+(Dec!C31*3)+(Jan!C31*2)+(Feb!C31*1)</f>
        <v>335315</v>
      </c>
      <c r="E31" s="72"/>
      <c r="F31" s="30">
        <f>(Jul!E31*8)+(Aug!E31*7)+(Sep!E31*6)+(Oct!E31*5)+(Nov!E31*4)+(Dec!E31*3)+(Jan!E31*2)+(Feb!E31*1)</f>
        <v>239634</v>
      </c>
      <c r="G31" s="73">
        <v>63246</v>
      </c>
      <c r="H31" s="30">
        <f>Jan!H31+G31</f>
        <v>140369.93</v>
      </c>
      <c r="I31" s="30">
        <f t="shared" si="0"/>
        <v>83525</v>
      </c>
      <c r="J31" s="30">
        <f t="shared" si="1"/>
        <v>715318.92999999993</v>
      </c>
    </row>
    <row r="32" spans="1:10" s="1" customFormat="1" ht="15.75" customHeight="1" x14ac:dyDescent="0.2">
      <c r="A32" s="5" t="s">
        <v>19</v>
      </c>
      <c r="B32" s="6" t="s">
        <v>20</v>
      </c>
      <c r="C32" s="71"/>
      <c r="D32" s="30">
        <f>(Jul!C32*8)+(Aug!C32*7)+(Sep!C32*6)+(Oct!C32*5)+(Nov!C32*4)+(Dec!C32*3)+(Jan!C32*2)+(Feb!C32*1)</f>
        <v>23065</v>
      </c>
      <c r="E32" s="72"/>
      <c r="F32" s="30">
        <f>(Jul!E32*8)+(Aug!E32*7)+(Sep!E32*6)+(Oct!E32*5)+(Nov!E32*4)+(Dec!E32*3)+(Jan!E32*2)+(Feb!E32*1)</f>
        <v>0</v>
      </c>
      <c r="G32" s="73"/>
      <c r="H32" s="30">
        <f>Jan!H32+G32</f>
        <v>7700</v>
      </c>
      <c r="I32" s="30">
        <f t="shared" si="0"/>
        <v>0</v>
      </c>
      <c r="J32" s="30">
        <f t="shared" si="1"/>
        <v>30765</v>
      </c>
    </row>
    <row r="33" spans="1:10" s="1" customFormat="1" ht="15.75" customHeight="1" x14ac:dyDescent="0.2">
      <c r="A33" s="5" t="s">
        <v>26</v>
      </c>
      <c r="B33" s="6" t="s">
        <v>20</v>
      </c>
      <c r="C33" s="71"/>
      <c r="D33" s="30">
        <f>(Jul!C33*8)+(Aug!C33*7)+(Sep!C33*6)+(Oct!C33*5)+(Nov!C33*4)+(Dec!C33*3)+(Jan!C33*2)+(Feb!C33*1)</f>
        <v>6918</v>
      </c>
      <c r="E33" s="72"/>
      <c r="F33" s="30">
        <f>(Jul!E33*8)+(Aug!E33*7)+(Sep!E33*6)+(Oct!E33*5)+(Nov!E33*4)+(Dec!E33*3)+(Jan!E33*2)+(Feb!E33*1)</f>
        <v>0</v>
      </c>
      <c r="G33" s="73"/>
      <c r="H33" s="30">
        <f>Jan!H33+G33</f>
        <v>0</v>
      </c>
      <c r="I33" s="30">
        <f t="shared" si="0"/>
        <v>0</v>
      </c>
      <c r="J33" s="30">
        <f t="shared" si="1"/>
        <v>6918</v>
      </c>
    </row>
    <row r="34" spans="1:10" s="1" customFormat="1" ht="15.75" customHeight="1" x14ac:dyDescent="0.2">
      <c r="A34" s="5" t="s">
        <v>28</v>
      </c>
      <c r="B34" s="6" t="s">
        <v>20</v>
      </c>
      <c r="C34" s="71"/>
      <c r="D34" s="30">
        <f>(Jul!C34*8)+(Aug!C34*7)+(Sep!C34*6)+(Oct!C34*5)+(Nov!C34*4)+(Dec!C34*3)+(Jan!C34*2)+(Feb!C34*1)</f>
        <v>0</v>
      </c>
      <c r="E34" s="72"/>
      <c r="F34" s="30">
        <f>(Jul!E34*8)+(Aug!E34*7)+(Sep!E34*6)+(Oct!E34*5)+(Nov!E34*4)+(Dec!E34*3)+(Jan!E34*2)+(Feb!E34*1)</f>
        <v>0</v>
      </c>
      <c r="G34" s="73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1"/>
      <c r="D35" s="30">
        <f>(Jul!C35*8)+(Aug!C35*7)+(Sep!C35*6)+(Oct!C35*5)+(Nov!C35*4)+(Dec!C35*3)+(Jan!C35*2)+(Feb!C35*1)</f>
        <v>0</v>
      </c>
      <c r="E35" s="72"/>
      <c r="F35" s="30">
        <f>(Jul!E35*8)+(Aug!E35*7)+(Sep!E35*6)+(Oct!E35*5)+(Nov!E35*4)+(Dec!E35*3)+(Jan!E35*2)+(Feb!E35*1)</f>
        <v>0</v>
      </c>
      <c r="G35" s="73"/>
      <c r="H35" s="30">
        <f>Jan!H35+G35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1"/>
      <c r="D36" s="30">
        <f>(Jul!C36*8)+(Aug!C36*7)+(Sep!C36*6)+(Oct!C36*5)+(Nov!C36*4)+(Dec!C36*3)+(Jan!C36*2)+(Feb!C36*1)</f>
        <v>0</v>
      </c>
      <c r="E36" s="72"/>
      <c r="F36" s="30">
        <f>(Jul!E36*8)+(Aug!E36*7)+(Sep!E36*6)+(Oct!E36*5)+(Nov!E36*4)+(Dec!E36*3)+(Jan!E36*2)+(Feb!E36*1)</f>
        <v>0</v>
      </c>
      <c r="G36" s="73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1"/>
      <c r="D37" s="30">
        <f>(Jul!C37*8)+(Aug!C37*7)+(Sep!C37*6)+(Oct!C37*5)+(Nov!C37*4)+(Dec!C37*3)+(Jan!C37*2)+(Feb!C37*1)</f>
        <v>4216</v>
      </c>
      <c r="E37" s="72"/>
      <c r="F37" s="30">
        <f>(Jul!E37*8)+(Aug!E37*7)+(Sep!E37*6)+(Oct!E37*5)+(Nov!E37*4)+(Dec!E37*3)+(Jan!E37*2)+(Feb!E37*1)</f>
        <v>0</v>
      </c>
      <c r="G37" s="73"/>
      <c r="H37" s="30">
        <f>Jan!H37+G37</f>
        <v>11000</v>
      </c>
      <c r="I37" s="30">
        <f t="shared" si="0"/>
        <v>0</v>
      </c>
      <c r="J37" s="30">
        <f t="shared" si="1"/>
        <v>15216</v>
      </c>
    </row>
    <row r="38" spans="1:10" s="1" customFormat="1" ht="15.75" customHeight="1" x14ac:dyDescent="0.2">
      <c r="A38" s="5" t="s">
        <v>34</v>
      </c>
      <c r="B38" s="6" t="s">
        <v>20</v>
      </c>
      <c r="C38" s="71"/>
      <c r="D38" s="30">
        <f>(Jul!C38*8)+(Aug!C38*7)+(Sep!C38*6)+(Oct!C38*5)+(Nov!C38*4)+(Dec!C38*3)+(Jan!C38*2)+(Feb!C38*1)</f>
        <v>0</v>
      </c>
      <c r="E38" s="72"/>
      <c r="F38" s="30">
        <f>(Jul!E38*8)+(Aug!E38*7)+(Sep!E38*6)+(Oct!E38*5)+(Nov!E38*4)+(Dec!E38*3)+(Jan!E38*2)+(Feb!E38*1)</f>
        <v>0</v>
      </c>
      <c r="G38" s="73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1"/>
      <c r="D39" s="30">
        <f>(Jul!C39*8)+(Aug!C39*7)+(Sep!C39*6)+(Oct!C39*5)+(Nov!C39*4)+(Dec!C39*3)+(Jan!C39*2)+(Feb!C39*1)</f>
        <v>0</v>
      </c>
      <c r="E39" s="72"/>
      <c r="F39" s="30">
        <f>(Jul!E39*8)+(Aug!E39*7)+(Sep!E39*6)+(Oct!E39*5)+(Nov!E39*4)+(Dec!E39*3)+(Jan!E39*2)+(Feb!E39*1)</f>
        <v>0</v>
      </c>
      <c r="G39" s="73"/>
      <c r="H39" s="30">
        <f>Jan!H39+G39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1"/>
      <c r="D40" s="30">
        <f>(Jul!C40*8)+(Aug!C40*7)+(Sep!C40*6)+(Oct!C40*5)+(Nov!C40*4)+(Dec!C40*3)+(Jan!C40*2)+(Feb!C40*1)</f>
        <v>0</v>
      </c>
      <c r="E40" s="72"/>
      <c r="F40" s="30">
        <f>(Jul!E40*8)+(Aug!E40*7)+(Sep!E40*6)+(Oct!E40*5)+(Nov!E40*4)+(Dec!E40*3)+(Jan!E40*2)+(Feb!E40*1)</f>
        <v>0</v>
      </c>
      <c r="G40" s="73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1"/>
      <c r="D41" s="30">
        <f>(Jul!C41*8)+(Aug!C41*7)+(Sep!C41*6)+(Oct!C41*5)+(Nov!C41*4)+(Dec!C41*3)+(Jan!C41*2)+(Feb!C41*1)</f>
        <v>0</v>
      </c>
      <c r="E41" s="72"/>
      <c r="F41" s="30">
        <f>(Jul!E41*8)+(Aug!E41*7)+(Sep!E41*6)+(Oct!E41*5)+(Nov!E41*4)+(Dec!E41*3)+(Jan!E41*2)+(Feb!E41*1)</f>
        <v>0</v>
      </c>
      <c r="G41" s="73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1"/>
      <c r="D42" s="30">
        <f>(Jul!C42*8)+(Aug!C42*7)+(Sep!C42*6)+(Oct!C42*5)+(Nov!C42*4)+(Dec!C42*3)+(Jan!C42*2)+(Feb!C42*1)</f>
        <v>0</v>
      </c>
      <c r="E42" s="72"/>
      <c r="F42" s="30">
        <f>(Jul!E42*8)+(Aug!E42*7)+(Sep!E42*6)+(Oct!E42*5)+(Nov!E42*4)+(Dec!E42*3)+(Jan!E42*2)+(Feb!E42*1)</f>
        <v>0</v>
      </c>
      <c r="G42" s="73"/>
      <c r="H42" s="30">
        <f>Jan!H42+G42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1"/>
      <c r="D43" s="30">
        <f>(Jul!C43*8)+(Aug!C43*7)+(Sep!C43*6)+(Oct!C43*5)+(Nov!C43*4)+(Dec!C43*3)+(Jan!C43*2)+(Feb!C43*1)</f>
        <v>0</v>
      </c>
      <c r="E43" s="72"/>
      <c r="F43" s="30">
        <f>(Jul!E43*8)+(Aug!E43*7)+(Sep!E43*6)+(Oct!E43*5)+(Nov!E43*4)+(Dec!E43*3)+(Jan!E43*2)+(Feb!E43*1)</f>
        <v>0</v>
      </c>
      <c r="G43" s="73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1"/>
      <c r="D44" s="30">
        <f>(Jul!C44*8)+(Aug!C44*7)+(Sep!C44*6)+(Oct!C44*5)+(Nov!C44*4)+(Dec!C44*3)+(Jan!C44*2)+(Feb!C44*1)</f>
        <v>0</v>
      </c>
      <c r="E44" s="72"/>
      <c r="F44" s="30">
        <f>(Jul!E44*8)+(Aug!E44*7)+(Sep!E44*6)+(Oct!E44*5)+(Nov!E44*4)+(Dec!E44*3)+(Jan!E44*2)+(Feb!E44*1)</f>
        <v>0</v>
      </c>
      <c r="G44" s="73"/>
      <c r="H44" s="30">
        <f>Jan!H44+G44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1"/>
      <c r="D45" s="30">
        <f>(Jul!C45*8)+(Aug!C45*7)+(Sep!C45*6)+(Oct!C45*5)+(Nov!C45*4)+(Dec!C45*3)+(Jan!C45*2)+(Feb!C45*1)</f>
        <v>0</v>
      </c>
      <c r="E45" s="72"/>
      <c r="F45" s="30">
        <f>(Jul!E45*8)+(Aug!E45*7)+(Sep!E45*6)+(Oct!E45*5)+(Nov!E45*4)+(Dec!E45*3)+(Jan!E45*2)+(Feb!E45*1)</f>
        <v>0</v>
      </c>
      <c r="G45" s="73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1"/>
      <c r="D46" s="30">
        <f>(Jul!C46*8)+(Aug!C46*7)+(Sep!C46*6)+(Oct!C46*5)+(Nov!C46*4)+(Dec!C46*3)+(Jan!C46*2)+(Feb!C46*1)</f>
        <v>0</v>
      </c>
      <c r="E46" s="72"/>
      <c r="F46" s="30">
        <f>(Jul!E46*8)+(Aug!E46*7)+(Sep!E46*6)+(Oct!E46*5)+(Nov!E46*4)+(Dec!E46*3)+(Jan!E46*2)+(Feb!E46*1)</f>
        <v>0</v>
      </c>
      <c r="G46" s="73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1"/>
      <c r="D47" s="30">
        <f>(Jul!C47*8)+(Aug!C47*7)+(Sep!C47*6)+(Oct!C47*5)+(Nov!C47*4)+(Dec!C47*3)+(Jan!C47*2)+(Feb!C47*1)</f>
        <v>0</v>
      </c>
      <c r="E47" s="72"/>
      <c r="F47" s="30">
        <f>(Jul!E47*8)+(Aug!E47*7)+(Sep!E47*6)+(Oct!E47*5)+(Nov!E47*4)+(Dec!E47*3)+(Jan!E47*2)+(Feb!E47*1)</f>
        <v>0</v>
      </c>
      <c r="G47" s="73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1"/>
      <c r="D48" s="30">
        <f>(Jul!C48*8)+(Aug!C48*7)+(Sep!C48*6)+(Oct!C48*5)+(Nov!C48*4)+(Dec!C48*3)+(Jan!C48*2)+(Feb!C48*1)</f>
        <v>1578</v>
      </c>
      <c r="E48" s="72"/>
      <c r="F48" s="30">
        <f>(Jul!E48*8)+(Aug!E48*7)+(Sep!E48*6)+(Oct!E48*5)+(Nov!E48*4)+(Dec!E48*3)+(Jan!E48*2)+(Feb!E48*1)</f>
        <v>0</v>
      </c>
      <c r="G48" s="73"/>
      <c r="H48" s="30">
        <f>Jan!H48+G48</f>
        <v>526</v>
      </c>
      <c r="I48" s="30">
        <f t="shared" si="0"/>
        <v>0</v>
      </c>
      <c r="J48" s="30">
        <f t="shared" si="1"/>
        <v>2104</v>
      </c>
    </row>
    <row r="49" spans="1:10" s="1" customFormat="1" ht="15.75" customHeight="1" x14ac:dyDescent="0.2">
      <c r="A49" s="5" t="s">
        <v>57</v>
      </c>
      <c r="B49" s="6" t="s">
        <v>20</v>
      </c>
      <c r="C49" s="71"/>
      <c r="D49" s="30">
        <f>(Jul!C49*8)+(Aug!C49*7)+(Sep!C49*6)+(Oct!C49*5)+(Nov!C49*4)+(Dec!C49*3)+(Jan!C49*2)+(Feb!C49*1)</f>
        <v>3522</v>
      </c>
      <c r="E49" s="72"/>
      <c r="F49" s="30">
        <f>(Jul!E49*8)+(Aug!E49*7)+(Sep!E49*6)+(Oct!E49*5)+(Nov!E49*4)+(Dec!E49*3)+(Jan!E49*2)+(Feb!E49*1)</f>
        <v>0</v>
      </c>
      <c r="G49" s="73"/>
      <c r="H49" s="30">
        <f>Jan!H49+G49</f>
        <v>1074</v>
      </c>
      <c r="I49" s="30">
        <f t="shared" si="0"/>
        <v>0</v>
      </c>
      <c r="J49" s="30">
        <f t="shared" si="1"/>
        <v>4596</v>
      </c>
    </row>
    <row r="50" spans="1:10" s="1" customFormat="1" ht="15.75" customHeight="1" x14ac:dyDescent="0.2">
      <c r="A50" s="5" t="s">
        <v>58</v>
      </c>
      <c r="B50" s="6" t="s">
        <v>20</v>
      </c>
      <c r="C50" s="71"/>
      <c r="D50" s="30">
        <f>(Jul!C50*8)+(Aug!C50*7)+(Sep!C50*6)+(Oct!C50*5)+(Nov!C50*4)+(Dec!C50*3)+(Jan!C50*2)+(Feb!C50*1)</f>
        <v>33789</v>
      </c>
      <c r="E50" s="72"/>
      <c r="F50" s="30">
        <f>(Jul!E50*8)+(Aug!E50*7)+(Sep!E50*6)+(Oct!E50*5)+(Nov!E50*4)+(Dec!E50*3)+(Jan!E50*2)+(Feb!E50*1)</f>
        <v>0</v>
      </c>
      <c r="G50" s="73"/>
      <c r="H50" s="30">
        <f>Jan!H50+G50</f>
        <v>21121</v>
      </c>
      <c r="I50" s="30">
        <f t="shared" si="0"/>
        <v>0</v>
      </c>
      <c r="J50" s="30">
        <f t="shared" si="1"/>
        <v>54910</v>
      </c>
    </row>
    <row r="51" spans="1:10" s="1" customFormat="1" ht="15.75" customHeight="1" x14ac:dyDescent="0.2">
      <c r="A51" s="5" t="s">
        <v>59</v>
      </c>
      <c r="B51" s="6" t="s">
        <v>20</v>
      </c>
      <c r="C51" s="71"/>
      <c r="D51" s="30">
        <f>(Jul!C51*8)+(Aug!C51*7)+(Sep!C51*6)+(Oct!C51*5)+(Nov!C51*4)+(Dec!C51*3)+(Jan!C51*2)+(Feb!C51*1)</f>
        <v>0</v>
      </c>
      <c r="E51" s="72"/>
      <c r="F51" s="30">
        <f>(Jul!E51*8)+(Aug!E51*7)+(Sep!E51*6)+(Oct!E51*5)+(Nov!E51*4)+(Dec!E51*3)+(Jan!E51*2)+(Feb!E51*1)</f>
        <v>0</v>
      </c>
      <c r="G51" s="73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1"/>
      <c r="D52" s="30">
        <f>(Jul!C52*8)+(Aug!C52*7)+(Sep!C52*6)+(Oct!C52*5)+(Nov!C52*4)+(Dec!C52*3)+(Jan!C52*2)+(Feb!C52*1)</f>
        <v>0</v>
      </c>
      <c r="E52" s="72"/>
      <c r="F52" s="30">
        <f>(Jul!E52*8)+(Aug!E52*7)+(Sep!E52*6)+(Oct!E52*5)+(Nov!E52*4)+(Dec!E52*3)+(Jan!E52*2)+(Feb!E52*1)</f>
        <v>0</v>
      </c>
      <c r="G52" s="73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1"/>
      <c r="D53" s="30">
        <f>(Jul!C53*8)+(Aug!C53*7)+(Sep!C53*6)+(Oct!C53*5)+(Nov!C53*4)+(Dec!C53*3)+(Jan!C53*2)+(Feb!C53*1)</f>
        <v>0</v>
      </c>
      <c r="E53" s="72"/>
      <c r="F53" s="30">
        <f>(Jul!E53*8)+(Aug!E53*7)+(Sep!E53*6)+(Oct!E53*5)+(Nov!E53*4)+(Dec!E53*3)+(Jan!E53*2)+(Feb!E53*1)</f>
        <v>0</v>
      </c>
      <c r="G53" s="73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1"/>
      <c r="D54" s="30">
        <f>(Jul!C54*8)+(Aug!C54*7)+(Sep!C54*6)+(Oct!C54*5)+(Nov!C54*4)+(Dec!C54*3)+(Jan!C54*2)+(Feb!C54*1)</f>
        <v>0</v>
      </c>
      <c r="E54" s="72"/>
      <c r="F54" s="30">
        <f>(Jul!E54*8)+(Aug!E54*7)+(Sep!E54*6)+(Oct!E54*5)+(Nov!E54*4)+(Dec!E54*3)+(Jan!E54*2)+(Feb!E54*1)</f>
        <v>0</v>
      </c>
      <c r="G54" s="73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1"/>
      <c r="D55" s="30">
        <f>(Jul!C55*8)+(Aug!C55*7)+(Sep!C55*6)+(Oct!C55*5)+(Nov!C55*4)+(Dec!C55*3)+(Jan!C55*2)+(Feb!C55*1)</f>
        <v>0</v>
      </c>
      <c r="E55" s="72"/>
      <c r="F55" s="30">
        <f>(Jul!E55*8)+(Aug!E55*7)+(Sep!E55*6)+(Oct!E55*5)+(Nov!E55*4)+(Dec!E55*3)+(Jan!E55*2)+(Feb!E55*1)</f>
        <v>0</v>
      </c>
      <c r="G55" s="73"/>
      <c r="H55" s="30">
        <f>Jan!H55+G55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1"/>
      <c r="D56" s="30">
        <f>(Jul!C56*8)+(Aug!C56*7)+(Sep!C56*6)+(Oct!C56*5)+(Nov!C56*4)+(Dec!C56*3)+(Jan!C56*2)+(Feb!C56*1)</f>
        <v>0</v>
      </c>
      <c r="E56" s="72"/>
      <c r="F56" s="30">
        <f>(Jul!E56*8)+(Aug!E56*7)+(Sep!E56*6)+(Oct!E56*5)+(Nov!E56*4)+(Dec!E56*3)+(Jan!E56*2)+(Feb!E56*1)</f>
        <v>0</v>
      </c>
      <c r="G56" s="73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1"/>
      <c r="D57" s="30">
        <f>(Jul!C57*8)+(Aug!C57*7)+(Sep!C57*6)+(Oct!C57*5)+(Nov!C57*4)+(Dec!C57*3)+(Jan!C57*2)+(Feb!C57*1)</f>
        <v>0</v>
      </c>
      <c r="E57" s="72"/>
      <c r="F57" s="30">
        <f>(Jul!E57*8)+(Aug!E57*7)+(Sep!E57*6)+(Oct!E57*5)+(Nov!E57*4)+(Dec!E57*3)+(Jan!E57*2)+(Feb!E57*1)</f>
        <v>0</v>
      </c>
      <c r="G57" s="73"/>
      <c r="H57" s="30">
        <f>Jan!H57+G57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1"/>
      <c r="D58" s="30">
        <f>(Jul!C58*8)+(Aug!C58*7)+(Sep!C58*6)+(Oct!C58*5)+(Nov!C58*4)+(Dec!C58*3)+(Jan!C58*2)+(Feb!C58*1)</f>
        <v>0</v>
      </c>
      <c r="E58" s="72"/>
      <c r="F58" s="30">
        <f>(Jul!E58*8)+(Aug!E58*7)+(Sep!E58*6)+(Oct!E58*5)+(Nov!E58*4)+(Dec!E58*3)+(Jan!E58*2)+(Feb!E58*1)</f>
        <v>0</v>
      </c>
      <c r="G58" s="73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1"/>
      <c r="D59" s="30">
        <f>(Jul!C59*8)+(Aug!C59*7)+(Sep!C59*6)+(Oct!C59*5)+(Nov!C59*4)+(Dec!C59*3)+(Jan!C59*2)+(Feb!C59*1)</f>
        <v>0</v>
      </c>
      <c r="E59" s="72"/>
      <c r="F59" s="30">
        <f>(Jul!E59*8)+(Aug!E59*7)+(Sep!E59*6)+(Oct!E59*5)+(Nov!E59*4)+(Dec!E59*3)+(Jan!E59*2)+(Feb!E59*1)</f>
        <v>0</v>
      </c>
      <c r="G59" s="73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1"/>
      <c r="D60" s="30">
        <f>(Jul!C60*8)+(Aug!C60*7)+(Sep!C60*6)+(Oct!C60*5)+(Nov!C60*4)+(Dec!C60*3)+(Jan!C60*2)+(Feb!C60*1)</f>
        <v>0</v>
      </c>
      <c r="E60" s="72"/>
      <c r="F60" s="30">
        <f>(Jul!E60*8)+(Aug!E60*7)+(Sep!E60*6)+(Oct!E60*5)+(Nov!E60*4)+(Dec!E60*3)+(Jan!E60*2)+(Feb!E60*1)</f>
        <v>0</v>
      </c>
      <c r="G60" s="73"/>
      <c r="H60" s="30">
        <f>Jan!H60+G60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1"/>
      <c r="D61" s="30">
        <f>(Jul!C61*8)+(Aug!C61*7)+(Sep!C61*6)+(Oct!C61*5)+(Nov!C61*4)+(Dec!C61*3)+(Jan!C61*2)+(Feb!C61*1)</f>
        <v>0</v>
      </c>
      <c r="E61" s="72"/>
      <c r="F61" s="30">
        <f>(Jul!E61*8)+(Aug!E61*7)+(Sep!E61*6)+(Oct!E61*5)+(Nov!E61*4)+(Dec!E61*3)+(Jan!E61*2)+(Feb!E61*1)</f>
        <v>0</v>
      </c>
      <c r="G61" s="73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1"/>
      <c r="D62" s="30">
        <f>(Jul!C62*8)+(Aug!C62*7)+(Sep!C62*6)+(Oct!C62*5)+(Nov!C62*4)+(Dec!C62*3)+(Jan!C62*2)+(Feb!C62*1)</f>
        <v>0</v>
      </c>
      <c r="E62" s="72"/>
      <c r="F62" s="30">
        <f>(Jul!E62*8)+(Aug!E62*7)+(Sep!E62*6)+(Oct!E62*5)+(Nov!E62*4)+(Dec!E62*3)+(Jan!E62*2)+(Feb!E62*1)</f>
        <v>0</v>
      </c>
      <c r="G62" s="73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1"/>
      <c r="D63" s="30">
        <f>(Jul!C63*8)+(Aug!C63*7)+(Sep!C63*6)+(Oct!C63*5)+(Nov!C63*4)+(Dec!C63*3)+(Jan!C63*2)+(Feb!C63*1)</f>
        <v>1197</v>
      </c>
      <c r="E63" s="72"/>
      <c r="F63" s="30">
        <f>(Jul!E63*8)+(Aug!E63*7)+(Sep!E63*6)+(Oct!E63*5)+(Nov!E63*4)+(Dec!E63*3)+(Jan!E63*2)+(Feb!E63*1)</f>
        <v>0</v>
      </c>
      <c r="G63" s="73"/>
      <c r="H63" s="30">
        <f>Jan!H63+G63</f>
        <v>665</v>
      </c>
      <c r="I63" s="30">
        <f t="shared" si="0"/>
        <v>0</v>
      </c>
      <c r="J63" s="30">
        <f t="shared" si="1"/>
        <v>1862</v>
      </c>
    </row>
    <row r="64" spans="1:10" s="1" customFormat="1" ht="15.75" customHeight="1" x14ac:dyDescent="0.2">
      <c r="A64" s="5" t="s">
        <v>74</v>
      </c>
      <c r="B64" s="6" t="s">
        <v>20</v>
      </c>
      <c r="C64" s="71"/>
      <c r="D64" s="30">
        <f>(Jul!C64*8)+(Aug!C64*7)+(Sep!C64*6)+(Oct!C64*5)+(Nov!C64*4)+(Dec!C64*3)+(Jan!C64*2)+(Feb!C64*1)</f>
        <v>0</v>
      </c>
      <c r="E64" s="72"/>
      <c r="F64" s="30">
        <f>(Jul!E64*8)+(Aug!E64*7)+(Sep!E64*6)+(Oct!E64*5)+(Nov!E64*4)+(Dec!E64*3)+(Jan!E64*2)+(Feb!E64*1)</f>
        <v>0</v>
      </c>
      <c r="G64" s="73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1"/>
      <c r="D65" s="30">
        <f>(Jul!C65*8)+(Aug!C65*7)+(Sep!C65*6)+(Oct!C65*5)+(Nov!C65*4)+(Dec!C65*3)+(Jan!C65*2)+(Feb!C65*1)</f>
        <v>0</v>
      </c>
      <c r="E65" s="72"/>
      <c r="F65" s="30">
        <f>(Jul!E65*8)+(Aug!E65*7)+(Sep!E65*6)+(Oct!E65*5)+(Nov!E65*4)+(Dec!E65*3)+(Jan!E65*2)+(Feb!E65*1)</f>
        <v>0</v>
      </c>
      <c r="G65" s="73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1"/>
      <c r="D66" s="30">
        <f>(Jul!C66*8)+(Aug!C66*7)+(Sep!C66*6)+(Oct!C66*5)+(Nov!C66*4)+(Dec!C66*3)+(Jan!C66*2)+(Feb!C66*1)</f>
        <v>0</v>
      </c>
      <c r="E66" s="72"/>
      <c r="F66" s="30">
        <f>(Jul!E66*8)+(Aug!E66*7)+(Sep!E66*6)+(Oct!E66*5)+(Nov!E66*4)+(Dec!E66*3)+(Jan!E66*2)+(Feb!E66*1)</f>
        <v>0</v>
      </c>
      <c r="G66" s="73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1"/>
      <c r="D67" s="30">
        <f>(Jul!C67*8)+(Aug!C67*7)+(Sep!C67*6)+(Oct!C67*5)+(Nov!C67*4)+(Dec!C67*3)+(Jan!C67*2)+(Feb!C67*1)</f>
        <v>0</v>
      </c>
      <c r="E67" s="72"/>
      <c r="F67" s="30">
        <f>(Jul!E67*8)+(Aug!E67*7)+(Sep!E67*6)+(Oct!E67*5)+(Nov!E67*4)+(Dec!E67*3)+(Jan!E67*2)+(Feb!E67*1)</f>
        <v>0</v>
      </c>
      <c r="G67" s="73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1"/>
      <c r="D68" s="30">
        <f>(Jul!C68*8)+(Aug!C68*7)+(Sep!C68*6)+(Oct!C68*5)+(Nov!C68*4)+(Dec!C68*3)+(Jan!C68*2)+(Feb!C68*1)</f>
        <v>0</v>
      </c>
      <c r="E68" s="72"/>
      <c r="F68" s="30">
        <f>(Jul!E68*8)+(Aug!E68*7)+(Sep!E68*6)+(Oct!E68*5)+(Nov!E68*4)+(Dec!E68*3)+(Jan!E68*2)+(Feb!E68*1)</f>
        <v>0</v>
      </c>
      <c r="G68" s="73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1"/>
      <c r="D69" s="30">
        <f>(Jul!C69*8)+(Aug!C69*7)+(Sep!C69*6)+(Oct!C69*5)+(Nov!C69*4)+(Dec!C69*3)+(Jan!C69*2)+(Feb!C69*1)</f>
        <v>0</v>
      </c>
      <c r="E69" s="72"/>
      <c r="F69" s="30">
        <f>(Jul!E69*8)+(Aug!E69*7)+(Sep!E69*6)+(Oct!E69*5)+(Nov!E69*4)+(Dec!E69*3)+(Jan!E69*2)+(Feb!E69*1)</f>
        <v>0</v>
      </c>
      <c r="G69" s="73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1"/>
      <c r="D70" s="30">
        <f>(Jul!C70*8)+(Aug!C70*7)+(Sep!C70*6)+(Oct!C70*5)+(Nov!C70*4)+(Dec!C70*3)+(Jan!C70*2)+(Feb!C70*1)</f>
        <v>0</v>
      </c>
      <c r="E70" s="72"/>
      <c r="F70" s="30">
        <f>(Jul!E70*8)+(Aug!E70*7)+(Sep!E70*6)+(Oct!E70*5)+(Nov!E70*4)+(Dec!E70*3)+(Jan!E70*2)+(Feb!E70*1)</f>
        <v>0</v>
      </c>
      <c r="G70" s="73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1"/>
      <c r="D71" s="30">
        <f>(Jul!C71*8)+(Aug!C71*7)+(Sep!C71*6)+(Oct!C71*5)+(Nov!C71*4)+(Dec!C71*3)+(Jan!C71*2)+(Feb!C71*1)</f>
        <v>399</v>
      </c>
      <c r="E71" s="72"/>
      <c r="F71" s="30">
        <f>(Jul!E71*8)+(Aug!E71*7)+(Sep!E71*6)+(Oct!E71*5)+(Nov!E71*4)+(Dec!E71*3)+(Jan!E71*2)+(Feb!E71*1)</f>
        <v>0</v>
      </c>
      <c r="G71" s="73"/>
      <c r="H71" s="30">
        <f>Jan!H71+G71</f>
        <v>266</v>
      </c>
      <c r="I71" s="30">
        <f t="shared" si="2"/>
        <v>0</v>
      </c>
      <c r="J71" s="30">
        <f t="shared" si="3"/>
        <v>665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145357</v>
      </c>
      <c r="D72" s="31">
        <f t="shared" si="4"/>
        <v>7099578.3099999996</v>
      </c>
      <c r="E72" s="31">
        <f t="shared" si="4"/>
        <v>0</v>
      </c>
      <c r="F72" s="31">
        <f t="shared" si="4"/>
        <v>1158440</v>
      </c>
      <c r="G72" s="31">
        <f t="shared" si="4"/>
        <v>151456</v>
      </c>
      <c r="H72" s="31">
        <f t="shared" si="4"/>
        <v>1209549.0999999999</v>
      </c>
      <c r="I72" s="31">
        <f t="shared" si="4"/>
        <v>296813</v>
      </c>
      <c r="J72" s="31">
        <f t="shared" si="4"/>
        <v>9467567.4100000001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74684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42352</v>
      </c>
      <c r="I73" s="31">
        <f t="shared" si="5"/>
        <v>0</v>
      </c>
      <c r="J73" s="31">
        <f t="shared" si="5"/>
        <v>117036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145357</v>
      </c>
      <c r="D74" s="30">
        <f>SUM(D72:D73)</f>
        <v>7174262.3099999996</v>
      </c>
      <c r="E74" s="31">
        <f t="shared" ref="E74:J74" si="6">SUM(E72:E73)</f>
        <v>0</v>
      </c>
      <c r="F74" s="31">
        <f t="shared" si="6"/>
        <v>1158440</v>
      </c>
      <c r="G74" s="31">
        <f t="shared" si="6"/>
        <v>151456</v>
      </c>
      <c r="H74" s="31">
        <f t="shared" si="6"/>
        <v>1251901.0999999999</v>
      </c>
      <c r="I74" s="31">
        <f t="shared" si="6"/>
        <v>296813</v>
      </c>
      <c r="J74" s="31">
        <f t="shared" si="6"/>
        <v>9584603.4100000001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8"/>
      <c r="D78" s="48"/>
      <c r="E78" s="48"/>
      <c r="F78" s="48"/>
      <c r="G78" s="48"/>
      <c r="H78" s="48"/>
      <c r="I78" s="48"/>
      <c r="J78" s="48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10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5" activePane="bottomLeft" state="frozen"/>
      <selection pane="bottomLeft" activeCell="G33" sqref="G33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4" t="s">
        <v>140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326086</v>
      </c>
      <c r="D5" s="30">
        <f>(Jul!C5*9)+(Aug!C5*8)+(Sep!C5*7)+(Oct!C5*6)+(Nov!C5*5)+(Dec!C5*4)+(Jan!C5*3)+(Feb!C5*2)+(Mar!C5*1)</f>
        <v>3434599.52</v>
      </c>
      <c r="E5" s="8"/>
      <c r="F5" s="30">
        <f>(Jul!E5*9)+(Aug!E5*8)+(Sep!E5*7)+(Oct!E5*6)+(Nov!E5*5)+(Dec!E5*4)+(Jan!E5*3)+(Feb!E5*2)+(Mar!E5*1)</f>
        <v>1083711</v>
      </c>
      <c r="G5" s="8">
        <v>103947</v>
      </c>
      <c r="H5" s="30">
        <f>Feb!H5+G5</f>
        <v>639180.48</v>
      </c>
      <c r="I5" s="30">
        <f t="shared" ref="I5:I63" si="0">C5+E5+G5</f>
        <v>430033</v>
      </c>
      <c r="J5" s="30">
        <f t="shared" ref="J5:J63" si="1">D5+F5+H5</f>
        <v>5157491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0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92031</v>
      </c>
      <c r="D7" s="30">
        <f>(Jul!C7*9)+(Aug!C7*8)+(Sep!C7*7)+(Oct!C7*6)+(Nov!C7*5)+(Dec!C7*4)+(Jan!C7*3)+(Feb!C7*2)+(Mar!C7*1)</f>
        <v>2121489.2400000002</v>
      </c>
      <c r="E7" s="8"/>
      <c r="F7" s="30">
        <f>(Jul!E7*9)+(Aug!E7*8)+(Sep!E7*7)+(Oct!E7*6)+(Nov!E7*5)+(Dec!E7*4)+(Jan!E7*3)+(Feb!E7*2)+(Mar!E7*1)</f>
        <v>0</v>
      </c>
      <c r="G7" s="8">
        <v>52541</v>
      </c>
      <c r="H7" s="30">
        <f>Feb!H7+G7</f>
        <v>289845.68</v>
      </c>
      <c r="I7" s="30">
        <f t="shared" si="0"/>
        <v>144572</v>
      </c>
      <c r="J7" s="30">
        <f t="shared" si="1"/>
        <v>2411334.9200000004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110620</v>
      </c>
      <c r="D10" s="30">
        <f>(Jul!C10*9)+(Aug!C10*8)+(Sep!C10*7)+(Oct!C10*6)+(Nov!C10*5)+(Dec!C10*4)+(Jan!C10*3)+(Feb!C10*2)+(Mar!C10*1)</f>
        <v>998948.72</v>
      </c>
      <c r="E10" s="8"/>
      <c r="F10" s="30">
        <f>(Jul!E10*9)+(Aug!E10*8)+(Sep!E10*7)+(Oct!E10*6)+(Nov!E10*5)+(Dec!E10*4)+(Jan!E10*3)+(Feb!E10*2)+(Mar!E10*1)</f>
        <v>0</v>
      </c>
      <c r="G10" s="8">
        <v>51241</v>
      </c>
      <c r="H10" s="30">
        <f>Feb!H10+G10</f>
        <v>186100.86</v>
      </c>
      <c r="I10" s="30">
        <f t="shared" si="0"/>
        <v>161861</v>
      </c>
      <c r="J10" s="30">
        <f t="shared" si="1"/>
        <v>1185049.58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262629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5235</v>
      </c>
      <c r="I11" s="30">
        <f t="shared" si="0"/>
        <v>0</v>
      </c>
      <c r="J11" s="30">
        <f t="shared" si="1"/>
        <v>267864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177507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4422</v>
      </c>
      <c r="I12" s="30">
        <f t="shared" si="0"/>
        <v>0</v>
      </c>
      <c r="J12" s="30">
        <f t="shared" si="1"/>
        <v>181929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(Jul!C17*9)+(Aug!C17*8)+(Sep!C17*7)+(Oct!C17*6)+(Nov!C17*5)+(Dec!C17*4)+(Jan!C17*3)+(Feb!C17*2)+(Mar!C17*1)</f>
        <v>1039814.16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28502.15</v>
      </c>
      <c r="I17" s="30">
        <f t="shared" si="0"/>
        <v>0</v>
      </c>
      <c r="J17" s="30">
        <f t="shared" si="1"/>
        <v>1068316.31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488781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93353</v>
      </c>
      <c r="I20" s="30">
        <f t="shared" si="0"/>
        <v>0</v>
      </c>
      <c r="J20" s="30">
        <f t="shared" si="1"/>
        <v>582134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90872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30269</v>
      </c>
      <c r="I22" s="30">
        <f t="shared" si="0"/>
        <v>0</v>
      </c>
      <c r="J22" s="30">
        <f t="shared" si="1"/>
        <v>121141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6704</v>
      </c>
      <c r="D26" s="30">
        <f>(Jul!C26*9)+(Aug!C26*8)+(Sep!C26*7)+(Oct!C26*6)+(Nov!C26*5)+(Dec!C26*4)+(Jan!C26*3)+(Feb!C26*2)+(Mar!C26*1)</f>
        <v>6704</v>
      </c>
      <c r="E26" s="8"/>
      <c r="F26" s="30">
        <f>(Jul!E26*9)+(Aug!E26*8)+(Sep!E26*7)+(Oct!E26*6)+(Nov!E26*5)+(Dec!E26*4)+(Jan!E26*3)+(Feb!E26*2)+(Mar!E26*1)</f>
        <v>0</v>
      </c>
      <c r="G26" s="8">
        <v>515.75</v>
      </c>
      <c r="H26" s="30">
        <f>Feb!H26+G26</f>
        <v>515.75</v>
      </c>
      <c r="I26" s="30">
        <f t="shared" si="0"/>
        <v>7219.75</v>
      </c>
      <c r="J26" s="30">
        <f t="shared" si="1"/>
        <v>7219.75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74023</v>
      </c>
      <c r="D30" s="30">
        <f>(Jul!C30*9)+(Aug!C30*8)+(Sep!C30*7)+(Oct!C30*6)+(Nov!C30*5)+(Dec!C30*4)+(Jan!C30*3)+(Feb!C30*2)+(Mar!C30*1)</f>
        <v>74023</v>
      </c>
      <c r="E30" s="8"/>
      <c r="F30" s="30">
        <f>(Jul!E30*9)+(Aug!E30*8)+(Sep!E30*7)+(Oct!E30*6)+(Nov!E30*5)+(Dec!E30*4)+(Jan!E30*3)+(Feb!E30*2)+(Mar!E30*1)</f>
        <v>0</v>
      </c>
      <c r="G30" s="8">
        <v>41798</v>
      </c>
      <c r="H30" s="30">
        <f>Feb!H30+G30</f>
        <v>41798</v>
      </c>
      <c r="I30" s="30">
        <f t="shared" si="0"/>
        <v>115821</v>
      </c>
      <c r="J30" s="30">
        <f t="shared" si="1"/>
        <v>115821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142000</v>
      </c>
      <c r="D31" s="30">
        <f>(Jul!C31*9)+(Aug!C31*8)+(Sep!C31*7)+(Oct!C31*6)+(Nov!C31*5)+(Dec!C31*4)+(Jan!C31*3)+(Feb!C31*2)+(Mar!C31*1)</f>
        <v>587554</v>
      </c>
      <c r="E31" s="8"/>
      <c r="F31" s="30">
        <f>(Jul!E31*9)+(Aug!E31*8)+(Sep!E31*7)+(Oct!E31*6)+(Nov!E31*5)+(Dec!E31*4)+(Jan!E31*3)+(Feb!E31*2)+(Mar!E31*1)</f>
        <v>275333</v>
      </c>
      <c r="G31" s="8">
        <v>102956</v>
      </c>
      <c r="H31" s="30">
        <f>Feb!H31+G31</f>
        <v>243325.93</v>
      </c>
      <c r="I31" s="30">
        <f t="shared" si="0"/>
        <v>244956</v>
      </c>
      <c r="J31" s="30">
        <f t="shared" si="1"/>
        <v>1106212.93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26142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7700</v>
      </c>
      <c r="I32" s="30">
        <f t="shared" si="0"/>
        <v>0</v>
      </c>
      <c r="J32" s="30">
        <f t="shared" si="1"/>
        <v>33842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8516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0</v>
      </c>
      <c r="I33" s="30">
        <f t="shared" si="0"/>
        <v>0</v>
      </c>
      <c r="J33" s="30">
        <f t="shared" si="1"/>
        <v>8516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0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4743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11000</v>
      </c>
      <c r="I37" s="30">
        <f t="shared" si="0"/>
        <v>0</v>
      </c>
      <c r="J37" s="30">
        <f t="shared" si="1"/>
        <v>15743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0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0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0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0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1841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526</v>
      </c>
      <c r="I48" s="30">
        <f t="shared" si="0"/>
        <v>0</v>
      </c>
      <c r="J48" s="30">
        <f t="shared" si="1"/>
        <v>2367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4109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1074</v>
      </c>
      <c r="I49" s="30">
        <f t="shared" si="0"/>
        <v>0</v>
      </c>
      <c r="J49" s="30">
        <f t="shared" si="1"/>
        <v>5183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(Jul!C50*9)+(Aug!C50*8)+(Sep!C50*7)+(Oct!C50*6)+(Nov!C50*5)+(Dec!C50*4)+(Jan!C50*3)+(Feb!C50*2)+(Mar!C50*1)</f>
        <v>38555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21121</v>
      </c>
      <c r="I50" s="30">
        <f t="shared" si="0"/>
        <v>0</v>
      </c>
      <c r="J50" s="30">
        <f t="shared" si="1"/>
        <v>59676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0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0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0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1463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665</v>
      </c>
      <c r="I63" s="30">
        <f t="shared" si="0"/>
        <v>0</v>
      </c>
      <c r="J63" s="30">
        <f t="shared" si="1"/>
        <v>2128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532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266</v>
      </c>
      <c r="I71" s="30">
        <f t="shared" si="2"/>
        <v>0</v>
      </c>
      <c r="J71" s="30">
        <f t="shared" si="3"/>
        <v>798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751464</v>
      </c>
      <c r="D72" s="31">
        <f t="shared" si="4"/>
        <v>9282921.6400000006</v>
      </c>
      <c r="E72" s="31">
        <f t="shared" si="4"/>
        <v>0</v>
      </c>
      <c r="F72" s="31">
        <f t="shared" si="4"/>
        <v>1359044</v>
      </c>
      <c r="G72" s="31">
        <f t="shared" si="4"/>
        <v>352998.75</v>
      </c>
      <c r="H72" s="31">
        <f t="shared" si="4"/>
        <v>1562547.8499999999</v>
      </c>
      <c r="I72" s="31">
        <f t="shared" si="4"/>
        <v>1104462.75</v>
      </c>
      <c r="J72" s="31">
        <f t="shared" si="4"/>
        <v>12204513.49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85901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42352</v>
      </c>
      <c r="I73" s="31">
        <f t="shared" si="5"/>
        <v>0</v>
      </c>
      <c r="J73" s="31">
        <f t="shared" si="5"/>
        <v>128253</v>
      </c>
    </row>
    <row r="74" spans="1:13" s="3" customFormat="1" ht="15.75" customHeight="1" x14ac:dyDescent="0.2">
      <c r="A74" s="17" t="s">
        <v>87</v>
      </c>
      <c r="B74" s="2"/>
      <c r="C74" s="31">
        <f>SUM(C72:C73)</f>
        <v>751464</v>
      </c>
      <c r="D74" s="31">
        <f t="shared" ref="D74:J74" si="6">SUM(D72:D73)</f>
        <v>9368822.6400000006</v>
      </c>
      <c r="E74" s="31">
        <f t="shared" si="6"/>
        <v>0</v>
      </c>
      <c r="F74" s="31">
        <f t="shared" si="6"/>
        <v>1359044</v>
      </c>
      <c r="G74" s="31">
        <f t="shared" si="6"/>
        <v>352998.75</v>
      </c>
      <c r="H74" s="31">
        <f t="shared" si="6"/>
        <v>1604899.8499999999</v>
      </c>
      <c r="I74" s="31">
        <f t="shared" si="6"/>
        <v>1104462.75</v>
      </c>
      <c r="J74" s="31">
        <f t="shared" si="6"/>
        <v>12332766.49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8"/>
      <c r="D78" s="48"/>
      <c r="E78" s="48"/>
      <c r="F78" s="48"/>
      <c r="G78" s="48"/>
      <c r="H78" s="48"/>
      <c r="I78" s="48"/>
      <c r="J78" s="48"/>
      <c r="M78" s="48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9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96D488-56AD-493C-85BE-0B3495C3A7C6}"/>
</file>

<file path=customXml/itemProps2.xml><?xml version="1.0" encoding="utf-8"?>
<ds:datastoreItem xmlns:ds="http://schemas.openxmlformats.org/officeDocument/2006/customXml" ds:itemID="{C2015391-05F2-401B-8472-CB44019CBD29}"/>
</file>

<file path=customXml/itemProps3.xml><?xml version="1.0" encoding="utf-8"?>
<ds:datastoreItem xmlns:ds="http://schemas.openxmlformats.org/officeDocument/2006/customXml" ds:itemID="{BD229FA2-E846-46C2-9DCF-668132A15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2016-07-19T13:41:09Z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