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8460" windowHeight="6225" activeTab="11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</sheets>
  <definedNames>
    <definedName name="CellHasFormula">GET.CELL(48,INDIRECT("rc",FALSE))</definedName>
  </definedNames>
  <calcPr fullCalcOnLoad="1"/>
</workbook>
</file>

<file path=xl/sharedStrings.xml><?xml version="1.0" encoding="utf-8"?>
<sst xmlns="http://schemas.openxmlformats.org/spreadsheetml/2006/main" count="1853" uniqueCount="184">
  <si>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</si>
  <si>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</si>
  <si>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</si>
  <si>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</si>
  <si>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</si>
  <si>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</si>
  <si>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</si>
  <si>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</si>
  <si>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</si>
  <si>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</si>
  <si>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</si>
  <si>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</si>
  <si>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</si>
  <si>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</si>
  <si>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</si>
  <si>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</si>
  <si>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</si>
  <si>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</si>
  <si>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</si>
  <si>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</si>
  <si>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</si>
  <si>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</si>
  <si>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</si>
  <si>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</si>
  <si>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</si>
  <si>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</si>
  <si>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</si>
  <si>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</si>
  <si>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</si>
  <si>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</si>
  <si>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</si>
  <si>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</si>
  <si>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</si>
  <si>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</si>
  <si>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</si>
  <si>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</si>
  <si>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</si>
  <si>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</si>
  <si>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</si>
  <si>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</si>
  <si>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</si>
  <si>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</si>
  <si>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</si>
  <si>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</si>
  <si>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</si>
  <si>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</si>
  <si>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</si>
  <si>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</si>
  <si>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</si>
  <si>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</si>
  <si>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</si>
  <si>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Huntington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</si>
  <si>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</si>
  <si>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</si>
  <si>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</si>
  <si>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</si>
  <si>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</si>
  <si>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</si>
  <si>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</si>
  <si>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</si>
  <si>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</si>
  <si>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</si>
  <si>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</si>
  <si>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</si>
  <si>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</si>
  <si>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</si>
  <si>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</si>
  <si>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</si>
  <si>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</si>
  <si>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</si>
  <si>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</si>
  <si>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</si>
  <si>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</si>
  <si>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</si>
  <si>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</si>
  <si>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</si>
  <si>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</si>
  <si>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</si>
  <si>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</si>
  <si>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</si>
  <si>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</si>
  <si>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</si>
  <si>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</si>
  <si>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</si>
  <si>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</si>
  <si>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</si>
  <si>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</si>
  <si>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</si>
  <si>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</si>
  <si>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</si>
  <si>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</si>
  <si>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</si>
  <si>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</si>
  <si>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</si>
  <si>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</si>
  <si>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</si>
  <si>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</si>
  <si>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</si>
  <si>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</si>
  <si>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</si>
  <si>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</si>
  <si>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</si>
  <si>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</si>
  <si>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</si>
  <si>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</si>
  <si>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</si>
  <si>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</si>
  <si>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</si>
  <si>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</si>
  <si>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</si>
  <si>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</si>
  <si>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</si>
  <si>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</si>
  <si>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</si>
  <si>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</si>
  <si>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</si>
  <si>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</si>
  <si>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</si>
  <si>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</si>
  <si>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</si>
  <si>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</si>
  <si>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</si>
  <si>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</si>
  <si>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</si>
  <si>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</si>
  <si>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</si>
  <si>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</si>
  <si>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</si>
  <si>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RD</t>
  </si>
  <si>
    <t>RDYTD</t>
  </si>
  <si>
    <t>AMERICAN LEGION - MONTHLY CLAIMS AWARD REPORT 2013-2014</t>
  </si>
  <si>
    <t>Sep 10-11</t>
  </si>
  <si>
    <t>Sep 11-12</t>
  </si>
  <si>
    <t>Sep 12-13</t>
  </si>
  <si>
    <t>JUNE 10-11</t>
  </si>
  <si>
    <t>JUNE 11-12</t>
  </si>
  <si>
    <t>JUNE 12-13</t>
  </si>
  <si>
    <t>MAY 12-13</t>
  </si>
  <si>
    <t>MAY 11-12</t>
  </si>
  <si>
    <t>MAY 10-11</t>
  </si>
  <si>
    <t>APRIL10-11</t>
  </si>
  <si>
    <t>APRIL 11-12</t>
  </si>
  <si>
    <t>APRIL 12-13</t>
  </si>
  <si>
    <t>MARCH 10-11</t>
  </si>
  <si>
    <t>MARCH 11-12</t>
  </si>
  <si>
    <t>MARCH 12-13</t>
  </si>
  <si>
    <t>FEB 10-11</t>
  </si>
  <si>
    <t>FEB 11-12</t>
  </si>
  <si>
    <t>FEB 12-13</t>
  </si>
  <si>
    <t>JAN 12-13</t>
  </si>
  <si>
    <t>JAN 11-12</t>
  </si>
  <si>
    <t>JAN 10-11</t>
  </si>
  <si>
    <t>DEC 12-13</t>
  </si>
  <si>
    <t>DEC 11-12</t>
  </si>
  <si>
    <t>DEC 10-11</t>
  </si>
  <si>
    <t>NOV 12-13</t>
  </si>
  <si>
    <t>NOV 11-12</t>
  </si>
  <si>
    <t>NOV 10-11</t>
  </si>
  <si>
    <t>OCT 12-13</t>
  </si>
  <si>
    <t>OCT 11-12</t>
  </si>
  <si>
    <t>OCT 10-11</t>
  </si>
  <si>
    <t>AUG 12-13</t>
  </si>
  <si>
    <t>AUG 11-12</t>
  </si>
  <si>
    <t>AUG 10-11</t>
  </si>
  <si>
    <t>JULY 12-13</t>
  </si>
  <si>
    <t>JULY 11-12</t>
  </si>
  <si>
    <t>JULY 10-11</t>
  </si>
  <si>
    <t xml:space="preserve">JULY </t>
  </si>
  <si>
    <t>AUGUST</t>
  </si>
  <si>
    <t>SEPTEMBER</t>
  </si>
  <si>
    <t>OCTOBER</t>
  </si>
  <si>
    <t>NOVEMBER</t>
  </si>
  <si>
    <t xml:space="preserve">DECEMBER </t>
  </si>
  <si>
    <t>JANUARY</t>
  </si>
  <si>
    <t>FEBRUARY</t>
  </si>
  <si>
    <t xml:space="preserve">MARCH </t>
  </si>
  <si>
    <t>APRIL</t>
  </si>
  <si>
    <t>MAY</t>
  </si>
  <si>
    <t xml:space="preserve">JUNE </t>
  </si>
  <si>
    <t>-68</t>
  </si>
  <si>
    <t>-21.25%</t>
  </si>
  <si>
    <t>53,930,861</t>
  </si>
  <si>
    <t>54,713,396</t>
  </si>
  <si>
    <t>51,221,053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</si>
</sst>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B2m/d/yyyy"/>
    <numFmt numFmtId="166" formatCode="[$-F800]dddd\,\ mmmm\ dd\,\ yyyy"/>
    <numFmt numFmtId="167" formatCode="&quot;$&quot;#,##0"/>
  </numFmts>
  <fonts count="49">
    <font>
      <sz val="10"/>
      <name val="Arial"/>
      <family val="0"/>
    </font>
    <font>
      <b/>
      <sz val="14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6" fillId="33" borderId="10" xfId="0" applyFont="1" applyFill="1" applyBorder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46" fillId="0" borderId="1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46" fillId="0" borderId="10" xfId="0" applyNumberFormat="1" applyFont="1" applyBorder="1" applyAlignment="1" applyProtection="1">
      <alignment horizontal="center"/>
      <protection/>
    </xf>
    <xf numFmtId="3" fontId="46" fillId="0" borderId="10" xfId="0" applyNumberFormat="1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47" fillId="0" borderId="0" xfId="0" applyFont="1" applyAlignment="1">
      <alignment horizontal="center"/>
    </xf>
    <xf numFmtId="3" fontId="3" fillId="0" borderId="10" xfId="0" applyNumberFormat="1" applyFont="1" applyBorder="1" applyAlignment="1" applyProtection="1">
      <alignment horizontal="center"/>
      <protection locked="0"/>
    </xf>
    <xf numFmtId="3" fontId="47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33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/>
      <protection locked="0"/>
    </xf>
    <xf numFmtId="0" fontId="46" fillId="33" borderId="15" xfId="0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48" fillId="0" borderId="1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17" fontId="48" fillId="0" borderId="10" xfId="0" applyNumberFormat="1" applyFont="1" applyBorder="1" applyAlignment="1">
      <alignment horizontal="center"/>
    </xf>
    <xf numFmtId="16" fontId="48" fillId="0" borderId="10" xfId="0" applyNumberFormat="1" applyFont="1" applyBorder="1" applyAlignment="1">
      <alignment horizontal="center"/>
    </xf>
    <xf numFmtId="6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 applyProtection="1">
      <alignment horizontal="center"/>
      <protection/>
    </xf>
    <xf numFmtId="3" fontId="48" fillId="0" borderId="10" xfId="0" applyNumberFormat="1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/>
      <protection locked="0"/>
    </xf>
    <xf numFmtId="3" fontId="48" fillId="0" borderId="10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46" fillId="33" borderId="19" xfId="0" applyFont="1" applyFill="1" applyBorder="1" applyAlignment="1" applyProtection="1">
      <alignment horizontal="center"/>
      <protection locked="0"/>
    </xf>
    <xf numFmtId="0" fontId="48" fillId="0" borderId="19" xfId="0" applyFont="1" applyBorder="1" applyAlignment="1" applyProtection="1">
      <alignment horizontal="center"/>
      <protection locked="0"/>
    </xf>
    <xf numFmtId="3" fontId="48" fillId="0" borderId="19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46" fillId="0" borderId="2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75" sqref="M75"/>
    </sheetView>
  </sheetViews>
  <sheetFormatPr defaultColWidth="9.140625" defaultRowHeight="12.75"/>
  <cols>
    <col min="1" max="1" width="16.57421875" style="1" bestFit="1" customWidth="1"/>
    <col min="2" max="2" width="8.7109375" style="1" customWidth="1"/>
    <col min="3" max="3" width="15.7109375" style="20" customWidth="1"/>
    <col min="4" max="4" width="15.7109375" style="26" customWidth="1"/>
    <col min="5" max="5" width="15.7109375" style="20" customWidth="1"/>
    <col min="6" max="6" width="15.7109375" style="26" customWidth="1"/>
    <col min="7" max="7" width="15.7109375" style="20" customWidth="1"/>
    <col min="8" max="10" width="15.7109375" style="26" customWidth="1"/>
    <col min="11" max="11" width="6.7109375" style="20" customWidth="1"/>
    <col min="12" max="12" width="7.140625" style="20" customWidth="1"/>
    <col min="13" max="13" width="9.140625" style="85" customWidth="1"/>
    <col min="14" max="94" width="9.140625" style="87" customWidth="1"/>
    <col min="95" max="16384" width="9.140625" style="1" customWidth="1"/>
  </cols>
  <sheetData>
    <row r="1" spans="1:13" ht="18">
      <c r="A1" s="115" t="s">
        <v>130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94"/>
    </row>
    <row r="2" spans="1:13" ht="12.75">
      <c r="A2" s="20" t="s">
        <v>167</v>
      </c>
      <c r="L2" s="91"/>
      <c r="M2" s="94"/>
    </row>
    <row r="3" spans="1:94" s="3" customFormat="1" ht="12.75">
      <c r="A3" s="11"/>
      <c r="B3" s="11"/>
      <c r="C3" s="27"/>
      <c r="D3" s="28"/>
      <c r="E3" s="27"/>
      <c r="F3" s="28"/>
      <c r="G3" s="27"/>
      <c r="H3" s="28"/>
      <c r="I3" s="28"/>
      <c r="J3" s="28"/>
      <c r="K3" s="21"/>
      <c r="L3" s="92"/>
      <c r="M3" s="95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</row>
    <row r="4" spans="1:94" s="4" customFormat="1" ht="20.25" customHeight="1">
      <c r="A4" s="12" t="s">
        <v>0</v>
      </c>
      <c r="B4" s="12" t="s">
        <v>1</v>
      </c>
      <c r="C4" s="12" t="s">
        <v>2</v>
      </c>
      <c r="D4" s="18" t="s">
        <v>11</v>
      </c>
      <c r="E4" s="12" t="s">
        <v>12</v>
      </c>
      <c r="F4" s="18" t="s">
        <v>14</v>
      </c>
      <c r="G4" s="12" t="s">
        <v>127</v>
      </c>
      <c r="H4" s="18" t="s">
        <v>90</v>
      </c>
      <c r="I4" s="18" t="s">
        <v>16</v>
      </c>
      <c r="J4" s="18" t="s">
        <v>111</v>
      </c>
      <c r="K4" s="4" t="s">
        <v>128</v>
      </c>
      <c r="L4" s="86" t="s">
        <v>129</v>
      </c>
      <c r="M4" s="96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</row>
    <row r="5" spans="1:94" s="9" customFormat="1" ht="15.75" customHeight="1">
      <c r="A5" s="13" t="s">
        <v>21</v>
      </c>
      <c r="B5" s="14" t="s">
        <v>22</v>
      </c>
      <c r="C5" s="29">
        <v>11505</v>
      </c>
      <c r="D5" s="30">
        <f aca="true" t="shared" si="0" ref="D5:D69">SUM(C5*12)</f>
        <v>138060</v>
      </c>
      <c r="E5" s="31">
        <v>12860</v>
      </c>
      <c r="F5" s="30">
        <f aca="true" t="shared" si="1" ref="F5:F69">SUM(E5*12)</f>
        <v>154320</v>
      </c>
      <c r="G5" s="31">
        <v>187335</v>
      </c>
      <c r="H5" s="30">
        <f>SUM(G5*1)</f>
        <v>187335</v>
      </c>
      <c r="I5" s="30">
        <f aca="true" t="shared" si="2" ref="I5:I36">SUM(C5,E5,G5)</f>
        <v>211700</v>
      </c>
      <c r="J5" s="30">
        <f>SUM(D5+F5+H5)</f>
        <v>479715</v>
      </c>
      <c r="K5" s="22">
        <v>28</v>
      </c>
      <c r="L5" s="93">
        <f>SUM(K5)</f>
        <v>28</v>
      </c>
      <c r="M5" s="97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</row>
    <row r="6" spans="1:94" s="9" customFormat="1" ht="15.75" customHeight="1">
      <c r="A6" s="13" t="s">
        <v>23</v>
      </c>
      <c r="B6" s="14" t="s">
        <v>22</v>
      </c>
      <c r="C6" s="29">
        <v>395</v>
      </c>
      <c r="D6" s="30">
        <f t="shared" si="0"/>
        <v>4740</v>
      </c>
      <c r="E6" s="31">
        <v>1113</v>
      </c>
      <c r="F6" s="30">
        <f t="shared" si="1"/>
        <v>13356</v>
      </c>
      <c r="G6" s="31">
        <v>14084</v>
      </c>
      <c r="H6" s="30">
        <f aca="true" t="shared" si="3" ref="H6:H69">SUM(G6*1)</f>
        <v>14084</v>
      </c>
      <c r="I6" s="30">
        <f t="shared" si="2"/>
        <v>15592</v>
      </c>
      <c r="J6" s="30">
        <f aca="true" t="shared" si="4" ref="J6:J69">SUM(D6+F6+H6)</f>
        <v>32180</v>
      </c>
      <c r="K6" s="22">
        <v>2</v>
      </c>
      <c r="L6" s="93">
        <f aca="true" t="shared" si="5" ref="L6:L69">SUM(K6)</f>
        <v>2</v>
      </c>
      <c r="M6" s="97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</row>
    <row r="7" spans="1:13" ht="15.75" customHeight="1">
      <c r="A7" s="15" t="s">
        <v>24</v>
      </c>
      <c r="B7" s="16" t="s">
        <v>22</v>
      </c>
      <c r="C7" s="29">
        <v>9767</v>
      </c>
      <c r="D7" s="30">
        <f t="shared" si="0"/>
        <v>117204</v>
      </c>
      <c r="E7" s="31">
        <v>0</v>
      </c>
      <c r="F7" s="30">
        <f t="shared" si="1"/>
        <v>0</v>
      </c>
      <c r="G7" s="31">
        <v>162999</v>
      </c>
      <c r="H7" s="30">
        <f t="shared" si="3"/>
        <v>162999</v>
      </c>
      <c r="I7" s="32">
        <f t="shared" si="2"/>
        <v>172766</v>
      </c>
      <c r="J7" s="30">
        <f t="shared" si="4"/>
        <v>280203</v>
      </c>
      <c r="K7" s="22">
        <v>8</v>
      </c>
      <c r="L7" s="93">
        <f t="shared" si="5"/>
        <v>8</v>
      </c>
      <c r="M7" s="94"/>
    </row>
    <row r="8" spans="1:94" s="9" customFormat="1" ht="15.75" customHeight="1">
      <c r="A8" s="13" t="s">
        <v>25</v>
      </c>
      <c r="B8" s="14" t="s">
        <v>22</v>
      </c>
      <c r="C8" s="29">
        <v>129</v>
      </c>
      <c r="D8" s="30">
        <f t="shared" si="0"/>
        <v>1548</v>
      </c>
      <c r="E8" s="31">
        <v>0</v>
      </c>
      <c r="F8" s="30">
        <f t="shared" si="1"/>
        <v>0</v>
      </c>
      <c r="G8" s="31">
        <v>1919</v>
      </c>
      <c r="H8" s="30">
        <f t="shared" si="3"/>
        <v>1919</v>
      </c>
      <c r="I8" s="30">
        <f t="shared" si="2"/>
        <v>2048</v>
      </c>
      <c r="J8" s="30">
        <f t="shared" si="4"/>
        <v>3467</v>
      </c>
      <c r="K8" s="22">
        <v>1</v>
      </c>
      <c r="L8" s="93">
        <f t="shared" si="5"/>
        <v>1</v>
      </c>
      <c r="M8" s="97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</row>
    <row r="9" spans="1:13" ht="15.75" customHeight="1">
      <c r="A9" s="15" t="s">
        <v>27</v>
      </c>
      <c r="B9" s="16" t="s">
        <v>22</v>
      </c>
      <c r="C9" s="29">
        <v>0</v>
      </c>
      <c r="D9" s="30">
        <f t="shared" si="0"/>
        <v>0</v>
      </c>
      <c r="E9" s="31">
        <v>311</v>
      </c>
      <c r="F9" s="30">
        <f t="shared" si="1"/>
        <v>3732</v>
      </c>
      <c r="G9" s="31">
        <v>5522</v>
      </c>
      <c r="H9" s="30">
        <f t="shared" si="3"/>
        <v>5522</v>
      </c>
      <c r="I9" s="32">
        <f t="shared" si="2"/>
        <v>5833</v>
      </c>
      <c r="J9" s="30">
        <f t="shared" si="4"/>
        <v>9254</v>
      </c>
      <c r="K9" s="22">
        <v>1</v>
      </c>
      <c r="L9" s="93">
        <f t="shared" si="5"/>
        <v>1</v>
      </c>
      <c r="M9" s="94"/>
    </row>
    <row r="10" spans="1:13" ht="15.75" customHeight="1">
      <c r="A10" s="15" t="s">
        <v>30</v>
      </c>
      <c r="B10" s="16" t="s">
        <v>22</v>
      </c>
      <c r="C10" s="29">
        <v>0</v>
      </c>
      <c r="D10" s="30">
        <f t="shared" si="0"/>
        <v>0</v>
      </c>
      <c r="E10" s="31">
        <v>2844</v>
      </c>
      <c r="F10" s="30">
        <f t="shared" si="1"/>
        <v>34128</v>
      </c>
      <c r="G10" s="31">
        <v>58872</v>
      </c>
      <c r="H10" s="30">
        <f t="shared" si="3"/>
        <v>58872</v>
      </c>
      <c r="I10" s="32">
        <f t="shared" si="2"/>
        <v>61716</v>
      </c>
      <c r="J10" s="30">
        <f t="shared" si="4"/>
        <v>93000</v>
      </c>
      <c r="K10" s="22">
        <v>1</v>
      </c>
      <c r="L10" s="93">
        <f t="shared" si="5"/>
        <v>1</v>
      </c>
      <c r="M10" s="94"/>
    </row>
    <row r="11" spans="1:13" ht="15.75" customHeight="1">
      <c r="A11" s="15" t="s">
        <v>31</v>
      </c>
      <c r="B11" s="16" t="s">
        <v>22</v>
      </c>
      <c r="C11" s="29">
        <v>1587</v>
      </c>
      <c r="D11" s="30">
        <f t="shared" si="0"/>
        <v>19044</v>
      </c>
      <c r="E11" s="31">
        <v>241</v>
      </c>
      <c r="F11" s="30">
        <f t="shared" si="1"/>
        <v>2892</v>
      </c>
      <c r="G11" s="31">
        <v>22036</v>
      </c>
      <c r="H11" s="30">
        <f t="shared" si="3"/>
        <v>22036</v>
      </c>
      <c r="I11" s="32">
        <f t="shared" si="2"/>
        <v>23864</v>
      </c>
      <c r="J11" s="30">
        <f t="shared" si="4"/>
        <v>43972</v>
      </c>
      <c r="K11" s="22">
        <v>5</v>
      </c>
      <c r="L11" s="93">
        <f t="shared" si="5"/>
        <v>5</v>
      </c>
      <c r="M11" s="94"/>
    </row>
    <row r="12" spans="1:94" s="9" customFormat="1" ht="15.75" customHeight="1">
      <c r="A12" s="13" t="s">
        <v>36</v>
      </c>
      <c r="B12" s="14" t="s">
        <v>22</v>
      </c>
      <c r="C12" s="29">
        <v>569</v>
      </c>
      <c r="D12" s="30">
        <f t="shared" si="0"/>
        <v>6828</v>
      </c>
      <c r="E12" s="31">
        <v>0</v>
      </c>
      <c r="F12" s="30">
        <f t="shared" si="1"/>
        <v>0</v>
      </c>
      <c r="G12" s="31">
        <v>0</v>
      </c>
      <c r="H12" s="30">
        <f t="shared" si="3"/>
        <v>0</v>
      </c>
      <c r="I12" s="30">
        <f t="shared" si="2"/>
        <v>569</v>
      </c>
      <c r="J12" s="30">
        <f t="shared" si="4"/>
        <v>6828</v>
      </c>
      <c r="K12" s="22">
        <v>1</v>
      </c>
      <c r="L12" s="93">
        <f t="shared" si="5"/>
        <v>1</v>
      </c>
      <c r="M12" s="97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</row>
    <row r="13" spans="1:13" ht="15.75" customHeight="1">
      <c r="A13" s="15" t="s">
        <v>37</v>
      </c>
      <c r="B13" s="16" t="s">
        <v>22</v>
      </c>
      <c r="C13" s="29">
        <v>7342</v>
      </c>
      <c r="D13" s="30">
        <f t="shared" si="0"/>
        <v>88104</v>
      </c>
      <c r="E13" s="31">
        <v>1113</v>
      </c>
      <c r="F13" s="30">
        <f t="shared" si="1"/>
        <v>13356</v>
      </c>
      <c r="G13" s="31">
        <v>70164</v>
      </c>
      <c r="H13" s="30">
        <f t="shared" si="3"/>
        <v>70164</v>
      </c>
      <c r="I13" s="32">
        <f t="shared" si="2"/>
        <v>78619</v>
      </c>
      <c r="J13" s="30">
        <f t="shared" si="4"/>
        <v>171624</v>
      </c>
      <c r="K13" s="22">
        <v>6</v>
      </c>
      <c r="L13" s="93">
        <f t="shared" si="5"/>
        <v>6</v>
      </c>
      <c r="M13" s="94"/>
    </row>
    <row r="14" spans="1:13" ht="15.75" customHeight="1">
      <c r="A14" s="15" t="s">
        <v>40</v>
      </c>
      <c r="B14" s="16" t="s">
        <v>22</v>
      </c>
      <c r="C14" s="29">
        <v>4808</v>
      </c>
      <c r="D14" s="30">
        <f t="shared" si="0"/>
        <v>57696</v>
      </c>
      <c r="E14" s="31">
        <v>0</v>
      </c>
      <c r="F14" s="30">
        <f t="shared" si="1"/>
        <v>0</v>
      </c>
      <c r="G14" s="31">
        <v>30113</v>
      </c>
      <c r="H14" s="30">
        <f t="shared" si="3"/>
        <v>30113</v>
      </c>
      <c r="I14" s="32">
        <f t="shared" si="2"/>
        <v>34921</v>
      </c>
      <c r="J14" s="30">
        <f t="shared" si="4"/>
        <v>87809</v>
      </c>
      <c r="K14" s="22">
        <v>6</v>
      </c>
      <c r="L14" s="93">
        <f t="shared" si="5"/>
        <v>6</v>
      </c>
      <c r="M14" s="94"/>
    </row>
    <row r="15" spans="1:13" ht="15.75" customHeight="1">
      <c r="A15" s="15" t="s">
        <v>44</v>
      </c>
      <c r="B15" s="16" t="s">
        <v>22</v>
      </c>
      <c r="C15" s="29">
        <v>0</v>
      </c>
      <c r="D15" s="30">
        <f t="shared" si="0"/>
        <v>0</v>
      </c>
      <c r="E15" s="31">
        <v>0</v>
      </c>
      <c r="F15" s="30">
        <f t="shared" si="1"/>
        <v>0</v>
      </c>
      <c r="G15" s="31">
        <v>0</v>
      </c>
      <c r="H15" s="30">
        <f t="shared" si="3"/>
        <v>0</v>
      </c>
      <c r="I15" s="32">
        <f t="shared" si="2"/>
        <v>0</v>
      </c>
      <c r="J15" s="30">
        <f t="shared" si="4"/>
        <v>0</v>
      </c>
      <c r="K15" s="22">
        <v>0</v>
      </c>
      <c r="L15" s="93">
        <f t="shared" si="5"/>
        <v>0</v>
      </c>
      <c r="M15" s="94"/>
    </row>
    <row r="16" spans="1:13" ht="15.75" customHeight="1">
      <c r="A16" s="15" t="s">
        <v>45</v>
      </c>
      <c r="B16" s="16" t="s">
        <v>22</v>
      </c>
      <c r="C16" s="29">
        <v>29404</v>
      </c>
      <c r="D16" s="30">
        <f t="shared" si="0"/>
        <v>352848</v>
      </c>
      <c r="E16" s="31">
        <v>1077</v>
      </c>
      <c r="F16" s="30">
        <f t="shared" si="1"/>
        <v>12924</v>
      </c>
      <c r="G16" s="31">
        <v>378240</v>
      </c>
      <c r="H16" s="30">
        <f t="shared" si="3"/>
        <v>378240</v>
      </c>
      <c r="I16" s="32">
        <f t="shared" si="2"/>
        <v>408721</v>
      </c>
      <c r="J16" s="30">
        <f t="shared" si="4"/>
        <v>744012</v>
      </c>
      <c r="K16" s="22">
        <v>26</v>
      </c>
      <c r="L16" s="93">
        <f t="shared" si="5"/>
        <v>26</v>
      </c>
      <c r="M16" s="94"/>
    </row>
    <row r="17" spans="1:13" ht="15.75" customHeight="1">
      <c r="A17" s="15" t="s">
        <v>46</v>
      </c>
      <c r="B17" s="16" t="s">
        <v>22</v>
      </c>
      <c r="C17" s="29">
        <v>837</v>
      </c>
      <c r="D17" s="30">
        <f t="shared" si="0"/>
        <v>10044</v>
      </c>
      <c r="E17" s="31">
        <v>0</v>
      </c>
      <c r="F17" s="30">
        <f t="shared" si="1"/>
        <v>0</v>
      </c>
      <c r="G17" s="31">
        <v>4370</v>
      </c>
      <c r="H17" s="30">
        <f t="shared" si="3"/>
        <v>4370</v>
      </c>
      <c r="I17" s="32">
        <f t="shared" si="2"/>
        <v>5207</v>
      </c>
      <c r="J17" s="30">
        <f t="shared" si="4"/>
        <v>14414</v>
      </c>
      <c r="K17" s="22">
        <v>2</v>
      </c>
      <c r="L17" s="93">
        <f t="shared" si="5"/>
        <v>2</v>
      </c>
      <c r="M17" s="94"/>
    </row>
    <row r="18" spans="1:94" s="9" customFormat="1" ht="15.75" customHeight="1">
      <c r="A18" s="13" t="s">
        <v>47</v>
      </c>
      <c r="B18" s="14" t="s">
        <v>22</v>
      </c>
      <c r="C18" s="29">
        <v>0</v>
      </c>
      <c r="D18" s="30">
        <f t="shared" si="0"/>
        <v>0</v>
      </c>
      <c r="E18" s="31">
        <v>0</v>
      </c>
      <c r="F18" s="30">
        <f t="shared" si="1"/>
        <v>0</v>
      </c>
      <c r="G18" s="31">
        <v>0</v>
      </c>
      <c r="H18" s="30">
        <f t="shared" si="3"/>
        <v>0</v>
      </c>
      <c r="I18" s="30">
        <f t="shared" si="2"/>
        <v>0</v>
      </c>
      <c r="J18" s="30">
        <f t="shared" si="4"/>
        <v>0</v>
      </c>
      <c r="K18" s="22">
        <v>0</v>
      </c>
      <c r="L18" s="93">
        <f t="shared" si="5"/>
        <v>0</v>
      </c>
      <c r="M18" s="97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</row>
    <row r="19" spans="1:94" s="9" customFormat="1" ht="15.75" customHeight="1">
      <c r="A19" s="13" t="s">
        <v>49</v>
      </c>
      <c r="B19" s="14" t="s">
        <v>22</v>
      </c>
      <c r="C19" s="29">
        <v>0</v>
      </c>
      <c r="D19" s="30">
        <f t="shared" si="0"/>
        <v>0</v>
      </c>
      <c r="E19" s="31">
        <v>0</v>
      </c>
      <c r="F19" s="30">
        <f t="shared" si="1"/>
        <v>0</v>
      </c>
      <c r="G19" s="31">
        <v>0</v>
      </c>
      <c r="H19" s="30">
        <f t="shared" si="3"/>
        <v>0</v>
      </c>
      <c r="I19" s="30">
        <f t="shared" si="2"/>
        <v>0</v>
      </c>
      <c r="J19" s="30">
        <f t="shared" si="4"/>
        <v>0</v>
      </c>
      <c r="K19" s="22">
        <v>0</v>
      </c>
      <c r="L19" s="93">
        <f t="shared" si="5"/>
        <v>0</v>
      </c>
      <c r="M19" s="97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</row>
    <row r="20" spans="1:13" ht="15.75" customHeight="1">
      <c r="A20" s="15" t="s">
        <v>50</v>
      </c>
      <c r="B20" s="16" t="s">
        <v>22</v>
      </c>
      <c r="C20" s="29">
        <v>0</v>
      </c>
      <c r="D20" s="30">
        <f t="shared" si="0"/>
        <v>0</v>
      </c>
      <c r="E20" s="31">
        <v>0</v>
      </c>
      <c r="F20" s="30">
        <f t="shared" si="1"/>
        <v>0</v>
      </c>
      <c r="G20" s="31">
        <v>0</v>
      </c>
      <c r="H20" s="30">
        <f t="shared" si="3"/>
        <v>0</v>
      </c>
      <c r="I20" s="32">
        <f t="shared" si="2"/>
        <v>0</v>
      </c>
      <c r="J20" s="30">
        <f t="shared" si="4"/>
        <v>0</v>
      </c>
      <c r="K20" s="22">
        <v>0</v>
      </c>
      <c r="L20" s="93">
        <f t="shared" si="5"/>
        <v>0</v>
      </c>
      <c r="M20" s="94"/>
    </row>
    <row r="21" spans="1:13" ht="15.75" customHeight="1">
      <c r="A21" s="15" t="s">
        <v>51</v>
      </c>
      <c r="B21" s="16" t="s">
        <v>22</v>
      </c>
      <c r="C21" s="29">
        <v>0</v>
      </c>
      <c r="D21" s="30">
        <f t="shared" si="0"/>
        <v>0</v>
      </c>
      <c r="E21" s="31">
        <v>0</v>
      </c>
      <c r="F21" s="30">
        <f t="shared" si="1"/>
        <v>0</v>
      </c>
      <c r="G21" s="31">
        <v>0</v>
      </c>
      <c r="H21" s="30">
        <f t="shared" si="3"/>
        <v>0</v>
      </c>
      <c r="I21" s="32">
        <f t="shared" si="2"/>
        <v>0</v>
      </c>
      <c r="J21" s="30">
        <f t="shared" si="4"/>
        <v>0</v>
      </c>
      <c r="K21" s="22">
        <v>0</v>
      </c>
      <c r="L21" s="93">
        <f t="shared" si="5"/>
        <v>0</v>
      </c>
      <c r="M21" s="94"/>
    </row>
    <row r="22" spans="1:13" ht="15.75" customHeight="1">
      <c r="A22" s="15" t="s">
        <v>52</v>
      </c>
      <c r="B22" s="16" t="s">
        <v>22</v>
      </c>
      <c r="C22" s="29">
        <v>0</v>
      </c>
      <c r="D22" s="30">
        <f t="shared" si="0"/>
        <v>0</v>
      </c>
      <c r="E22" s="31">
        <v>0</v>
      </c>
      <c r="F22" s="30">
        <f t="shared" si="1"/>
        <v>0</v>
      </c>
      <c r="G22" s="31">
        <v>0</v>
      </c>
      <c r="H22" s="30">
        <f t="shared" si="3"/>
        <v>0</v>
      </c>
      <c r="I22" s="32">
        <f t="shared" si="2"/>
        <v>0</v>
      </c>
      <c r="J22" s="30">
        <f t="shared" si="4"/>
        <v>0</v>
      </c>
      <c r="K22" s="22">
        <v>0</v>
      </c>
      <c r="L22" s="93">
        <f t="shared" si="5"/>
        <v>0</v>
      </c>
      <c r="M22" s="94"/>
    </row>
    <row r="23" spans="1:13" ht="15.75" customHeight="1">
      <c r="A23" s="15" t="s">
        <v>53</v>
      </c>
      <c r="B23" s="16" t="s">
        <v>22</v>
      </c>
      <c r="C23" s="29">
        <v>11698</v>
      </c>
      <c r="D23" s="30">
        <f t="shared" si="0"/>
        <v>140376</v>
      </c>
      <c r="E23" s="31">
        <v>2962</v>
      </c>
      <c r="F23" s="30">
        <f t="shared" si="1"/>
        <v>35544</v>
      </c>
      <c r="G23" s="31">
        <v>131264</v>
      </c>
      <c r="H23" s="30">
        <f t="shared" si="3"/>
        <v>131264</v>
      </c>
      <c r="I23" s="32">
        <f t="shared" si="2"/>
        <v>145924</v>
      </c>
      <c r="J23" s="30">
        <f t="shared" si="4"/>
        <v>307184</v>
      </c>
      <c r="K23" s="22">
        <v>11</v>
      </c>
      <c r="L23" s="93">
        <f t="shared" si="5"/>
        <v>11</v>
      </c>
      <c r="M23" s="94"/>
    </row>
    <row r="24" spans="1:94" s="9" customFormat="1" ht="15.75" customHeight="1">
      <c r="A24" s="13" t="s">
        <v>57</v>
      </c>
      <c r="B24" s="14" t="s">
        <v>22</v>
      </c>
      <c r="C24" s="29">
        <v>3842</v>
      </c>
      <c r="D24" s="30">
        <f t="shared" si="0"/>
        <v>46104</v>
      </c>
      <c r="E24" s="31">
        <v>0</v>
      </c>
      <c r="F24" s="30">
        <f t="shared" si="1"/>
        <v>0</v>
      </c>
      <c r="G24" s="31">
        <v>15366</v>
      </c>
      <c r="H24" s="30">
        <f t="shared" si="3"/>
        <v>15366</v>
      </c>
      <c r="I24" s="30">
        <f t="shared" si="2"/>
        <v>19208</v>
      </c>
      <c r="J24" s="30">
        <f t="shared" si="4"/>
        <v>61470</v>
      </c>
      <c r="K24" s="22">
        <v>2</v>
      </c>
      <c r="L24" s="93">
        <f t="shared" si="5"/>
        <v>2</v>
      </c>
      <c r="M24" s="97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</row>
    <row r="25" spans="1:13" ht="15.75" customHeight="1">
      <c r="A25" s="15" t="s">
        <v>63</v>
      </c>
      <c r="B25" s="16" t="s">
        <v>22</v>
      </c>
      <c r="C25" s="29">
        <v>3664</v>
      </c>
      <c r="D25" s="30">
        <f t="shared" si="0"/>
        <v>43968</v>
      </c>
      <c r="E25" s="31">
        <v>0</v>
      </c>
      <c r="F25" s="30">
        <f t="shared" si="1"/>
        <v>0</v>
      </c>
      <c r="G25" s="31">
        <v>39234</v>
      </c>
      <c r="H25" s="30">
        <f t="shared" si="3"/>
        <v>39234</v>
      </c>
      <c r="I25" s="32">
        <f t="shared" si="2"/>
        <v>42898</v>
      </c>
      <c r="J25" s="30">
        <f t="shared" si="4"/>
        <v>83202</v>
      </c>
      <c r="K25" s="22">
        <v>2</v>
      </c>
      <c r="L25" s="93">
        <f t="shared" si="5"/>
        <v>2</v>
      </c>
      <c r="M25" s="94"/>
    </row>
    <row r="26" spans="1:13" ht="15.75" customHeight="1">
      <c r="A26" s="15" t="s">
        <v>64</v>
      </c>
      <c r="B26" s="16" t="s">
        <v>22</v>
      </c>
      <c r="C26" s="29">
        <v>4545</v>
      </c>
      <c r="D26" s="30">
        <f t="shared" si="0"/>
        <v>54540</v>
      </c>
      <c r="E26" s="31">
        <v>2054</v>
      </c>
      <c r="F26" s="30">
        <f t="shared" si="1"/>
        <v>24648</v>
      </c>
      <c r="G26" s="31">
        <v>80093</v>
      </c>
      <c r="H26" s="30">
        <f t="shared" si="3"/>
        <v>80093</v>
      </c>
      <c r="I26" s="32">
        <f t="shared" si="2"/>
        <v>86692</v>
      </c>
      <c r="J26" s="30">
        <f t="shared" si="4"/>
        <v>159281</v>
      </c>
      <c r="K26" s="22">
        <v>4</v>
      </c>
      <c r="L26" s="93">
        <f t="shared" si="5"/>
        <v>4</v>
      </c>
      <c r="M26" s="94"/>
    </row>
    <row r="27" spans="1:13" ht="15.75" customHeight="1">
      <c r="A27" s="15" t="s">
        <v>77</v>
      </c>
      <c r="B27" s="16" t="s">
        <v>22</v>
      </c>
      <c r="C27" s="29">
        <v>631</v>
      </c>
      <c r="D27" s="30">
        <f t="shared" si="0"/>
        <v>7572</v>
      </c>
      <c r="E27" s="31">
        <v>0</v>
      </c>
      <c r="F27" s="30">
        <f t="shared" si="1"/>
        <v>0</v>
      </c>
      <c r="G27" s="31">
        <v>11881</v>
      </c>
      <c r="H27" s="30">
        <f t="shared" si="3"/>
        <v>11881</v>
      </c>
      <c r="I27" s="32">
        <f t="shared" si="2"/>
        <v>12512</v>
      </c>
      <c r="J27" s="30">
        <f t="shared" si="4"/>
        <v>19453</v>
      </c>
      <c r="K27" s="22">
        <v>1</v>
      </c>
      <c r="L27" s="93">
        <f t="shared" si="5"/>
        <v>1</v>
      </c>
      <c r="M27" s="94"/>
    </row>
    <row r="28" spans="1:13" ht="15.75" customHeight="1">
      <c r="A28" s="15" t="s">
        <v>82</v>
      </c>
      <c r="B28" s="16" t="s">
        <v>22</v>
      </c>
      <c r="C28" s="29">
        <v>1402</v>
      </c>
      <c r="D28" s="30">
        <f t="shared" si="0"/>
        <v>16824</v>
      </c>
      <c r="E28" s="31">
        <v>0</v>
      </c>
      <c r="F28" s="30">
        <f t="shared" si="1"/>
        <v>0</v>
      </c>
      <c r="G28" s="31">
        <v>14295</v>
      </c>
      <c r="H28" s="30">
        <f t="shared" si="3"/>
        <v>14295</v>
      </c>
      <c r="I28" s="32">
        <f t="shared" si="2"/>
        <v>15697</v>
      </c>
      <c r="J28" s="30">
        <f t="shared" si="4"/>
        <v>31119</v>
      </c>
      <c r="K28" s="22">
        <v>1</v>
      </c>
      <c r="L28" s="93">
        <f t="shared" si="5"/>
        <v>1</v>
      </c>
      <c r="M28" s="94"/>
    </row>
    <row r="29" spans="1:13" ht="15.75" customHeight="1">
      <c r="A29" s="15" t="s">
        <v>83</v>
      </c>
      <c r="B29" s="16" t="s">
        <v>22</v>
      </c>
      <c r="C29" s="29">
        <v>4605</v>
      </c>
      <c r="D29" s="30">
        <f>SUM(C29*12)</f>
        <v>55260</v>
      </c>
      <c r="E29" s="31">
        <v>0</v>
      </c>
      <c r="F29" s="30">
        <f t="shared" si="1"/>
        <v>0</v>
      </c>
      <c r="G29" s="31">
        <v>27795</v>
      </c>
      <c r="H29" s="30">
        <f t="shared" si="3"/>
        <v>27795</v>
      </c>
      <c r="I29" s="32">
        <f t="shared" si="2"/>
        <v>32400</v>
      </c>
      <c r="J29" s="30">
        <f t="shared" si="4"/>
        <v>83055</v>
      </c>
      <c r="K29" s="22">
        <v>3</v>
      </c>
      <c r="L29" s="93">
        <f t="shared" si="5"/>
        <v>3</v>
      </c>
      <c r="M29" s="94"/>
    </row>
    <row r="30" spans="1:13" ht="15.75" customHeight="1">
      <c r="A30" s="15" t="s">
        <v>84</v>
      </c>
      <c r="B30" s="16" t="s">
        <v>22</v>
      </c>
      <c r="C30" s="29">
        <v>7749</v>
      </c>
      <c r="D30" s="30">
        <f t="shared" si="0"/>
        <v>92988</v>
      </c>
      <c r="E30" s="31">
        <v>1113</v>
      </c>
      <c r="F30" s="30">
        <f t="shared" si="1"/>
        <v>13356</v>
      </c>
      <c r="G30" s="31">
        <v>44807</v>
      </c>
      <c r="H30" s="30">
        <f t="shared" si="3"/>
        <v>44807</v>
      </c>
      <c r="I30" s="32">
        <f t="shared" si="2"/>
        <v>53669</v>
      </c>
      <c r="J30" s="30">
        <f t="shared" si="4"/>
        <v>151151</v>
      </c>
      <c r="K30" s="22">
        <v>6</v>
      </c>
      <c r="L30" s="93">
        <f t="shared" si="5"/>
        <v>6</v>
      </c>
      <c r="M30" s="94"/>
    </row>
    <row r="31" spans="1:94" s="9" customFormat="1" ht="15.75" customHeight="1">
      <c r="A31" s="13" t="s">
        <v>86</v>
      </c>
      <c r="B31" s="14" t="s">
        <v>22</v>
      </c>
      <c r="C31" s="29">
        <v>6781</v>
      </c>
      <c r="D31" s="30">
        <f t="shared" si="0"/>
        <v>81372</v>
      </c>
      <c r="E31" s="31">
        <v>20746</v>
      </c>
      <c r="F31" s="30">
        <f t="shared" si="1"/>
        <v>248952</v>
      </c>
      <c r="G31" s="31">
        <v>109213</v>
      </c>
      <c r="H31" s="30">
        <f t="shared" si="3"/>
        <v>109213</v>
      </c>
      <c r="I31" s="30">
        <f t="shared" si="2"/>
        <v>136740</v>
      </c>
      <c r="J31" s="30">
        <f t="shared" si="4"/>
        <v>439537</v>
      </c>
      <c r="K31" s="22">
        <v>20</v>
      </c>
      <c r="L31" s="93">
        <f t="shared" si="5"/>
        <v>20</v>
      </c>
      <c r="M31" s="97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</row>
    <row r="32" spans="1:13" ht="15.75" customHeight="1">
      <c r="A32" s="15" t="s">
        <v>19</v>
      </c>
      <c r="B32" s="16" t="s">
        <v>20</v>
      </c>
      <c r="C32" s="29">
        <v>0</v>
      </c>
      <c r="D32" s="30">
        <f t="shared" si="0"/>
        <v>0</v>
      </c>
      <c r="E32" s="31">
        <v>0</v>
      </c>
      <c r="F32" s="30">
        <f t="shared" si="1"/>
        <v>0</v>
      </c>
      <c r="G32" s="31">
        <v>0</v>
      </c>
      <c r="H32" s="30">
        <f t="shared" si="3"/>
        <v>0</v>
      </c>
      <c r="I32" s="32">
        <f t="shared" si="2"/>
        <v>0</v>
      </c>
      <c r="J32" s="30">
        <f t="shared" si="4"/>
        <v>0</v>
      </c>
      <c r="K32" s="22">
        <v>0</v>
      </c>
      <c r="L32" s="93">
        <f t="shared" si="5"/>
        <v>0</v>
      </c>
      <c r="M32" s="94"/>
    </row>
    <row r="33" spans="1:13" ht="15.75" customHeight="1">
      <c r="A33" s="15" t="s">
        <v>26</v>
      </c>
      <c r="B33" s="16" t="s">
        <v>20</v>
      </c>
      <c r="C33" s="29">
        <v>4349</v>
      </c>
      <c r="D33" s="30">
        <f t="shared" si="0"/>
        <v>52188</v>
      </c>
      <c r="E33" s="31">
        <v>0</v>
      </c>
      <c r="F33" s="30">
        <f t="shared" si="1"/>
        <v>0</v>
      </c>
      <c r="G33" s="31">
        <v>32193</v>
      </c>
      <c r="H33" s="30">
        <f t="shared" si="3"/>
        <v>32193</v>
      </c>
      <c r="I33" s="32">
        <f t="shared" si="2"/>
        <v>36542</v>
      </c>
      <c r="J33" s="30">
        <f t="shared" si="4"/>
        <v>84381</v>
      </c>
      <c r="K33" s="22">
        <v>4</v>
      </c>
      <c r="L33" s="93">
        <f t="shared" si="5"/>
        <v>4</v>
      </c>
      <c r="M33" s="94"/>
    </row>
    <row r="34" spans="1:13" ht="15.75" customHeight="1">
      <c r="A34" s="15" t="s">
        <v>28</v>
      </c>
      <c r="B34" s="16" t="s">
        <v>20</v>
      </c>
      <c r="C34" s="29">
        <v>1120</v>
      </c>
      <c r="D34" s="30">
        <f t="shared" si="0"/>
        <v>13440</v>
      </c>
      <c r="E34" s="31">
        <v>0</v>
      </c>
      <c r="F34" s="30">
        <f t="shared" si="1"/>
        <v>0</v>
      </c>
      <c r="G34" s="31">
        <v>489</v>
      </c>
      <c r="H34" s="30">
        <f t="shared" si="3"/>
        <v>489</v>
      </c>
      <c r="I34" s="32">
        <f t="shared" si="2"/>
        <v>1609</v>
      </c>
      <c r="J34" s="30">
        <f t="shared" si="4"/>
        <v>13929</v>
      </c>
      <c r="K34" s="22">
        <v>1</v>
      </c>
      <c r="L34" s="93">
        <f t="shared" si="5"/>
        <v>1</v>
      </c>
      <c r="M34" s="94"/>
    </row>
    <row r="35" spans="1:13" ht="15.75" customHeight="1">
      <c r="A35" s="15" t="s">
        <v>29</v>
      </c>
      <c r="B35" s="16" t="s">
        <v>20</v>
      </c>
      <c r="C35" s="29">
        <v>7602</v>
      </c>
      <c r="D35" s="30">
        <f t="shared" si="0"/>
        <v>91224</v>
      </c>
      <c r="E35" s="31">
        <v>635</v>
      </c>
      <c r="F35" s="30">
        <f t="shared" si="1"/>
        <v>7620</v>
      </c>
      <c r="G35" s="31">
        <v>12634</v>
      </c>
      <c r="H35" s="30">
        <f t="shared" si="3"/>
        <v>12634</v>
      </c>
      <c r="I35" s="32">
        <f t="shared" si="2"/>
        <v>20871</v>
      </c>
      <c r="J35" s="30">
        <f t="shared" si="4"/>
        <v>111478</v>
      </c>
      <c r="K35" s="22">
        <v>6</v>
      </c>
      <c r="L35" s="93">
        <f t="shared" si="5"/>
        <v>6</v>
      </c>
      <c r="M35" s="94"/>
    </row>
    <row r="36" spans="1:94" s="9" customFormat="1" ht="15.75" customHeight="1">
      <c r="A36" s="13" t="s">
        <v>32</v>
      </c>
      <c r="B36" s="14" t="s">
        <v>20</v>
      </c>
      <c r="C36" s="29">
        <v>0</v>
      </c>
      <c r="D36" s="30">
        <f t="shared" si="0"/>
        <v>0</v>
      </c>
      <c r="E36" s="31">
        <v>0</v>
      </c>
      <c r="F36" s="30">
        <f t="shared" si="1"/>
        <v>0</v>
      </c>
      <c r="G36" s="31">
        <v>0</v>
      </c>
      <c r="H36" s="30">
        <f t="shared" si="3"/>
        <v>0</v>
      </c>
      <c r="I36" s="30">
        <f t="shared" si="2"/>
        <v>0</v>
      </c>
      <c r="J36" s="30">
        <f t="shared" si="4"/>
        <v>0</v>
      </c>
      <c r="K36" s="22">
        <v>0</v>
      </c>
      <c r="L36" s="93">
        <f t="shared" si="5"/>
        <v>0</v>
      </c>
      <c r="M36" s="97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</row>
    <row r="37" spans="1:13" ht="15.75" customHeight="1">
      <c r="A37" s="15" t="s">
        <v>33</v>
      </c>
      <c r="B37" s="16" t="s">
        <v>20</v>
      </c>
      <c r="C37" s="29">
        <v>0</v>
      </c>
      <c r="D37" s="30">
        <f t="shared" si="0"/>
        <v>0</v>
      </c>
      <c r="E37" s="31">
        <v>0</v>
      </c>
      <c r="F37" s="30">
        <f>SUM(E37*12)</f>
        <v>0</v>
      </c>
      <c r="G37" s="31">
        <v>0</v>
      </c>
      <c r="H37" s="30">
        <f t="shared" si="3"/>
        <v>0</v>
      </c>
      <c r="I37" s="32">
        <f aca="true" t="shared" si="6" ref="I37:I71">SUM(C37,E37,G37)</f>
        <v>0</v>
      </c>
      <c r="J37" s="30">
        <f t="shared" si="4"/>
        <v>0</v>
      </c>
      <c r="K37" s="22">
        <v>0</v>
      </c>
      <c r="L37" s="93">
        <f t="shared" si="5"/>
        <v>0</v>
      </c>
      <c r="M37" s="94"/>
    </row>
    <row r="38" spans="1:13" ht="15.75" customHeight="1">
      <c r="A38" s="15" t="s">
        <v>34</v>
      </c>
      <c r="B38" s="16" t="s">
        <v>20</v>
      </c>
      <c r="C38" s="29">
        <v>0</v>
      </c>
      <c r="D38" s="30">
        <f t="shared" si="0"/>
        <v>0</v>
      </c>
      <c r="E38" s="31">
        <v>0</v>
      </c>
      <c r="F38" s="30">
        <f t="shared" si="1"/>
        <v>0</v>
      </c>
      <c r="G38" s="31">
        <v>0</v>
      </c>
      <c r="H38" s="30">
        <f t="shared" si="3"/>
        <v>0</v>
      </c>
      <c r="I38" s="32">
        <f t="shared" si="6"/>
        <v>0</v>
      </c>
      <c r="J38" s="30">
        <f t="shared" si="4"/>
        <v>0</v>
      </c>
      <c r="K38" s="22">
        <v>0</v>
      </c>
      <c r="L38" s="22">
        <f t="shared" si="5"/>
        <v>0</v>
      </c>
      <c r="M38" s="94"/>
    </row>
    <row r="39" spans="1:94" s="9" customFormat="1" ht="15.75" customHeight="1">
      <c r="A39" s="13" t="s">
        <v>35</v>
      </c>
      <c r="B39" s="14" t="s">
        <v>20</v>
      </c>
      <c r="C39" s="29">
        <v>6023</v>
      </c>
      <c r="D39" s="30">
        <f t="shared" si="0"/>
        <v>72276</v>
      </c>
      <c r="E39" s="31">
        <v>3197</v>
      </c>
      <c r="F39" s="30">
        <f t="shared" si="1"/>
        <v>38364</v>
      </c>
      <c r="G39" s="31">
        <v>35968</v>
      </c>
      <c r="H39" s="30">
        <f t="shared" si="3"/>
        <v>35968</v>
      </c>
      <c r="I39" s="30">
        <f t="shared" si="6"/>
        <v>45188</v>
      </c>
      <c r="J39" s="30">
        <f t="shared" si="4"/>
        <v>146608</v>
      </c>
      <c r="K39" s="22">
        <v>8</v>
      </c>
      <c r="L39" s="93">
        <f t="shared" si="5"/>
        <v>8</v>
      </c>
      <c r="M39" s="97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</row>
    <row r="40" spans="1:13" ht="15.75" customHeight="1">
      <c r="A40" s="15" t="s">
        <v>38</v>
      </c>
      <c r="B40" s="16" t="s">
        <v>20</v>
      </c>
      <c r="C40" s="29">
        <v>1402</v>
      </c>
      <c r="D40" s="30">
        <f t="shared" si="0"/>
        <v>16824</v>
      </c>
      <c r="E40" s="31">
        <v>0</v>
      </c>
      <c r="F40" s="30">
        <f t="shared" si="1"/>
        <v>0</v>
      </c>
      <c r="G40" s="31">
        <v>17788</v>
      </c>
      <c r="H40" s="30">
        <f t="shared" si="3"/>
        <v>17788</v>
      </c>
      <c r="I40" s="32">
        <f t="shared" si="6"/>
        <v>19190</v>
      </c>
      <c r="J40" s="30">
        <f t="shared" si="4"/>
        <v>34612</v>
      </c>
      <c r="K40" s="22">
        <v>1</v>
      </c>
      <c r="L40" s="93">
        <f t="shared" si="5"/>
        <v>1</v>
      </c>
      <c r="M40" s="94"/>
    </row>
    <row r="41" spans="1:94" s="9" customFormat="1" ht="15.75" customHeight="1">
      <c r="A41" s="13" t="s">
        <v>39</v>
      </c>
      <c r="B41" s="14" t="s">
        <v>20</v>
      </c>
      <c r="C41" s="29">
        <v>0</v>
      </c>
      <c r="D41" s="30">
        <f>SUM(C41*12)</f>
        <v>0</v>
      </c>
      <c r="E41" s="31">
        <v>0</v>
      </c>
      <c r="F41" s="30">
        <f t="shared" si="1"/>
        <v>0</v>
      </c>
      <c r="G41" s="31">
        <v>0</v>
      </c>
      <c r="H41" s="30">
        <f t="shared" si="3"/>
        <v>0</v>
      </c>
      <c r="I41" s="30">
        <f t="shared" si="6"/>
        <v>0</v>
      </c>
      <c r="J41" s="30">
        <f t="shared" si="4"/>
        <v>0</v>
      </c>
      <c r="K41" s="22">
        <v>0</v>
      </c>
      <c r="L41" s="93">
        <f t="shared" si="5"/>
        <v>0</v>
      </c>
      <c r="M41" s="97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</row>
    <row r="42" spans="1:13" ht="15.75" customHeight="1">
      <c r="A42" s="15" t="s">
        <v>41</v>
      </c>
      <c r="B42" s="16" t="s">
        <v>20</v>
      </c>
      <c r="C42" s="29">
        <v>1930</v>
      </c>
      <c r="D42" s="30">
        <f t="shared" si="0"/>
        <v>23160</v>
      </c>
      <c r="E42" s="31">
        <v>0</v>
      </c>
      <c r="F42" s="30">
        <f t="shared" si="1"/>
        <v>0</v>
      </c>
      <c r="G42" s="31">
        <v>8464</v>
      </c>
      <c r="H42" s="30">
        <f t="shared" si="3"/>
        <v>8464</v>
      </c>
      <c r="I42" s="32">
        <f t="shared" si="6"/>
        <v>10394</v>
      </c>
      <c r="J42" s="30">
        <f t="shared" si="4"/>
        <v>31624</v>
      </c>
      <c r="K42" s="22">
        <v>1</v>
      </c>
      <c r="L42" s="93">
        <f t="shared" si="5"/>
        <v>1</v>
      </c>
      <c r="M42" s="94"/>
    </row>
    <row r="43" spans="1:13" ht="15.75" customHeight="1">
      <c r="A43" s="15" t="s">
        <v>42</v>
      </c>
      <c r="B43" s="16" t="s">
        <v>20</v>
      </c>
      <c r="C43" s="29">
        <v>4005</v>
      </c>
      <c r="D43" s="30">
        <f t="shared" si="0"/>
        <v>48060</v>
      </c>
      <c r="E43" s="31">
        <v>1113</v>
      </c>
      <c r="F43" s="30">
        <f t="shared" si="1"/>
        <v>13356</v>
      </c>
      <c r="G43" s="31">
        <v>47014</v>
      </c>
      <c r="H43" s="30">
        <f t="shared" si="3"/>
        <v>47014</v>
      </c>
      <c r="I43" s="32">
        <f t="shared" si="6"/>
        <v>52132</v>
      </c>
      <c r="J43" s="30">
        <f t="shared" si="4"/>
        <v>108430</v>
      </c>
      <c r="K43" s="22">
        <v>7</v>
      </c>
      <c r="L43" s="93">
        <f t="shared" si="5"/>
        <v>7</v>
      </c>
      <c r="M43" s="94"/>
    </row>
    <row r="44" spans="1:94" s="9" customFormat="1" ht="15.75" customHeight="1">
      <c r="A44" s="13" t="s">
        <v>43</v>
      </c>
      <c r="B44" s="14" t="s">
        <v>20</v>
      </c>
      <c r="C44" s="29">
        <v>13844</v>
      </c>
      <c r="D44" s="30">
        <f t="shared" si="0"/>
        <v>166128</v>
      </c>
      <c r="E44" s="31">
        <v>0</v>
      </c>
      <c r="F44" s="30">
        <f t="shared" si="1"/>
        <v>0</v>
      </c>
      <c r="G44" s="31">
        <v>218057</v>
      </c>
      <c r="H44" s="30">
        <f t="shared" si="3"/>
        <v>218057</v>
      </c>
      <c r="I44" s="30">
        <f t="shared" si="6"/>
        <v>231901</v>
      </c>
      <c r="J44" s="30">
        <f t="shared" si="4"/>
        <v>384185</v>
      </c>
      <c r="K44" s="22">
        <v>16</v>
      </c>
      <c r="L44" s="93">
        <f t="shared" si="5"/>
        <v>16</v>
      </c>
      <c r="M44" s="97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</row>
    <row r="45" spans="1:13" ht="15.75" customHeight="1">
      <c r="A45" s="15" t="s">
        <v>48</v>
      </c>
      <c r="B45" s="16" t="s">
        <v>20</v>
      </c>
      <c r="C45" s="29">
        <v>0</v>
      </c>
      <c r="D45" s="30">
        <f t="shared" si="0"/>
        <v>0</v>
      </c>
      <c r="E45" s="31">
        <v>1113</v>
      </c>
      <c r="F45" s="30">
        <f t="shared" si="1"/>
        <v>13356</v>
      </c>
      <c r="G45" s="31">
        <v>0</v>
      </c>
      <c r="H45" s="30">
        <f t="shared" si="3"/>
        <v>0</v>
      </c>
      <c r="I45" s="32">
        <f t="shared" si="6"/>
        <v>1113</v>
      </c>
      <c r="J45" s="30">
        <f t="shared" si="4"/>
        <v>13356</v>
      </c>
      <c r="K45" s="22">
        <v>1</v>
      </c>
      <c r="L45" s="93">
        <f t="shared" si="5"/>
        <v>1</v>
      </c>
      <c r="M45" s="94"/>
    </row>
    <row r="46" spans="1:94" s="9" customFormat="1" ht="15.75" customHeight="1">
      <c r="A46" s="13" t="s">
        <v>54</v>
      </c>
      <c r="B46" s="14" t="s">
        <v>20</v>
      </c>
      <c r="C46" s="29">
        <v>0</v>
      </c>
      <c r="D46" s="30">
        <f t="shared" si="0"/>
        <v>0</v>
      </c>
      <c r="E46" s="31">
        <v>0</v>
      </c>
      <c r="F46" s="30">
        <f t="shared" si="1"/>
        <v>0</v>
      </c>
      <c r="G46" s="31">
        <v>0</v>
      </c>
      <c r="H46" s="30">
        <f t="shared" si="3"/>
        <v>0</v>
      </c>
      <c r="I46" s="30">
        <f t="shared" si="6"/>
        <v>0</v>
      </c>
      <c r="J46" s="30">
        <f t="shared" si="4"/>
        <v>0</v>
      </c>
      <c r="K46" s="22">
        <v>0</v>
      </c>
      <c r="L46" s="93">
        <f t="shared" si="5"/>
        <v>0</v>
      </c>
      <c r="M46" s="97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</row>
    <row r="47" spans="1:94" s="9" customFormat="1" ht="15.75" customHeight="1">
      <c r="A47" s="13" t="s">
        <v>55</v>
      </c>
      <c r="B47" s="14" t="s">
        <v>20</v>
      </c>
      <c r="C47" s="29">
        <v>3815</v>
      </c>
      <c r="D47" s="30">
        <f t="shared" si="0"/>
        <v>45780</v>
      </c>
      <c r="E47" s="31">
        <v>0</v>
      </c>
      <c r="F47" s="30">
        <f t="shared" si="1"/>
        <v>0</v>
      </c>
      <c r="G47" s="31">
        <v>20090</v>
      </c>
      <c r="H47" s="30">
        <f t="shared" si="3"/>
        <v>20090</v>
      </c>
      <c r="I47" s="30">
        <f t="shared" si="6"/>
        <v>23905</v>
      </c>
      <c r="J47" s="30">
        <f t="shared" si="4"/>
        <v>65870</v>
      </c>
      <c r="K47" s="22">
        <v>3</v>
      </c>
      <c r="L47" s="93">
        <f t="shared" si="5"/>
        <v>3</v>
      </c>
      <c r="M47" s="97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s="9" customFormat="1" ht="15.75" customHeight="1">
      <c r="A48" s="13" t="s">
        <v>56</v>
      </c>
      <c r="B48" s="14" t="s">
        <v>20</v>
      </c>
      <c r="C48" s="29">
        <v>1402</v>
      </c>
      <c r="D48" s="30">
        <f t="shared" si="0"/>
        <v>16824</v>
      </c>
      <c r="E48" s="31">
        <v>0</v>
      </c>
      <c r="F48" s="30">
        <f t="shared" si="1"/>
        <v>0</v>
      </c>
      <c r="G48" s="31">
        <v>7932</v>
      </c>
      <c r="H48" s="30">
        <f t="shared" si="3"/>
        <v>7932</v>
      </c>
      <c r="I48" s="30">
        <f t="shared" si="6"/>
        <v>9334</v>
      </c>
      <c r="J48" s="30">
        <f t="shared" si="4"/>
        <v>24756</v>
      </c>
      <c r="K48" s="22">
        <v>1</v>
      </c>
      <c r="L48" s="93">
        <f t="shared" si="5"/>
        <v>1</v>
      </c>
      <c r="M48" s="97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13" ht="15.75" customHeight="1">
      <c r="A49" s="15" t="s">
        <v>58</v>
      </c>
      <c r="B49" s="16" t="s">
        <v>20</v>
      </c>
      <c r="C49" s="29">
        <v>0</v>
      </c>
      <c r="D49" s="30">
        <f t="shared" si="0"/>
        <v>0</v>
      </c>
      <c r="E49" s="31">
        <v>0</v>
      </c>
      <c r="F49" s="30">
        <f t="shared" si="1"/>
        <v>0</v>
      </c>
      <c r="G49" s="31">
        <v>0</v>
      </c>
      <c r="H49" s="30">
        <f t="shared" si="3"/>
        <v>0</v>
      </c>
      <c r="I49" s="32">
        <f t="shared" si="6"/>
        <v>0</v>
      </c>
      <c r="J49" s="30">
        <f t="shared" si="4"/>
        <v>0</v>
      </c>
      <c r="K49" s="22">
        <v>0</v>
      </c>
      <c r="L49" s="93">
        <f t="shared" si="5"/>
        <v>0</v>
      </c>
      <c r="M49" s="94"/>
    </row>
    <row r="50" spans="1:13" ht="15.75" customHeight="1">
      <c r="A50" s="15" t="s">
        <v>59</v>
      </c>
      <c r="B50" s="16" t="s">
        <v>20</v>
      </c>
      <c r="C50" s="29">
        <v>4445</v>
      </c>
      <c r="D50" s="30">
        <f t="shared" si="0"/>
        <v>53340</v>
      </c>
      <c r="E50" s="31">
        <v>0</v>
      </c>
      <c r="F50" s="30">
        <f t="shared" si="1"/>
        <v>0</v>
      </c>
      <c r="G50" s="31">
        <v>9762</v>
      </c>
      <c r="H50" s="30">
        <f t="shared" si="3"/>
        <v>9762</v>
      </c>
      <c r="I50" s="32">
        <f t="shared" si="6"/>
        <v>14207</v>
      </c>
      <c r="J50" s="30">
        <f t="shared" si="4"/>
        <v>63102</v>
      </c>
      <c r="K50" s="22">
        <v>2</v>
      </c>
      <c r="L50" s="93">
        <f t="shared" si="5"/>
        <v>2</v>
      </c>
      <c r="M50" s="94"/>
    </row>
    <row r="51" spans="1:13" ht="15.75" customHeight="1">
      <c r="A51" s="15" t="s">
        <v>60</v>
      </c>
      <c r="B51" s="16" t="s">
        <v>20</v>
      </c>
      <c r="C51" s="29">
        <v>3419</v>
      </c>
      <c r="D51" s="30">
        <f t="shared" si="0"/>
        <v>41028</v>
      </c>
      <c r="E51" s="31">
        <v>1128</v>
      </c>
      <c r="F51" s="30">
        <f t="shared" si="1"/>
        <v>13536</v>
      </c>
      <c r="G51" s="31">
        <v>82533</v>
      </c>
      <c r="H51" s="30">
        <f t="shared" si="3"/>
        <v>82533</v>
      </c>
      <c r="I51" s="32">
        <f t="shared" si="6"/>
        <v>87080</v>
      </c>
      <c r="J51" s="30">
        <f t="shared" si="4"/>
        <v>137097</v>
      </c>
      <c r="K51" s="22">
        <v>6</v>
      </c>
      <c r="L51" s="93">
        <f t="shared" si="5"/>
        <v>6</v>
      </c>
      <c r="M51" s="94"/>
    </row>
    <row r="52" spans="1:13" ht="15.75" customHeight="1">
      <c r="A52" s="15" t="s">
        <v>61</v>
      </c>
      <c r="B52" s="16" t="s">
        <v>20</v>
      </c>
      <c r="C52" s="29">
        <v>0</v>
      </c>
      <c r="D52" s="30">
        <f t="shared" si="0"/>
        <v>0</v>
      </c>
      <c r="E52" s="31">
        <v>1581</v>
      </c>
      <c r="F52" s="30">
        <f t="shared" si="1"/>
        <v>18972</v>
      </c>
      <c r="G52" s="31">
        <v>17326</v>
      </c>
      <c r="H52" s="30">
        <f t="shared" si="3"/>
        <v>17326</v>
      </c>
      <c r="I52" s="32">
        <f t="shared" si="6"/>
        <v>18907</v>
      </c>
      <c r="J52" s="30">
        <f t="shared" si="4"/>
        <v>36298</v>
      </c>
      <c r="K52" s="22">
        <v>1</v>
      </c>
      <c r="L52" s="93">
        <f t="shared" si="5"/>
        <v>1</v>
      </c>
      <c r="M52" s="94"/>
    </row>
    <row r="53" spans="1:13" ht="15.75" customHeight="1">
      <c r="A53" s="15" t="s">
        <v>65</v>
      </c>
      <c r="B53" s="16" t="s">
        <v>20</v>
      </c>
      <c r="C53" s="29">
        <v>0</v>
      </c>
      <c r="D53" s="30">
        <f t="shared" si="0"/>
        <v>0</v>
      </c>
      <c r="E53" s="31">
        <v>0</v>
      </c>
      <c r="F53" s="30">
        <f t="shared" si="1"/>
        <v>0</v>
      </c>
      <c r="G53" s="31">
        <v>0</v>
      </c>
      <c r="H53" s="30">
        <f t="shared" si="3"/>
        <v>0</v>
      </c>
      <c r="I53" s="32">
        <f t="shared" si="6"/>
        <v>0</v>
      </c>
      <c r="J53" s="30">
        <f t="shared" si="4"/>
        <v>0</v>
      </c>
      <c r="K53" s="22">
        <v>0</v>
      </c>
      <c r="L53" s="93">
        <f t="shared" si="5"/>
        <v>0</v>
      </c>
      <c r="M53" s="94"/>
    </row>
    <row r="54" spans="1:13" ht="15.75" customHeight="1">
      <c r="A54" s="15" t="s">
        <v>66</v>
      </c>
      <c r="B54" s="16" t="s">
        <v>20</v>
      </c>
      <c r="C54" s="29">
        <v>6368</v>
      </c>
      <c r="D54" s="30">
        <f t="shared" si="0"/>
        <v>76416</v>
      </c>
      <c r="E54" s="31">
        <v>191</v>
      </c>
      <c r="F54" s="30">
        <f t="shared" si="1"/>
        <v>2292</v>
      </c>
      <c r="G54" s="31">
        <v>59703</v>
      </c>
      <c r="H54" s="30">
        <f t="shared" si="3"/>
        <v>59703</v>
      </c>
      <c r="I54" s="32">
        <f t="shared" si="6"/>
        <v>66262</v>
      </c>
      <c r="J54" s="30">
        <f t="shared" si="4"/>
        <v>138411</v>
      </c>
      <c r="K54" s="22">
        <v>4</v>
      </c>
      <c r="L54" s="93">
        <f t="shared" si="5"/>
        <v>4</v>
      </c>
      <c r="M54" s="94"/>
    </row>
    <row r="55" spans="1:13" ht="15.75" customHeight="1">
      <c r="A55" s="15" t="s">
        <v>67</v>
      </c>
      <c r="B55" s="16" t="s">
        <v>20</v>
      </c>
      <c r="C55" s="29">
        <v>13209</v>
      </c>
      <c r="D55" s="30">
        <f>SUM(C55*12)</f>
        <v>158508</v>
      </c>
      <c r="E55" s="31">
        <v>239</v>
      </c>
      <c r="F55" s="30">
        <f t="shared" si="1"/>
        <v>2868</v>
      </c>
      <c r="G55" s="31">
        <v>100082</v>
      </c>
      <c r="H55" s="30">
        <f t="shared" si="3"/>
        <v>100082</v>
      </c>
      <c r="I55" s="32">
        <f t="shared" si="6"/>
        <v>113530</v>
      </c>
      <c r="J55" s="30">
        <f t="shared" si="4"/>
        <v>261458</v>
      </c>
      <c r="K55" s="22">
        <v>9</v>
      </c>
      <c r="L55" s="93">
        <f t="shared" si="5"/>
        <v>9</v>
      </c>
      <c r="M55" s="94"/>
    </row>
    <row r="56" spans="1:94" s="9" customFormat="1" ht="15.75" customHeight="1">
      <c r="A56" s="13" t="s">
        <v>68</v>
      </c>
      <c r="B56" s="14" t="s">
        <v>20</v>
      </c>
      <c r="C56" s="29">
        <v>0</v>
      </c>
      <c r="D56" s="30">
        <f t="shared" si="0"/>
        <v>0</v>
      </c>
      <c r="E56" s="31">
        <v>0</v>
      </c>
      <c r="F56" s="30">
        <f>SUM(E56*12)</f>
        <v>0</v>
      </c>
      <c r="G56" s="31">
        <v>0</v>
      </c>
      <c r="H56" s="30">
        <f t="shared" si="3"/>
        <v>0</v>
      </c>
      <c r="I56" s="30">
        <f t="shared" si="6"/>
        <v>0</v>
      </c>
      <c r="J56" s="30">
        <f t="shared" si="4"/>
        <v>0</v>
      </c>
      <c r="K56" s="22">
        <v>0</v>
      </c>
      <c r="L56" s="93">
        <f t="shared" si="5"/>
        <v>0</v>
      </c>
      <c r="M56" s="97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13" ht="15.75" customHeight="1">
      <c r="A57" s="15" t="s">
        <v>69</v>
      </c>
      <c r="B57" s="16" t="s">
        <v>20</v>
      </c>
      <c r="C57" s="29">
        <v>2973</v>
      </c>
      <c r="D57" s="30">
        <f t="shared" si="0"/>
        <v>35676</v>
      </c>
      <c r="E57" s="31">
        <v>0</v>
      </c>
      <c r="F57" s="30">
        <f t="shared" si="1"/>
        <v>0</v>
      </c>
      <c r="G57" s="31">
        <v>1721</v>
      </c>
      <c r="H57" s="30">
        <f t="shared" si="3"/>
        <v>1721</v>
      </c>
      <c r="I57" s="32">
        <f t="shared" si="6"/>
        <v>4694</v>
      </c>
      <c r="J57" s="30">
        <f t="shared" si="4"/>
        <v>37397</v>
      </c>
      <c r="K57" s="22">
        <v>1</v>
      </c>
      <c r="L57" s="93">
        <f t="shared" si="5"/>
        <v>1</v>
      </c>
      <c r="M57" s="94"/>
    </row>
    <row r="58" spans="1:94" s="9" customFormat="1" ht="15.75" customHeight="1">
      <c r="A58" s="13" t="s">
        <v>70</v>
      </c>
      <c r="B58" s="14" t="s">
        <v>20</v>
      </c>
      <c r="C58" s="29">
        <v>1215</v>
      </c>
      <c r="D58" s="30">
        <f t="shared" si="0"/>
        <v>14580</v>
      </c>
      <c r="E58" s="31">
        <v>0</v>
      </c>
      <c r="F58" s="30">
        <f t="shared" si="1"/>
        <v>0</v>
      </c>
      <c r="G58" s="31">
        <v>421</v>
      </c>
      <c r="H58" s="30">
        <f t="shared" si="3"/>
        <v>421</v>
      </c>
      <c r="I58" s="30">
        <f t="shared" si="6"/>
        <v>1636</v>
      </c>
      <c r="J58" s="30">
        <f t="shared" si="4"/>
        <v>15001</v>
      </c>
      <c r="K58" s="22">
        <v>1</v>
      </c>
      <c r="L58" s="93">
        <f t="shared" si="5"/>
        <v>1</v>
      </c>
      <c r="M58" s="97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13" ht="15.75" customHeight="1">
      <c r="A59" s="15" t="s">
        <v>71</v>
      </c>
      <c r="B59" s="16" t="s">
        <v>20</v>
      </c>
      <c r="C59" s="29">
        <v>1402</v>
      </c>
      <c r="D59" s="30">
        <f t="shared" si="0"/>
        <v>16824</v>
      </c>
      <c r="E59" s="31">
        <v>0</v>
      </c>
      <c r="F59" s="30">
        <f t="shared" si="1"/>
        <v>0</v>
      </c>
      <c r="G59" s="31">
        <v>7751</v>
      </c>
      <c r="H59" s="30">
        <f t="shared" si="3"/>
        <v>7751</v>
      </c>
      <c r="I59" s="32">
        <f t="shared" si="6"/>
        <v>9153</v>
      </c>
      <c r="J59" s="30">
        <f t="shared" si="4"/>
        <v>24575</v>
      </c>
      <c r="K59" s="22">
        <v>1</v>
      </c>
      <c r="L59" s="93">
        <f t="shared" si="5"/>
        <v>1</v>
      </c>
      <c r="M59" s="94"/>
    </row>
    <row r="60" spans="1:94" s="9" customFormat="1" ht="15.75" customHeight="1">
      <c r="A60" s="13" t="s">
        <v>72</v>
      </c>
      <c r="B60" s="14" t="s">
        <v>20</v>
      </c>
      <c r="C60" s="29">
        <v>37824</v>
      </c>
      <c r="D60" s="30">
        <f t="shared" si="0"/>
        <v>453888</v>
      </c>
      <c r="E60" s="31">
        <v>1002</v>
      </c>
      <c r="F60" s="30">
        <f t="shared" si="1"/>
        <v>12024</v>
      </c>
      <c r="G60" s="31">
        <v>402916</v>
      </c>
      <c r="H60" s="30">
        <f t="shared" si="3"/>
        <v>402916</v>
      </c>
      <c r="I60" s="30">
        <f t="shared" si="6"/>
        <v>441742</v>
      </c>
      <c r="J60" s="30">
        <f t="shared" si="4"/>
        <v>868828</v>
      </c>
      <c r="K60" s="22">
        <v>34</v>
      </c>
      <c r="L60" s="93">
        <f t="shared" si="5"/>
        <v>34</v>
      </c>
      <c r="M60" s="97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</row>
    <row r="61" spans="1:13" ht="15.75" customHeight="1">
      <c r="A61" s="15" t="s">
        <v>73</v>
      </c>
      <c r="B61" s="16" t="s">
        <v>20</v>
      </c>
      <c r="C61" s="29">
        <v>642</v>
      </c>
      <c r="D61" s="30">
        <f t="shared" si="0"/>
        <v>7704</v>
      </c>
      <c r="E61" s="31">
        <v>0</v>
      </c>
      <c r="F61" s="30">
        <f t="shared" si="1"/>
        <v>0</v>
      </c>
      <c r="G61" s="31">
        <v>12643</v>
      </c>
      <c r="H61" s="30">
        <f t="shared" si="3"/>
        <v>12643</v>
      </c>
      <c r="I61" s="32">
        <f t="shared" si="6"/>
        <v>13285</v>
      </c>
      <c r="J61" s="30">
        <f t="shared" si="4"/>
        <v>20347</v>
      </c>
      <c r="K61" s="22">
        <v>1</v>
      </c>
      <c r="L61" s="93">
        <f t="shared" si="5"/>
        <v>1</v>
      </c>
      <c r="M61" s="94"/>
    </row>
    <row r="62" spans="1:94" s="9" customFormat="1" ht="15.75" customHeight="1">
      <c r="A62" s="13" t="s">
        <v>74</v>
      </c>
      <c r="B62" s="14" t="s">
        <v>20</v>
      </c>
      <c r="C62" s="29">
        <v>0</v>
      </c>
      <c r="D62" s="30">
        <f t="shared" si="0"/>
        <v>0</v>
      </c>
      <c r="E62" s="31">
        <v>0</v>
      </c>
      <c r="F62" s="30">
        <f t="shared" si="1"/>
        <v>0</v>
      </c>
      <c r="G62" s="31">
        <v>0</v>
      </c>
      <c r="H62" s="30">
        <f t="shared" si="3"/>
        <v>0</v>
      </c>
      <c r="I62" s="30">
        <f t="shared" si="6"/>
        <v>0</v>
      </c>
      <c r="J62" s="30">
        <f t="shared" si="4"/>
        <v>0</v>
      </c>
      <c r="K62" s="22">
        <v>0</v>
      </c>
      <c r="L62" s="93">
        <f t="shared" si="5"/>
        <v>0</v>
      </c>
      <c r="M62" s="97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</row>
    <row r="63" spans="1:13" ht="15.75" customHeight="1">
      <c r="A63" s="15" t="s">
        <v>75</v>
      </c>
      <c r="B63" s="16" t="s">
        <v>20</v>
      </c>
      <c r="C63" s="29">
        <v>2813</v>
      </c>
      <c r="D63" s="30">
        <f t="shared" si="0"/>
        <v>33756</v>
      </c>
      <c r="E63" s="31">
        <v>0</v>
      </c>
      <c r="F63" s="30">
        <f t="shared" si="1"/>
        <v>0</v>
      </c>
      <c r="G63" s="31">
        <v>38444</v>
      </c>
      <c r="H63" s="30">
        <f t="shared" si="3"/>
        <v>38444</v>
      </c>
      <c r="I63" s="32">
        <f t="shared" si="6"/>
        <v>41257</v>
      </c>
      <c r="J63" s="30">
        <f t="shared" si="4"/>
        <v>72200</v>
      </c>
      <c r="K63" s="22">
        <v>3</v>
      </c>
      <c r="L63" s="93">
        <f t="shared" si="5"/>
        <v>3</v>
      </c>
      <c r="M63" s="94"/>
    </row>
    <row r="64" spans="1:13" ht="15.75" customHeight="1">
      <c r="A64" s="15" t="s">
        <v>76</v>
      </c>
      <c r="B64" s="16" t="s">
        <v>20</v>
      </c>
      <c r="C64" s="29">
        <v>2816</v>
      </c>
      <c r="D64" s="30">
        <f t="shared" si="0"/>
        <v>33792</v>
      </c>
      <c r="E64" s="31">
        <v>0</v>
      </c>
      <c r="F64" s="30">
        <f t="shared" si="1"/>
        <v>0</v>
      </c>
      <c r="G64" s="31">
        <v>33607</v>
      </c>
      <c r="H64" s="30">
        <f t="shared" si="3"/>
        <v>33607</v>
      </c>
      <c r="I64" s="32">
        <f t="shared" si="6"/>
        <v>36423</v>
      </c>
      <c r="J64" s="30">
        <f t="shared" si="4"/>
        <v>67399</v>
      </c>
      <c r="K64" s="22">
        <v>1</v>
      </c>
      <c r="L64" s="93">
        <f t="shared" si="5"/>
        <v>1</v>
      </c>
      <c r="M64" s="94"/>
    </row>
    <row r="65" spans="1:94" s="9" customFormat="1" ht="15.75" customHeight="1">
      <c r="A65" s="13" t="s">
        <v>78</v>
      </c>
      <c r="B65" s="14" t="s">
        <v>20</v>
      </c>
      <c r="C65" s="29">
        <v>0</v>
      </c>
      <c r="D65" s="30">
        <f t="shared" si="0"/>
        <v>0</v>
      </c>
      <c r="E65" s="31">
        <v>0</v>
      </c>
      <c r="F65" s="30">
        <f t="shared" si="1"/>
        <v>0</v>
      </c>
      <c r="G65" s="31">
        <v>0</v>
      </c>
      <c r="H65" s="30">
        <f t="shared" si="3"/>
        <v>0</v>
      </c>
      <c r="I65" s="30">
        <f t="shared" si="6"/>
        <v>0</v>
      </c>
      <c r="J65" s="30">
        <f t="shared" si="4"/>
        <v>0</v>
      </c>
      <c r="K65" s="22">
        <v>0</v>
      </c>
      <c r="L65" s="93">
        <f t="shared" si="5"/>
        <v>0</v>
      </c>
      <c r="M65" s="97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</row>
    <row r="66" spans="1:94" s="9" customFormat="1" ht="15.75" customHeight="1">
      <c r="A66" s="13" t="s">
        <v>79</v>
      </c>
      <c r="B66" s="14" t="s">
        <v>20</v>
      </c>
      <c r="C66" s="29">
        <v>0</v>
      </c>
      <c r="D66" s="30">
        <f t="shared" si="0"/>
        <v>0</v>
      </c>
      <c r="E66" s="31">
        <v>0</v>
      </c>
      <c r="F66" s="30">
        <f t="shared" si="1"/>
        <v>0</v>
      </c>
      <c r="G66" s="31">
        <v>0</v>
      </c>
      <c r="H66" s="30">
        <f t="shared" si="3"/>
        <v>0</v>
      </c>
      <c r="I66" s="30">
        <f t="shared" si="6"/>
        <v>0</v>
      </c>
      <c r="J66" s="30">
        <f t="shared" si="4"/>
        <v>0</v>
      </c>
      <c r="K66" s="22">
        <v>0</v>
      </c>
      <c r="L66" s="93">
        <f t="shared" si="5"/>
        <v>0</v>
      </c>
      <c r="M66" s="97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</row>
    <row r="67" spans="1:94" s="9" customFormat="1" ht="15.75" customHeight="1">
      <c r="A67" s="13" t="s">
        <v>80</v>
      </c>
      <c r="B67" s="14" t="s">
        <v>20</v>
      </c>
      <c r="C67" s="29">
        <v>0</v>
      </c>
      <c r="D67" s="30">
        <f t="shared" si="0"/>
        <v>0</v>
      </c>
      <c r="E67" s="31">
        <v>0</v>
      </c>
      <c r="F67" s="30">
        <f t="shared" si="1"/>
        <v>0</v>
      </c>
      <c r="G67" s="31">
        <v>0</v>
      </c>
      <c r="H67" s="30">
        <f t="shared" si="3"/>
        <v>0</v>
      </c>
      <c r="I67" s="30">
        <f t="shared" si="6"/>
        <v>0</v>
      </c>
      <c r="J67" s="30">
        <f t="shared" si="4"/>
        <v>0</v>
      </c>
      <c r="K67" s="22">
        <v>0</v>
      </c>
      <c r="L67" s="93">
        <f t="shared" si="5"/>
        <v>0</v>
      </c>
      <c r="M67" s="97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</row>
    <row r="68" spans="1:13" ht="15.75" customHeight="1">
      <c r="A68" s="15" t="s">
        <v>81</v>
      </c>
      <c r="B68" s="16" t="s">
        <v>20</v>
      </c>
      <c r="C68" s="29">
        <v>499</v>
      </c>
      <c r="D68" s="30">
        <f t="shared" si="0"/>
        <v>5988</v>
      </c>
      <c r="E68" s="31">
        <v>0</v>
      </c>
      <c r="F68" s="30">
        <f t="shared" si="1"/>
        <v>0</v>
      </c>
      <c r="G68" s="31">
        <v>0</v>
      </c>
      <c r="H68" s="30">
        <f t="shared" si="3"/>
        <v>0</v>
      </c>
      <c r="I68" s="32">
        <f t="shared" si="6"/>
        <v>499</v>
      </c>
      <c r="J68" s="30">
        <f t="shared" si="4"/>
        <v>5988</v>
      </c>
      <c r="K68" s="22">
        <v>1</v>
      </c>
      <c r="L68" s="93">
        <f t="shared" si="5"/>
        <v>1</v>
      </c>
      <c r="M68" s="94"/>
    </row>
    <row r="69" spans="1:94" s="9" customFormat="1" ht="15.75" customHeight="1">
      <c r="A69" s="13" t="s">
        <v>85</v>
      </c>
      <c r="B69" s="14" t="s">
        <v>20</v>
      </c>
      <c r="C69" s="29">
        <v>255</v>
      </c>
      <c r="D69" s="30">
        <f t="shared" si="0"/>
        <v>3060</v>
      </c>
      <c r="E69" s="31">
        <v>0</v>
      </c>
      <c r="F69" s="30">
        <f t="shared" si="1"/>
        <v>0</v>
      </c>
      <c r="G69" s="31">
        <v>1998</v>
      </c>
      <c r="H69" s="30">
        <f t="shared" si="3"/>
        <v>1998</v>
      </c>
      <c r="I69" s="30">
        <f t="shared" si="6"/>
        <v>2253</v>
      </c>
      <c r="J69" s="30">
        <f t="shared" si="4"/>
        <v>5058</v>
      </c>
      <c r="K69" s="22">
        <v>1</v>
      </c>
      <c r="L69" s="93">
        <f t="shared" si="5"/>
        <v>1</v>
      </c>
      <c r="M69" s="97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</row>
    <row r="70" spans="1:94" s="9" customFormat="1" ht="15.75" customHeight="1">
      <c r="A70" s="13" t="s">
        <v>87</v>
      </c>
      <c r="B70" s="14" t="s">
        <v>20</v>
      </c>
      <c r="C70" s="29">
        <v>0</v>
      </c>
      <c r="D70" s="30">
        <f>SUM(C70*12)</f>
        <v>0</v>
      </c>
      <c r="E70" s="31">
        <v>0</v>
      </c>
      <c r="F70" s="30">
        <f>SUM(E70*12)</f>
        <v>0</v>
      </c>
      <c r="G70" s="31">
        <v>0</v>
      </c>
      <c r="H70" s="30">
        <f>SUM(G70*1)</f>
        <v>0</v>
      </c>
      <c r="I70" s="30">
        <f t="shared" si="6"/>
        <v>0</v>
      </c>
      <c r="J70" s="30">
        <f>SUM(D70+F70+H70)</f>
        <v>0</v>
      </c>
      <c r="K70" s="22">
        <v>0</v>
      </c>
      <c r="L70" s="22">
        <f>SUM(K70)</f>
        <v>0</v>
      </c>
      <c r="M70" s="97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</row>
    <row r="71" spans="1:13" ht="15.75" customHeight="1">
      <c r="A71" s="15" t="s">
        <v>88</v>
      </c>
      <c r="B71" s="16" t="s">
        <v>20</v>
      </c>
      <c r="C71" s="29">
        <v>0</v>
      </c>
      <c r="D71" s="30">
        <f>SUM(C71*12)</f>
        <v>0</v>
      </c>
      <c r="E71" s="31">
        <v>0</v>
      </c>
      <c r="F71" s="30">
        <f>SUM(E71*12)</f>
        <v>0</v>
      </c>
      <c r="G71" s="31">
        <v>0</v>
      </c>
      <c r="H71" s="30">
        <f>SUM(G71*1)</f>
        <v>0</v>
      </c>
      <c r="I71" s="32">
        <f t="shared" si="6"/>
        <v>0</v>
      </c>
      <c r="J71" s="30">
        <f>SUM(D71+F71+H71)</f>
        <v>0</v>
      </c>
      <c r="K71" s="22">
        <v>0</v>
      </c>
      <c r="L71" s="93">
        <f>SUM(K71)</f>
        <v>0</v>
      </c>
      <c r="M71" s="94"/>
    </row>
    <row r="72" spans="1:94" s="3" customFormat="1" ht="21.75">
      <c r="A72" s="17" t="s">
        <v>125</v>
      </c>
      <c r="B72" s="11"/>
      <c r="C72" s="33">
        <f>SUM(C5:C31)</f>
        <v>111260</v>
      </c>
      <c r="D72" s="32">
        <f aca="true" t="shared" si="7" ref="D72:J72">SUM(D5:D31)</f>
        <v>1335120</v>
      </c>
      <c r="E72" s="33">
        <f t="shared" si="7"/>
        <v>46434</v>
      </c>
      <c r="F72" s="32">
        <f t="shared" si="7"/>
        <v>557208</v>
      </c>
      <c r="G72" s="33">
        <f t="shared" si="7"/>
        <v>1409602</v>
      </c>
      <c r="H72" s="32">
        <f t="shared" si="7"/>
        <v>1409602</v>
      </c>
      <c r="I72" s="32">
        <f t="shared" si="7"/>
        <v>1567296</v>
      </c>
      <c r="J72" s="32">
        <f t="shared" si="7"/>
        <v>3301930</v>
      </c>
      <c r="K72" s="21">
        <f>+SUM(K5:K31)</f>
        <v>137</v>
      </c>
      <c r="L72" s="93">
        <f>SUM(K72)</f>
        <v>137</v>
      </c>
      <c r="M72" s="95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</row>
    <row r="73" spans="1:94" s="3" customFormat="1" ht="21.75">
      <c r="A73" s="17" t="s">
        <v>126</v>
      </c>
      <c r="B73" s="11"/>
      <c r="C73" s="33">
        <f>SUM(C32:C71)</f>
        <v>123372</v>
      </c>
      <c r="D73" s="32">
        <f aca="true" t="shared" si="8" ref="D73:J73">SUM(D32:D71)</f>
        <v>1480464</v>
      </c>
      <c r="E73" s="33">
        <f t="shared" si="8"/>
        <v>10199</v>
      </c>
      <c r="F73" s="32">
        <f t="shared" si="8"/>
        <v>122388</v>
      </c>
      <c r="G73" s="33">
        <f t="shared" si="8"/>
        <v>1169536</v>
      </c>
      <c r="H73" s="32">
        <f t="shared" si="8"/>
        <v>1169536</v>
      </c>
      <c r="I73" s="32">
        <f t="shared" si="8"/>
        <v>1303107</v>
      </c>
      <c r="J73" s="32">
        <f t="shared" si="8"/>
        <v>2772388</v>
      </c>
      <c r="K73" s="21">
        <f>+SUM(K32:K71)</f>
        <v>115</v>
      </c>
      <c r="L73" s="93">
        <f>SUM(K73)</f>
        <v>115</v>
      </c>
      <c r="M73" s="95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</row>
    <row r="74" spans="1:94" s="3" customFormat="1" ht="15.75" customHeight="1">
      <c r="A74" s="15" t="s">
        <v>89</v>
      </c>
      <c r="B74" s="11"/>
      <c r="C74" s="33">
        <f>SUM(C72:C73)</f>
        <v>234632</v>
      </c>
      <c r="D74" s="32">
        <f aca="true" t="shared" si="9" ref="D74:I74">SUM(D72:D73)</f>
        <v>2815584</v>
      </c>
      <c r="E74" s="33">
        <f t="shared" si="9"/>
        <v>56633</v>
      </c>
      <c r="F74" s="32">
        <f t="shared" si="9"/>
        <v>679596</v>
      </c>
      <c r="G74" s="33">
        <f t="shared" si="9"/>
        <v>2579138</v>
      </c>
      <c r="H74" s="32">
        <f t="shared" si="9"/>
        <v>2579138</v>
      </c>
      <c r="I74" s="32">
        <f t="shared" si="9"/>
        <v>2870403</v>
      </c>
      <c r="J74" s="32">
        <f>SUM(J72:J73)</f>
        <v>6074318</v>
      </c>
      <c r="K74" s="21">
        <f>SUM(K72:K73)</f>
        <v>252</v>
      </c>
      <c r="L74" s="93">
        <f>SUM(K74)</f>
        <v>252</v>
      </c>
      <c r="M74" s="95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</row>
    <row r="75" spans="2:13" ht="12.75">
      <c r="B75" s="11"/>
      <c r="C75" s="27"/>
      <c r="D75" s="28"/>
      <c r="E75" s="27"/>
      <c r="F75" s="28"/>
      <c r="G75" s="27"/>
      <c r="H75" s="28"/>
      <c r="I75" s="83" t="s">
        <v>164</v>
      </c>
      <c r="J75" s="84">
        <v>7592871</v>
      </c>
      <c r="L75" s="91">
        <v>320</v>
      </c>
      <c r="M75" s="94"/>
    </row>
    <row r="76" spans="2:13" ht="12.75">
      <c r="B76" s="11"/>
      <c r="C76" s="27"/>
      <c r="D76" s="28"/>
      <c r="E76" s="27"/>
      <c r="F76" s="28"/>
      <c r="G76" s="27"/>
      <c r="H76" s="28"/>
      <c r="I76" s="83" t="s">
        <v>165</v>
      </c>
      <c r="J76" s="84">
        <v>8723287</v>
      </c>
      <c r="L76" s="113" t="s">
        <v>179</v>
      </c>
      <c r="M76" s="114" t="s">
        <v>180</v>
      </c>
    </row>
    <row r="77" spans="1:13" ht="12.75">
      <c r="A77" s="98"/>
      <c r="B77" s="103"/>
      <c r="C77" s="104"/>
      <c r="D77" s="105"/>
      <c r="E77" s="104"/>
      <c r="F77" s="105"/>
      <c r="G77" s="104"/>
      <c r="H77" s="105"/>
      <c r="I77" s="106" t="s">
        <v>166</v>
      </c>
      <c r="J77" s="107">
        <v>5411331</v>
      </c>
      <c r="K77" s="99"/>
      <c r="L77" s="100"/>
      <c r="M77" s="94"/>
    </row>
    <row r="78" spans="1:94" s="98" customFormat="1" ht="12.75">
      <c r="A78" s="108"/>
      <c r="B78" s="108"/>
      <c r="C78" s="109"/>
      <c r="D78" s="110"/>
      <c r="E78" s="109"/>
      <c r="F78" s="110"/>
      <c r="G78" s="109"/>
      <c r="H78" s="110"/>
      <c r="I78" s="110"/>
      <c r="J78" s="110"/>
      <c r="K78" s="109"/>
      <c r="L78" s="109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</row>
    <row r="79" spans="3:12" s="87" customFormat="1" ht="12.75">
      <c r="C79" s="101"/>
      <c r="D79" s="102"/>
      <c r="E79" s="101"/>
      <c r="F79" s="102"/>
      <c r="G79" s="101"/>
      <c r="H79" s="102"/>
      <c r="I79" s="102"/>
      <c r="J79" s="102"/>
      <c r="K79" s="101"/>
      <c r="L79" s="101"/>
    </row>
    <row r="80" spans="3:12" s="87" customFormat="1" ht="12.75">
      <c r="C80" s="101"/>
      <c r="D80" s="102"/>
      <c r="E80" s="101"/>
      <c r="F80" s="102"/>
      <c r="G80" s="101"/>
      <c r="H80" s="102"/>
      <c r="I80" s="102"/>
      <c r="J80" s="102"/>
      <c r="K80" s="101"/>
      <c r="L80" s="101"/>
    </row>
    <row r="81" spans="3:12" s="87" customFormat="1" ht="12.75">
      <c r="C81" s="101"/>
      <c r="D81" s="102"/>
      <c r="E81" s="101"/>
      <c r="F81" s="102"/>
      <c r="G81" s="101"/>
      <c r="H81" s="102"/>
      <c r="I81" s="102"/>
      <c r="J81" s="102"/>
      <c r="K81" s="101"/>
      <c r="L81" s="101"/>
    </row>
    <row r="82" spans="3:12" s="87" customFormat="1" ht="12.75">
      <c r="C82" s="101"/>
      <c r="D82" s="102"/>
      <c r="E82" s="101"/>
      <c r="F82" s="102"/>
      <c r="G82" s="101"/>
      <c r="H82" s="102"/>
      <c r="I82" s="102"/>
      <c r="J82" s="102"/>
      <c r="K82" s="101"/>
      <c r="L82" s="101"/>
    </row>
    <row r="83" spans="3:12" s="87" customFormat="1" ht="12.75">
      <c r="C83" s="101"/>
      <c r="D83" s="102"/>
      <c r="E83" s="101"/>
      <c r="F83" s="102"/>
      <c r="G83" s="101"/>
      <c r="H83" s="102"/>
      <c r="I83" s="102"/>
      <c r="J83" s="102"/>
      <c r="K83" s="101"/>
      <c r="L83" s="101"/>
    </row>
    <row r="84" spans="3:12" s="87" customFormat="1" ht="12.75">
      <c r="C84" s="101"/>
      <c r="D84" s="102"/>
      <c r="E84" s="101"/>
      <c r="F84" s="102"/>
      <c r="G84" s="101"/>
      <c r="H84" s="102"/>
      <c r="I84" s="102"/>
      <c r="J84" s="102"/>
      <c r="K84" s="101"/>
      <c r="L84" s="101"/>
    </row>
    <row r="85" spans="3:12" s="87" customFormat="1" ht="12.75">
      <c r="C85" s="101"/>
      <c r="D85" s="102"/>
      <c r="E85" s="101"/>
      <c r="F85" s="102"/>
      <c r="G85" s="101"/>
      <c r="H85" s="102"/>
      <c r="I85" s="102"/>
      <c r="J85" s="102"/>
      <c r="K85" s="101"/>
      <c r="L85" s="101"/>
    </row>
    <row r="86" spans="3:12" s="87" customFormat="1" ht="12.75">
      <c r="C86" s="101"/>
      <c r="D86" s="102"/>
      <c r="E86" s="101"/>
      <c r="F86" s="102"/>
      <c r="G86" s="101"/>
      <c r="H86" s="102"/>
      <c r="I86" s="102"/>
      <c r="J86" s="102"/>
      <c r="K86" s="101"/>
      <c r="L86" s="101"/>
    </row>
    <row r="87" spans="3:12" s="87" customFormat="1" ht="12.75">
      <c r="C87" s="101"/>
      <c r="D87" s="102"/>
      <c r="E87" s="101"/>
      <c r="F87" s="102"/>
      <c r="G87" s="101"/>
      <c r="H87" s="102"/>
      <c r="I87" s="102"/>
      <c r="J87" s="102"/>
      <c r="K87" s="101"/>
      <c r="L87" s="101"/>
    </row>
    <row r="88" spans="3:12" s="87" customFormat="1" ht="12.75">
      <c r="C88" s="101"/>
      <c r="D88" s="102"/>
      <c r="E88" s="101"/>
      <c r="F88" s="102"/>
      <c r="G88" s="101"/>
      <c r="H88" s="102"/>
      <c r="I88" s="102"/>
      <c r="J88" s="102"/>
      <c r="K88" s="101"/>
      <c r="L88" s="101"/>
    </row>
    <row r="89" spans="3:12" s="87" customFormat="1" ht="12.75">
      <c r="C89" s="101"/>
      <c r="D89" s="102"/>
      <c r="E89" s="101"/>
      <c r="F89" s="102"/>
      <c r="G89" s="101"/>
      <c r="H89" s="102"/>
      <c r="I89" s="102"/>
      <c r="J89" s="102"/>
      <c r="K89" s="101"/>
      <c r="L89" s="101"/>
    </row>
    <row r="90" spans="3:12" s="87" customFormat="1" ht="12.75">
      <c r="C90" s="101"/>
      <c r="D90" s="102"/>
      <c r="E90" s="101"/>
      <c r="F90" s="102"/>
      <c r="G90" s="101"/>
      <c r="H90" s="102"/>
      <c r="I90" s="102"/>
      <c r="J90" s="102"/>
      <c r="K90" s="101"/>
      <c r="L90" s="101"/>
    </row>
    <row r="91" spans="3:12" s="87" customFormat="1" ht="12.75">
      <c r="C91" s="101"/>
      <c r="D91" s="102"/>
      <c r="E91" s="101"/>
      <c r="F91" s="102"/>
      <c r="G91" s="101"/>
      <c r="H91" s="102"/>
      <c r="I91" s="102"/>
      <c r="J91" s="102"/>
      <c r="K91" s="101"/>
      <c r="L91" s="101"/>
    </row>
    <row r="92" spans="3:12" s="87" customFormat="1" ht="12.75">
      <c r="C92" s="101"/>
      <c r="D92" s="102"/>
      <c r="E92" s="101"/>
      <c r="F92" s="102"/>
      <c r="G92" s="101"/>
      <c r="H92" s="102"/>
      <c r="I92" s="102"/>
      <c r="J92" s="102"/>
      <c r="K92" s="101"/>
      <c r="L92" s="101"/>
    </row>
    <row r="93" spans="3:12" s="87" customFormat="1" ht="12.75">
      <c r="C93" s="101"/>
      <c r="D93" s="102"/>
      <c r="E93" s="101"/>
      <c r="F93" s="102"/>
      <c r="G93" s="101"/>
      <c r="H93" s="102"/>
      <c r="I93" s="102"/>
      <c r="J93" s="102"/>
      <c r="K93" s="101"/>
      <c r="L93" s="101"/>
    </row>
    <row r="94" spans="3:12" s="87" customFormat="1" ht="12.75">
      <c r="C94" s="101"/>
      <c r="D94" s="102"/>
      <c r="E94" s="101"/>
      <c r="F94" s="102"/>
      <c r="G94" s="101"/>
      <c r="H94" s="102"/>
      <c r="I94" s="102"/>
      <c r="J94" s="102"/>
      <c r="K94" s="101"/>
      <c r="L94" s="101"/>
    </row>
    <row r="95" spans="3:12" s="87" customFormat="1" ht="12.75">
      <c r="C95" s="101"/>
      <c r="D95" s="102"/>
      <c r="E95" s="101"/>
      <c r="F95" s="102"/>
      <c r="G95" s="101"/>
      <c r="H95" s="102"/>
      <c r="I95" s="102"/>
      <c r="J95" s="102"/>
      <c r="K95" s="101"/>
      <c r="L95" s="101"/>
    </row>
    <row r="96" spans="3:12" s="87" customFormat="1" ht="12.75">
      <c r="C96" s="101"/>
      <c r="D96" s="102"/>
      <c r="E96" s="101"/>
      <c r="F96" s="102"/>
      <c r="G96" s="101"/>
      <c r="H96" s="102"/>
      <c r="I96" s="102"/>
      <c r="J96" s="102"/>
      <c r="K96" s="101"/>
      <c r="L96" s="101"/>
    </row>
    <row r="97" spans="3:12" s="87" customFormat="1" ht="12.75">
      <c r="C97" s="101"/>
      <c r="D97" s="102"/>
      <c r="E97" s="101"/>
      <c r="F97" s="102"/>
      <c r="G97" s="101"/>
      <c r="H97" s="102"/>
      <c r="I97" s="102"/>
      <c r="J97" s="102"/>
      <c r="K97" s="101"/>
      <c r="L97" s="101"/>
    </row>
    <row r="98" spans="3:12" s="87" customFormat="1" ht="12.75">
      <c r="C98" s="101"/>
      <c r="D98" s="102"/>
      <c r="E98" s="101"/>
      <c r="F98" s="102"/>
      <c r="G98" s="101"/>
      <c r="H98" s="102"/>
      <c r="I98" s="102"/>
      <c r="J98" s="102"/>
      <c r="K98" s="101"/>
      <c r="L98" s="101"/>
    </row>
    <row r="99" spans="3:12" s="87" customFormat="1" ht="12.75">
      <c r="C99" s="101"/>
      <c r="D99" s="102"/>
      <c r="E99" s="101"/>
      <c r="F99" s="102"/>
      <c r="G99" s="101"/>
      <c r="H99" s="102"/>
      <c r="I99" s="102"/>
      <c r="J99" s="102"/>
      <c r="K99" s="101"/>
      <c r="L99" s="101"/>
    </row>
    <row r="100" spans="3:12" s="87" customFormat="1" ht="12.75">
      <c r="C100" s="101"/>
      <c r="D100" s="102"/>
      <c r="E100" s="101"/>
      <c r="F100" s="102"/>
      <c r="G100" s="101"/>
      <c r="H100" s="102"/>
      <c r="I100" s="102"/>
      <c r="J100" s="102"/>
      <c r="K100" s="101"/>
      <c r="L100" s="101"/>
    </row>
    <row r="101" spans="3:12" s="87" customFormat="1" ht="12.75">
      <c r="C101" s="101"/>
      <c r="D101" s="102"/>
      <c r="E101" s="101"/>
      <c r="F101" s="102"/>
      <c r="G101" s="101"/>
      <c r="H101" s="102"/>
      <c r="I101" s="102"/>
      <c r="J101" s="102"/>
      <c r="K101" s="101"/>
      <c r="L101" s="101"/>
    </row>
    <row r="102" spans="3:12" s="87" customFormat="1" ht="12.75">
      <c r="C102" s="101"/>
      <c r="D102" s="102"/>
      <c r="E102" s="101"/>
      <c r="F102" s="102"/>
      <c r="G102" s="101"/>
      <c r="H102" s="102"/>
      <c r="I102" s="102"/>
      <c r="J102" s="102"/>
      <c r="K102" s="101"/>
      <c r="L102" s="101"/>
    </row>
    <row r="103" spans="3:12" s="87" customFormat="1" ht="12.75">
      <c r="C103" s="101"/>
      <c r="D103" s="102"/>
      <c r="E103" s="101"/>
      <c r="F103" s="102"/>
      <c r="G103" s="101"/>
      <c r="H103" s="102"/>
      <c r="I103" s="102"/>
      <c r="J103" s="102"/>
      <c r="K103" s="101"/>
      <c r="L103" s="101"/>
    </row>
    <row r="104" spans="3:12" s="87" customFormat="1" ht="12.75">
      <c r="C104" s="101"/>
      <c r="D104" s="102"/>
      <c r="E104" s="101"/>
      <c r="F104" s="102"/>
      <c r="G104" s="101"/>
      <c r="H104" s="102"/>
      <c r="I104" s="102"/>
      <c r="J104" s="102"/>
      <c r="K104" s="101"/>
      <c r="L104" s="101"/>
    </row>
    <row r="105" spans="3:12" s="87" customFormat="1" ht="12.75">
      <c r="C105" s="101"/>
      <c r="D105" s="102"/>
      <c r="E105" s="101"/>
      <c r="F105" s="102"/>
      <c r="G105" s="101"/>
      <c r="H105" s="102"/>
      <c r="I105" s="102"/>
      <c r="J105" s="102"/>
      <c r="K105" s="101"/>
      <c r="L105" s="101"/>
    </row>
    <row r="106" spans="3:12" s="87" customFormat="1" ht="12.75">
      <c r="C106" s="101"/>
      <c r="D106" s="102"/>
      <c r="E106" s="101"/>
      <c r="F106" s="102"/>
      <c r="G106" s="101"/>
      <c r="H106" s="102"/>
      <c r="I106" s="102"/>
      <c r="J106" s="102"/>
      <c r="K106" s="101"/>
      <c r="L106" s="101"/>
    </row>
    <row r="107" spans="3:12" s="87" customFormat="1" ht="12.75">
      <c r="C107" s="101"/>
      <c r="D107" s="102"/>
      <c r="E107" s="101"/>
      <c r="F107" s="102"/>
      <c r="G107" s="101"/>
      <c r="H107" s="102"/>
      <c r="I107" s="102"/>
      <c r="J107" s="102"/>
      <c r="K107" s="101"/>
      <c r="L107" s="101"/>
    </row>
    <row r="108" spans="3:12" s="87" customFormat="1" ht="12.75">
      <c r="C108" s="101"/>
      <c r="D108" s="102"/>
      <c r="E108" s="101"/>
      <c r="F108" s="102"/>
      <c r="G108" s="101"/>
      <c r="H108" s="102"/>
      <c r="I108" s="102"/>
      <c r="J108" s="102"/>
      <c r="K108" s="101"/>
      <c r="L108" s="101"/>
    </row>
    <row r="109" spans="3:12" s="87" customFormat="1" ht="12.75">
      <c r="C109" s="101"/>
      <c r="D109" s="102"/>
      <c r="E109" s="101"/>
      <c r="F109" s="102"/>
      <c r="G109" s="101"/>
      <c r="H109" s="102"/>
      <c r="I109" s="102"/>
      <c r="J109" s="102"/>
      <c r="K109" s="101"/>
      <c r="L109" s="101"/>
    </row>
    <row r="110" spans="3:12" s="87" customFormat="1" ht="12.75">
      <c r="C110" s="101"/>
      <c r="D110" s="102"/>
      <c r="E110" s="101"/>
      <c r="F110" s="102"/>
      <c r="G110" s="101"/>
      <c r="H110" s="102"/>
      <c r="I110" s="102"/>
      <c r="J110" s="102"/>
      <c r="K110" s="101"/>
      <c r="L110" s="101"/>
    </row>
    <row r="111" spans="3:12" s="87" customFormat="1" ht="12.75">
      <c r="C111" s="101"/>
      <c r="D111" s="102"/>
      <c r="E111" s="101"/>
      <c r="F111" s="102"/>
      <c r="G111" s="101"/>
      <c r="H111" s="102"/>
      <c r="I111" s="102"/>
      <c r="J111" s="102"/>
      <c r="K111" s="101"/>
      <c r="L111" s="101"/>
    </row>
    <row r="112" spans="3:12" s="87" customFormat="1" ht="12.75">
      <c r="C112" s="101"/>
      <c r="D112" s="102"/>
      <c r="E112" s="101"/>
      <c r="F112" s="102"/>
      <c r="G112" s="101"/>
      <c r="H112" s="102"/>
      <c r="I112" s="102"/>
      <c r="J112" s="102"/>
      <c r="K112" s="101"/>
      <c r="L112" s="101"/>
    </row>
    <row r="113" spans="3:12" s="87" customFormat="1" ht="12.75">
      <c r="C113" s="101"/>
      <c r="D113" s="102"/>
      <c r="E113" s="101"/>
      <c r="F113" s="102"/>
      <c r="G113" s="101"/>
      <c r="H113" s="102"/>
      <c r="I113" s="102"/>
      <c r="J113" s="102"/>
      <c r="K113" s="101"/>
      <c r="L113" s="101"/>
    </row>
    <row r="114" spans="3:12" s="87" customFormat="1" ht="12.75">
      <c r="C114" s="101"/>
      <c r="D114" s="102"/>
      <c r="E114" s="101"/>
      <c r="F114" s="102"/>
      <c r="G114" s="101"/>
      <c r="H114" s="102"/>
      <c r="I114" s="102"/>
      <c r="J114" s="102"/>
      <c r="K114" s="101"/>
      <c r="L114" s="101"/>
    </row>
    <row r="115" spans="3:12" s="87" customFormat="1" ht="12.75">
      <c r="C115" s="101"/>
      <c r="D115" s="102"/>
      <c r="E115" s="101"/>
      <c r="F115" s="102"/>
      <c r="G115" s="101"/>
      <c r="H115" s="102"/>
      <c r="I115" s="102"/>
      <c r="J115" s="102"/>
      <c r="K115" s="101"/>
      <c r="L115" s="101"/>
    </row>
    <row r="116" spans="3:12" s="87" customFormat="1" ht="12.75">
      <c r="C116" s="101"/>
      <c r="D116" s="102"/>
      <c r="E116" s="101"/>
      <c r="F116" s="102"/>
      <c r="G116" s="101"/>
      <c r="H116" s="102"/>
      <c r="I116" s="102"/>
      <c r="J116" s="102"/>
      <c r="K116" s="101"/>
      <c r="L116" s="101"/>
    </row>
    <row r="117" spans="3:12" s="87" customFormat="1" ht="12.75">
      <c r="C117" s="101"/>
      <c r="D117" s="102"/>
      <c r="E117" s="101"/>
      <c r="F117" s="102"/>
      <c r="G117" s="101"/>
      <c r="H117" s="102"/>
      <c r="I117" s="102"/>
      <c r="J117" s="102"/>
      <c r="K117" s="101"/>
      <c r="L117" s="101"/>
    </row>
    <row r="118" spans="3:12" s="87" customFormat="1" ht="12.75">
      <c r="C118" s="101"/>
      <c r="D118" s="102"/>
      <c r="E118" s="101"/>
      <c r="F118" s="102"/>
      <c r="G118" s="101"/>
      <c r="H118" s="102"/>
      <c r="I118" s="102"/>
      <c r="J118" s="102"/>
      <c r="K118" s="101"/>
      <c r="L118" s="101"/>
    </row>
  </sheetData>
  <sheetProtection/>
  <mergeCells count="1">
    <mergeCell ref="A1:L1"/>
  </mergeCells>
  <conditionalFormatting sqref="A1:A65536 B3:B65536 M1:IV1 C2:IV65536">
    <cfRule type="expression" priority="1" dxfId="0" stopIfTrue="1">
      <formula>CellHasFormula</formula>
    </cfRule>
  </conditionalFormatting>
  <printOptions/>
  <pageMargins left="0.5" right="0.5" top="0.5" bottom="0.5" header="0.5" footer="0.5"/>
  <pageSetup fitToHeight="2" fitToWidth="1" horizontalDpi="600" verticalDpi="600" orientation="landscape" scale="76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PageLayoutView="0" workbookViewId="0" topLeftCell="A1">
      <pane ySplit="4" topLeftCell="A52" activePane="bottomLeft" state="frozen"/>
      <selection pane="topLeft" activeCell="A1" sqref="A1"/>
      <selection pane="bottomLeft" activeCell="J76" sqref="J76"/>
    </sheetView>
  </sheetViews>
  <sheetFormatPr defaultColWidth="9.140625" defaultRowHeight="12.75"/>
  <cols>
    <col min="1" max="1" width="16.421875" style="0" customWidth="1"/>
    <col min="2" max="2" width="8.7109375" style="0" customWidth="1"/>
    <col min="3" max="3" width="15.7109375" style="23" customWidth="1"/>
    <col min="4" max="4" width="15.7109375" style="38" customWidth="1"/>
    <col min="5" max="5" width="15.7109375" style="23" customWidth="1"/>
    <col min="6" max="6" width="15.7109375" style="38" customWidth="1"/>
    <col min="7" max="7" width="15.7109375" style="23" customWidth="1"/>
    <col min="8" max="10" width="15.7109375" style="38" customWidth="1"/>
    <col min="11" max="11" width="6.7109375" style="23" customWidth="1"/>
    <col min="12" max="12" width="7.140625" style="23" customWidth="1"/>
  </cols>
  <sheetData>
    <row r="1" spans="1:12" s="1" customFormat="1" ht="18">
      <c r="A1" s="115" t="s">
        <v>130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20"/>
    </row>
    <row r="2" spans="1:12" s="1" customFormat="1" ht="12.75">
      <c r="A2" s="112" t="s">
        <v>176</v>
      </c>
      <c r="C2" s="20"/>
      <c r="D2" s="26"/>
      <c r="E2" s="20"/>
      <c r="F2" s="26"/>
      <c r="G2" s="20"/>
      <c r="H2" s="26"/>
      <c r="I2" s="26"/>
      <c r="J2" s="26"/>
      <c r="K2" s="20"/>
      <c r="L2" s="20"/>
    </row>
    <row r="3" spans="1:12" s="3" customFormat="1" ht="12.75">
      <c r="A3" s="2"/>
      <c r="B3" s="2"/>
      <c r="C3" s="37"/>
      <c r="D3" s="24"/>
      <c r="E3" s="37"/>
      <c r="F3" s="24"/>
      <c r="G3" s="37"/>
      <c r="H3" s="24"/>
      <c r="I3" s="24"/>
      <c r="J3" s="24"/>
      <c r="K3" s="24"/>
      <c r="L3" s="24"/>
    </row>
    <row r="4" spans="1:12" s="4" customFormat="1" ht="20.25" customHeight="1">
      <c r="A4" s="4" t="s">
        <v>0</v>
      </c>
      <c r="B4" s="4" t="s">
        <v>1</v>
      </c>
      <c r="C4" s="4" t="s">
        <v>9</v>
      </c>
      <c r="D4" s="19" t="s">
        <v>11</v>
      </c>
      <c r="E4" s="4" t="s">
        <v>106</v>
      </c>
      <c r="F4" s="19" t="s">
        <v>14</v>
      </c>
      <c r="G4" s="4" t="s">
        <v>107</v>
      </c>
      <c r="H4" s="19" t="s">
        <v>90</v>
      </c>
      <c r="I4" s="19" t="s">
        <v>108</v>
      </c>
      <c r="J4" s="19" t="s">
        <v>18</v>
      </c>
      <c r="K4" s="4" t="s">
        <v>128</v>
      </c>
      <c r="L4" s="4" t="s">
        <v>129</v>
      </c>
    </row>
    <row r="5" spans="1:12" s="9" customFormat="1" ht="15.75" customHeight="1">
      <c r="A5" s="7" t="s">
        <v>21</v>
      </c>
      <c r="B5" s="8" t="s">
        <v>22</v>
      </c>
      <c r="C5" s="29">
        <v>10288</v>
      </c>
      <c r="D5" s="30">
        <f>SUM(Mar!D5+C5*3)</f>
        <v>1455136</v>
      </c>
      <c r="E5" s="29">
        <v>21954</v>
      </c>
      <c r="F5" s="30">
        <f>SUM(Mar!F5+E5*3)</f>
        <v>1719076</v>
      </c>
      <c r="G5" s="29">
        <v>277274</v>
      </c>
      <c r="H5" s="30">
        <f>SUM(Mar!H5+G5)</f>
        <v>3281723</v>
      </c>
      <c r="I5" s="30">
        <f aca="true" t="shared" si="0" ref="I5:I36">SUM(C5,E5,G5)</f>
        <v>309516</v>
      </c>
      <c r="J5" s="30">
        <f>SUM(D5+F5+H5)</f>
        <v>6455935</v>
      </c>
      <c r="K5" s="22">
        <v>29</v>
      </c>
      <c r="L5" s="22">
        <f>+SUM(Mar!L5+K5)</f>
        <v>371</v>
      </c>
    </row>
    <row r="6" spans="1:12" s="9" customFormat="1" ht="15.75" customHeight="1">
      <c r="A6" s="7" t="s">
        <v>23</v>
      </c>
      <c r="B6" s="8" t="s">
        <v>22</v>
      </c>
      <c r="C6" s="29">
        <v>0</v>
      </c>
      <c r="D6" s="30">
        <f>SUM(Mar!D6+C6*3)</f>
        <v>31807</v>
      </c>
      <c r="E6" s="29">
        <v>501</v>
      </c>
      <c r="F6" s="30">
        <f>SUM(Mar!F6+E6*3)</f>
        <v>45389</v>
      </c>
      <c r="G6" s="29">
        <v>16854</v>
      </c>
      <c r="H6" s="30">
        <f>SUM(Mar!H6+G6)</f>
        <v>61283</v>
      </c>
      <c r="I6" s="30">
        <f t="shared" si="0"/>
        <v>17355</v>
      </c>
      <c r="J6" s="30">
        <f aca="true" t="shared" si="1" ref="J6:J69">SUM(D6+F6+H6)</f>
        <v>138479</v>
      </c>
      <c r="K6" s="22">
        <v>1</v>
      </c>
      <c r="L6" s="22">
        <f>+SUM(Mar!L6+K6)</f>
        <v>11</v>
      </c>
    </row>
    <row r="7" spans="1:12" s="1" customFormat="1" ht="15.75" customHeight="1">
      <c r="A7" s="5" t="s">
        <v>24</v>
      </c>
      <c r="B7" s="6" t="s">
        <v>22</v>
      </c>
      <c r="C7" s="29">
        <v>901</v>
      </c>
      <c r="D7" s="30">
        <f>SUM(Mar!D7+C7*3)</f>
        <v>580826</v>
      </c>
      <c r="E7" s="29">
        <v>2184</v>
      </c>
      <c r="F7" s="30">
        <f>SUM(Mar!F7+E7*3)</f>
        <v>170100</v>
      </c>
      <c r="G7" s="29">
        <v>83525</v>
      </c>
      <c r="H7" s="30">
        <f>SUM(Mar!H7+G7)</f>
        <v>755148</v>
      </c>
      <c r="I7" s="32">
        <f t="shared" si="0"/>
        <v>86610</v>
      </c>
      <c r="J7" s="30">
        <f t="shared" si="1"/>
        <v>1506074</v>
      </c>
      <c r="K7" s="22">
        <v>3</v>
      </c>
      <c r="L7" s="22">
        <f>+SUM(Mar!L7+K7)</f>
        <v>72</v>
      </c>
    </row>
    <row r="8" spans="1:12" s="9" customFormat="1" ht="15.75" customHeight="1">
      <c r="A8" s="7" t="s">
        <v>25</v>
      </c>
      <c r="B8" s="8" t="s">
        <v>22</v>
      </c>
      <c r="C8" s="29">
        <v>0</v>
      </c>
      <c r="D8" s="30">
        <f>SUM(Mar!D8+C8*3)</f>
        <v>61810</v>
      </c>
      <c r="E8" s="29">
        <v>1525</v>
      </c>
      <c r="F8" s="30">
        <f>SUM(Mar!F8+E8*3)</f>
        <v>8525</v>
      </c>
      <c r="G8" s="29">
        <v>0</v>
      </c>
      <c r="H8" s="30">
        <f>SUM(Mar!H8+G8)</f>
        <v>14796</v>
      </c>
      <c r="I8" s="30">
        <f t="shared" si="0"/>
        <v>1525</v>
      </c>
      <c r="J8" s="30">
        <f t="shared" si="1"/>
        <v>85131</v>
      </c>
      <c r="K8" s="22">
        <v>1</v>
      </c>
      <c r="L8" s="22">
        <f>+SUM(Mar!L8+K8)</f>
        <v>9</v>
      </c>
    </row>
    <row r="9" spans="1:12" s="1" customFormat="1" ht="15.75" customHeight="1">
      <c r="A9" s="5" t="s">
        <v>27</v>
      </c>
      <c r="B9" s="6" t="s">
        <v>22</v>
      </c>
      <c r="C9" s="29">
        <v>822</v>
      </c>
      <c r="D9" s="30">
        <f>SUM(Mar!D9+C9*3)</f>
        <v>16660</v>
      </c>
      <c r="E9" s="29">
        <v>70</v>
      </c>
      <c r="F9" s="30">
        <f>SUM(Mar!F9+E9*3)</f>
        <v>30031</v>
      </c>
      <c r="G9" s="29">
        <v>5191</v>
      </c>
      <c r="H9" s="30">
        <f>SUM(Mar!H9+G9)</f>
        <v>55047</v>
      </c>
      <c r="I9" s="32">
        <f t="shared" si="0"/>
        <v>6083</v>
      </c>
      <c r="J9" s="30">
        <f t="shared" si="1"/>
        <v>101738</v>
      </c>
      <c r="K9" s="22">
        <v>3</v>
      </c>
      <c r="L9" s="22">
        <f>+SUM(Mar!L9+K9)</f>
        <v>10</v>
      </c>
    </row>
    <row r="10" spans="1:12" s="1" customFormat="1" ht="15.75" customHeight="1">
      <c r="A10" s="5" t="s">
        <v>30</v>
      </c>
      <c r="B10" s="6" t="s">
        <v>22</v>
      </c>
      <c r="C10" s="29">
        <v>1845</v>
      </c>
      <c r="D10" s="30">
        <f>SUM(Mar!D10+C10*3)</f>
        <v>24053</v>
      </c>
      <c r="E10" s="29">
        <v>668</v>
      </c>
      <c r="F10" s="30">
        <f>SUM(Mar!F10+E10*3)</f>
        <v>66134</v>
      </c>
      <c r="G10" s="29">
        <v>11012</v>
      </c>
      <c r="H10" s="30">
        <f>SUM(Mar!H10+G10)</f>
        <v>102944</v>
      </c>
      <c r="I10" s="32">
        <f t="shared" si="0"/>
        <v>13525</v>
      </c>
      <c r="J10" s="30">
        <f t="shared" si="1"/>
        <v>193131</v>
      </c>
      <c r="K10" s="22">
        <v>4</v>
      </c>
      <c r="L10" s="22">
        <f>+SUM(Mar!L10+K10)</f>
        <v>11</v>
      </c>
    </row>
    <row r="11" spans="1:12" s="1" customFormat="1" ht="15.75" customHeight="1">
      <c r="A11" s="5" t="s">
        <v>31</v>
      </c>
      <c r="B11" s="6" t="s">
        <v>22</v>
      </c>
      <c r="C11" s="29">
        <v>4636</v>
      </c>
      <c r="D11" s="30">
        <f>SUM(Mar!D11+C11*3)</f>
        <v>253684</v>
      </c>
      <c r="E11" s="29">
        <v>1130</v>
      </c>
      <c r="F11" s="30">
        <f>SUM(Mar!F11+E11*3)</f>
        <v>129795</v>
      </c>
      <c r="G11" s="29">
        <v>9613</v>
      </c>
      <c r="H11" s="30">
        <f>SUM(Mar!H11+G11)</f>
        <v>203311</v>
      </c>
      <c r="I11" s="32">
        <f t="shared" si="0"/>
        <v>15379</v>
      </c>
      <c r="J11" s="30">
        <f t="shared" si="1"/>
        <v>586790</v>
      </c>
      <c r="K11" s="22">
        <v>3</v>
      </c>
      <c r="L11" s="22">
        <f>+SUM(Mar!L11+K11)</f>
        <v>43</v>
      </c>
    </row>
    <row r="12" spans="1:12" s="9" customFormat="1" ht="15.75" customHeight="1">
      <c r="A12" s="7" t="s">
        <v>36</v>
      </c>
      <c r="B12" s="8" t="s">
        <v>22</v>
      </c>
      <c r="C12" s="29">
        <v>1495</v>
      </c>
      <c r="D12" s="30">
        <f>SUM(Mar!D12+C12*3)</f>
        <v>51112</v>
      </c>
      <c r="E12" s="29">
        <v>1471</v>
      </c>
      <c r="F12" s="30">
        <f>SUM(Mar!F12+E12*3)</f>
        <v>15078</v>
      </c>
      <c r="G12" s="29">
        <v>11921</v>
      </c>
      <c r="H12" s="30">
        <f>SUM(Mar!H12+G12)</f>
        <v>52210</v>
      </c>
      <c r="I12" s="30">
        <f t="shared" si="0"/>
        <v>14887</v>
      </c>
      <c r="J12" s="30">
        <f t="shared" si="1"/>
        <v>118400</v>
      </c>
      <c r="K12" s="22">
        <v>2</v>
      </c>
      <c r="L12" s="22">
        <f>+SUM(Mar!L12+K12)</f>
        <v>10</v>
      </c>
    </row>
    <row r="13" spans="1:12" s="1" customFormat="1" ht="15.75" customHeight="1">
      <c r="A13" s="5" t="s">
        <v>37</v>
      </c>
      <c r="B13" s="6" t="s">
        <v>22</v>
      </c>
      <c r="C13" s="29">
        <v>4409</v>
      </c>
      <c r="D13" s="30">
        <f>SUM(Mar!D13+C13*3)</f>
        <v>601878</v>
      </c>
      <c r="E13" s="29">
        <v>3643</v>
      </c>
      <c r="F13" s="30">
        <f>SUM(Mar!F13+E13*3)</f>
        <v>201115</v>
      </c>
      <c r="G13" s="29">
        <v>51144</v>
      </c>
      <c r="H13" s="30">
        <f>SUM(Mar!H13+G13)</f>
        <v>923364</v>
      </c>
      <c r="I13" s="32">
        <f t="shared" si="0"/>
        <v>59196</v>
      </c>
      <c r="J13" s="30">
        <f t="shared" si="1"/>
        <v>1726357</v>
      </c>
      <c r="K13" s="22">
        <v>11</v>
      </c>
      <c r="L13" s="22">
        <f>+SUM(Mar!L13+K13)</f>
        <v>90</v>
      </c>
    </row>
    <row r="14" spans="1:12" s="1" customFormat="1" ht="15.75" customHeight="1">
      <c r="A14" s="5" t="s">
        <v>40</v>
      </c>
      <c r="B14" s="6" t="s">
        <v>22</v>
      </c>
      <c r="C14" s="29">
        <v>0</v>
      </c>
      <c r="D14" s="30">
        <f>SUM(Mar!D14+C14*3)</f>
        <v>334468</v>
      </c>
      <c r="E14" s="29">
        <v>0</v>
      </c>
      <c r="F14" s="30">
        <f>SUM(Mar!F14+E14*3)</f>
        <v>13036</v>
      </c>
      <c r="G14" s="29">
        <v>0</v>
      </c>
      <c r="H14" s="30">
        <f>SUM(Mar!H14+G14)</f>
        <v>347528</v>
      </c>
      <c r="I14" s="32">
        <f t="shared" si="0"/>
        <v>0</v>
      </c>
      <c r="J14" s="30">
        <f t="shared" si="1"/>
        <v>695032</v>
      </c>
      <c r="K14" s="22">
        <v>0</v>
      </c>
      <c r="L14" s="22">
        <f>+SUM(Mar!L14+K14)</f>
        <v>37</v>
      </c>
    </row>
    <row r="15" spans="1:12" s="1" customFormat="1" ht="15.75" customHeight="1">
      <c r="A15" s="5" t="s">
        <v>44</v>
      </c>
      <c r="B15" s="6" t="s">
        <v>22</v>
      </c>
      <c r="C15" s="29">
        <v>0</v>
      </c>
      <c r="D15" s="30">
        <f>SUM(Mar!D15+C15*3)</f>
        <v>20932</v>
      </c>
      <c r="E15" s="29">
        <v>0</v>
      </c>
      <c r="F15" s="30">
        <f>SUM(Mar!F15+E15*3)</f>
        <v>0</v>
      </c>
      <c r="G15" s="29">
        <v>0</v>
      </c>
      <c r="H15" s="30">
        <f>SUM(Mar!H15+G15)</f>
        <v>87889</v>
      </c>
      <c r="I15" s="32">
        <f t="shared" si="0"/>
        <v>0</v>
      </c>
      <c r="J15" s="30">
        <f t="shared" si="1"/>
        <v>108821</v>
      </c>
      <c r="K15" s="22">
        <v>0</v>
      </c>
      <c r="L15" s="22">
        <f>+SUM(Mar!L15+K15)</f>
        <v>5</v>
      </c>
    </row>
    <row r="16" spans="1:12" s="1" customFormat="1" ht="15.75" customHeight="1">
      <c r="A16" s="5" t="s">
        <v>45</v>
      </c>
      <c r="B16" s="6" t="s">
        <v>22</v>
      </c>
      <c r="C16" s="29">
        <v>12028</v>
      </c>
      <c r="D16" s="30">
        <f>SUM(Mar!D16+C16*3)</f>
        <v>2168540</v>
      </c>
      <c r="E16" s="29">
        <v>0</v>
      </c>
      <c r="F16" s="30">
        <f>SUM(Mar!F16+E16*3)</f>
        <v>187883</v>
      </c>
      <c r="G16" s="29">
        <v>233907</v>
      </c>
      <c r="H16" s="30">
        <f>SUM(Mar!H16+G16)</f>
        <v>2309604</v>
      </c>
      <c r="I16" s="32">
        <f t="shared" si="0"/>
        <v>245935</v>
      </c>
      <c r="J16" s="30">
        <f t="shared" si="1"/>
        <v>4666027</v>
      </c>
      <c r="K16" s="22">
        <v>9</v>
      </c>
      <c r="L16" s="22">
        <f>+SUM(Mar!L16+K16)</f>
        <v>240</v>
      </c>
    </row>
    <row r="17" spans="1:12" s="1" customFormat="1" ht="15.75" customHeight="1">
      <c r="A17" s="5" t="s">
        <v>46</v>
      </c>
      <c r="B17" s="6" t="s">
        <v>22</v>
      </c>
      <c r="C17" s="29">
        <v>1237</v>
      </c>
      <c r="D17" s="30">
        <f>SUM(Mar!D17+C17*3)</f>
        <v>68752</v>
      </c>
      <c r="E17" s="29">
        <v>0</v>
      </c>
      <c r="F17" s="30">
        <f>SUM(Mar!F17+E17*3)</f>
        <v>61013</v>
      </c>
      <c r="G17" s="29">
        <v>2345</v>
      </c>
      <c r="H17" s="30">
        <f>SUM(Mar!H17+G17)</f>
        <v>168022</v>
      </c>
      <c r="I17" s="32">
        <f t="shared" si="0"/>
        <v>3582</v>
      </c>
      <c r="J17" s="30">
        <f t="shared" si="1"/>
        <v>297787</v>
      </c>
      <c r="K17" s="22">
        <v>1</v>
      </c>
      <c r="L17" s="22">
        <f>+SUM(Mar!L17+K17)</f>
        <v>19</v>
      </c>
    </row>
    <row r="18" spans="1:12" s="9" customFormat="1" ht="15.75" customHeight="1">
      <c r="A18" s="7" t="s">
        <v>47</v>
      </c>
      <c r="B18" s="8" t="s">
        <v>22</v>
      </c>
      <c r="C18" s="29">
        <v>0</v>
      </c>
      <c r="D18" s="30">
        <f>SUM(Mar!D18+C18*3)</f>
        <v>0</v>
      </c>
      <c r="E18" s="29">
        <v>0</v>
      </c>
      <c r="F18" s="30">
        <f>SUM(Mar!F18+E18*3)</f>
        <v>0</v>
      </c>
      <c r="G18" s="29">
        <v>0</v>
      </c>
      <c r="H18" s="30">
        <f>SUM(Mar!H18+G18)</f>
        <v>0</v>
      </c>
      <c r="I18" s="30">
        <f t="shared" si="0"/>
        <v>0</v>
      </c>
      <c r="J18" s="30">
        <f t="shared" si="1"/>
        <v>0</v>
      </c>
      <c r="K18" s="22">
        <v>0</v>
      </c>
      <c r="L18" s="22">
        <f>+SUM(Mar!L18+K18)</f>
        <v>0</v>
      </c>
    </row>
    <row r="19" spans="1:12" s="9" customFormat="1" ht="15.75" customHeight="1">
      <c r="A19" s="7" t="s">
        <v>49</v>
      </c>
      <c r="B19" s="8" t="s">
        <v>22</v>
      </c>
      <c r="C19" s="29">
        <v>0</v>
      </c>
      <c r="D19" s="30">
        <f>SUM(Mar!D19+C19*3)</f>
        <v>0</v>
      </c>
      <c r="E19" s="29">
        <v>0</v>
      </c>
      <c r="F19" s="30">
        <f>SUM(Mar!F19+E19*3)</f>
        <v>0</v>
      </c>
      <c r="G19" s="29">
        <v>0</v>
      </c>
      <c r="H19" s="30">
        <f>SUM(Mar!H19+G19)</f>
        <v>0</v>
      </c>
      <c r="I19" s="30">
        <f t="shared" si="0"/>
        <v>0</v>
      </c>
      <c r="J19" s="30">
        <f t="shared" si="1"/>
        <v>0</v>
      </c>
      <c r="K19" s="22">
        <v>0</v>
      </c>
      <c r="L19" s="22">
        <f>+SUM(Mar!L19+K19)</f>
        <v>0</v>
      </c>
    </row>
    <row r="20" spans="1:12" s="1" customFormat="1" ht="15.75" customHeight="1">
      <c r="A20" s="5" t="s">
        <v>50</v>
      </c>
      <c r="B20" s="6" t="s">
        <v>22</v>
      </c>
      <c r="C20" s="29">
        <v>3199</v>
      </c>
      <c r="D20" s="30">
        <f>SUM(Mar!D20+C20*3)</f>
        <v>72821</v>
      </c>
      <c r="E20" s="29">
        <v>2259</v>
      </c>
      <c r="F20" s="30">
        <f>SUM(Mar!F20+E20*3)</f>
        <v>32051</v>
      </c>
      <c r="G20" s="29">
        <v>181739</v>
      </c>
      <c r="H20" s="30">
        <f>SUM(Mar!H20+G20)</f>
        <v>271093</v>
      </c>
      <c r="I20" s="32">
        <f t="shared" si="0"/>
        <v>187197</v>
      </c>
      <c r="J20" s="30">
        <f t="shared" si="1"/>
        <v>375965</v>
      </c>
      <c r="K20" s="22">
        <v>4</v>
      </c>
      <c r="L20" s="22">
        <f>+SUM(Mar!L20+K20)</f>
        <v>22</v>
      </c>
    </row>
    <row r="21" spans="1:12" s="1" customFormat="1" ht="15.75" customHeight="1">
      <c r="A21" s="5" t="s">
        <v>51</v>
      </c>
      <c r="B21" s="6" t="s">
        <v>22</v>
      </c>
      <c r="C21" s="29">
        <v>0</v>
      </c>
      <c r="D21" s="30">
        <f>SUM(Mar!D21+C21*3)</f>
        <v>66166</v>
      </c>
      <c r="E21" s="29">
        <v>1130</v>
      </c>
      <c r="F21" s="30">
        <f>SUM(Mar!F21+E21*3)</f>
        <v>8450</v>
      </c>
      <c r="G21" s="29">
        <v>11181</v>
      </c>
      <c r="H21" s="30">
        <f>SUM(Mar!H21+G21)</f>
        <v>69177.73</v>
      </c>
      <c r="I21" s="32">
        <f t="shared" si="0"/>
        <v>12311</v>
      </c>
      <c r="J21" s="30">
        <f t="shared" si="1"/>
        <v>143793.72999999998</v>
      </c>
      <c r="K21" s="22">
        <v>1</v>
      </c>
      <c r="L21" s="22">
        <f>+SUM(Mar!L21+K21)</f>
        <v>5</v>
      </c>
    </row>
    <row r="22" spans="1:12" s="1" customFormat="1" ht="15.75" customHeight="1">
      <c r="A22" s="5" t="s">
        <v>52</v>
      </c>
      <c r="B22" s="6" t="s">
        <v>22</v>
      </c>
      <c r="C22" s="29">
        <v>3358</v>
      </c>
      <c r="D22" s="30">
        <f>SUM(Mar!D22+C22*3)</f>
        <v>107147</v>
      </c>
      <c r="E22" s="29">
        <v>0</v>
      </c>
      <c r="F22" s="30">
        <f>SUM(Mar!F22+E22*3)</f>
        <v>10244</v>
      </c>
      <c r="G22" s="29">
        <v>6198</v>
      </c>
      <c r="H22" s="30">
        <f>SUM(Mar!H22+G22)</f>
        <v>192510</v>
      </c>
      <c r="I22" s="32">
        <f t="shared" si="0"/>
        <v>9556</v>
      </c>
      <c r="J22" s="30">
        <f t="shared" si="1"/>
        <v>309901</v>
      </c>
      <c r="K22" s="22">
        <v>1</v>
      </c>
      <c r="L22" s="22">
        <f>+SUM(Mar!L22+K22)</f>
        <v>11</v>
      </c>
    </row>
    <row r="23" spans="1:12" s="1" customFormat="1" ht="15.75" customHeight="1">
      <c r="A23" s="5" t="s">
        <v>53</v>
      </c>
      <c r="B23" s="6" t="s">
        <v>22</v>
      </c>
      <c r="C23" s="29">
        <v>1233</v>
      </c>
      <c r="D23" s="30">
        <f>SUM(Mar!D23+C23*3)</f>
        <v>278775</v>
      </c>
      <c r="E23" s="29">
        <v>4201</v>
      </c>
      <c r="F23" s="30">
        <f>SUM(Mar!F23+E23*3)</f>
        <v>264823</v>
      </c>
      <c r="G23" s="29">
        <v>44214</v>
      </c>
      <c r="H23" s="30">
        <f>SUM(Mar!H23+G23)</f>
        <v>428624</v>
      </c>
      <c r="I23" s="32">
        <f t="shared" si="0"/>
        <v>49648</v>
      </c>
      <c r="J23" s="30">
        <f t="shared" si="1"/>
        <v>972222</v>
      </c>
      <c r="K23" s="22">
        <v>5</v>
      </c>
      <c r="L23" s="22">
        <f>+SUM(Mar!L23+K23)</f>
        <v>68</v>
      </c>
    </row>
    <row r="24" spans="1:12" s="9" customFormat="1" ht="15.75" customHeight="1">
      <c r="A24" s="7" t="s">
        <v>57</v>
      </c>
      <c r="B24" s="8" t="s">
        <v>22</v>
      </c>
      <c r="C24" s="29">
        <v>0</v>
      </c>
      <c r="D24" s="30">
        <f>SUM(Mar!D24+C24*3)</f>
        <v>276979</v>
      </c>
      <c r="E24" s="29">
        <v>1758</v>
      </c>
      <c r="F24" s="30">
        <f>SUM(Mar!F24+E24*3)</f>
        <v>56335</v>
      </c>
      <c r="G24" s="29">
        <v>3516</v>
      </c>
      <c r="H24" s="30">
        <f>SUM(Mar!H24+G24)</f>
        <v>138071</v>
      </c>
      <c r="I24" s="30">
        <f t="shared" si="0"/>
        <v>5274</v>
      </c>
      <c r="J24" s="30">
        <f t="shared" si="1"/>
        <v>471385</v>
      </c>
      <c r="K24" s="22">
        <v>1</v>
      </c>
      <c r="L24" s="22">
        <f>+SUM(Mar!L24+K24)</f>
        <v>24</v>
      </c>
    </row>
    <row r="25" spans="1:12" s="1" customFormat="1" ht="15.75" customHeight="1">
      <c r="A25" s="5" t="s">
        <v>63</v>
      </c>
      <c r="B25" s="6" t="s">
        <v>22</v>
      </c>
      <c r="C25" s="29">
        <v>131</v>
      </c>
      <c r="D25" s="30">
        <f>SUM(Mar!D25+C25*3)</f>
        <v>118254</v>
      </c>
      <c r="E25" s="29">
        <v>0</v>
      </c>
      <c r="F25" s="30">
        <f>SUM(Mar!F25+E25*3)</f>
        <v>4520</v>
      </c>
      <c r="G25" s="29">
        <v>0</v>
      </c>
      <c r="H25" s="30">
        <f>SUM(Mar!H25+G25)</f>
        <v>119863</v>
      </c>
      <c r="I25" s="32">
        <f t="shared" si="0"/>
        <v>131</v>
      </c>
      <c r="J25" s="30">
        <f t="shared" si="1"/>
        <v>242637</v>
      </c>
      <c r="K25" s="22">
        <v>1</v>
      </c>
      <c r="L25" s="22">
        <f>+SUM(Mar!L25+K25)</f>
        <v>12</v>
      </c>
    </row>
    <row r="26" spans="1:12" s="1" customFormat="1" ht="15.75" customHeight="1">
      <c r="A26" s="5" t="s">
        <v>64</v>
      </c>
      <c r="B26" s="6" t="s">
        <v>22</v>
      </c>
      <c r="C26" s="29">
        <v>3018</v>
      </c>
      <c r="D26" s="30">
        <f>SUM(Mar!D26+C26*3)</f>
        <v>133188</v>
      </c>
      <c r="E26" s="29">
        <v>1995</v>
      </c>
      <c r="F26" s="30">
        <f>SUM(Mar!F26+E26*3)</f>
        <v>84865</v>
      </c>
      <c r="G26" s="29">
        <v>30452</v>
      </c>
      <c r="H26" s="30">
        <f>SUM(Mar!H26+G26)</f>
        <v>222455</v>
      </c>
      <c r="I26" s="32">
        <f t="shared" si="0"/>
        <v>35465</v>
      </c>
      <c r="J26" s="30">
        <f t="shared" si="1"/>
        <v>440508</v>
      </c>
      <c r="K26" s="22">
        <v>3</v>
      </c>
      <c r="L26" s="22">
        <f>+SUM(Mar!L26+K26)</f>
        <v>22</v>
      </c>
    </row>
    <row r="27" spans="1:12" s="1" customFormat="1" ht="15.75" customHeight="1">
      <c r="A27" s="5" t="s">
        <v>77</v>
      </c>
      <c r="B27" s="6" t="s">
        <v>22</v>
      </c>
      <c r="C27" s="29">
        <v>0</v>
      </c>
      <c r="D27" s="30">
        <f>SUM(Mar!D27+C27*3)</f>
        <v>61306</v>
      </c>
      <c r="E27" s="29">
        <v>90</v>
      </c>
      <c r="F27" s="30">
        <f>SUM(Mar!F27+E27*3)</f>
        <v>57011</v>
      </c>
      <c r="G27" s="29">
        <v>180</v>
      </c>
      <c r="H27" s="30">
        <f>SUM(Mar!H27+G27)</f>
        <v>140118</v>
      </c>
      <c r="I27" s="32">
        <f t="shared" si="0"/>
        <v>270</v>
      </c>
      <c r="J27" s="30">
        <f t="shared" si="1"/>
        <v>258435</v>
      </c>
      <c r="K27" s="22">
        <v>1</v>
      </c>
      <c r="L27" s="22">
        <f>+SUM(Mar!L27+K27)</f>
        <v>19</v>
      </c>
    </row>
    <row r="28" spans="1:12" s="1" customFormat="1" ht="15.75" customHeight="1">
      <c r="A28" s="5" t="s">
        <v>82</v>
      </c>
      <c r="B28" s="6" t="s">
        <v>22</v>
      </c>
      <c r="C28" s="29">
        <v>0</v>
      </c>
      <c r="D28" s="30">
        <f>SUM(Mar!D28+C28*3)</f>
        <v>90045</v>
      </c>
      <c r="E28" s="29">
        <v>0</v>
      </c>
      <c r="F28" s="30">
        <f>SUM(Mar!F28+E28*3)</f>
        <v>15588</v>
      </c>
      <c r="G28" s="29">
        <v>0</v>
      </c>
      <c r="H28" s="30">
        <f>SUM(Mar!H28+G28)</f>
        <v>136251</v>
      </c>
      <c r="I28" s="32">
        <f t="shared" si="0"/>
        <v>0</v>
      </c>
      <c r="J28" s="30">
        <f t="shared" si="1"/>
        <v>241884</v>
      </c>
      <c r="K28" s="22">
        <v>0</v>
      </c>
      <c r="L28" s="22">
        <f>+SUM(Mar!L28+K28)</f>
        <v>11</v>
      </c>
    </row>
    <row r="29" spans="1:12" s="1" customFormat="1" ht="15.75" customHeight="1">
      <c r="A29" s="5" t="s">
        <v>83</v>
      </c>
      <c r="B29" s="6" t="s">
        <v>22</v>
      </c>
      <c r="C29" s="29">
        <v>1601</v>
      </c>
      <c r="D29" s="30">
        <f>SUM(Mar!D29+C29*3)</f>
        <v>157341</v>
      </c>
      <c r="E29" s="29">
        <v>0</v>
      </c>
      <c r="F29" s="30">
        <f>SUM(Mar!F29+E29*3)</f>
        <v>0</v>
      </c>
      <c r="G29" s="29">
        <v>2687</v>
      </c>
      <c r="H29" s="30">
        <f>SUM(Mar!H29+G29)</f>
        <v>177826</v>
      </c>
      <c r="I29" s="32">
        <f t="shared" si="0"/>
        <v>4288</v>
      </c>
      <c r="J29" s="30">
        <f t="shared" si="1"/>
        <v>335167</v>
      </c>
      <c r="K29" s="22">
        <v>1</v>
      </c>
      <c r="L29" s="22">
        <f>+SUM(Mar!L29+K29)</f>
        <v>11</v>
      </c>
    </row>
    <row r="30" spans="1:12" s="1" customFormat="1" ht="15.75" customHeight="1">
      <c r="A30" s="5" t="s">
        <v>84</v>
      </c>
      <c r="B30" s="6" t="s">
        <v>22</v>
      </c>
      <c r="C30" s="29">
        <v>1003</v>
      </c>
      <c r="D30" s="30">
        <f>SUM(Mar!D30+C30*3)</f>
        <v>378927</v>
      </c>
      <c r="E30" s="29">
        <v>4690</v>
      </c>
      <c r="F30" s="30">
        <f>SUM(Mar!F30+E30*3)</f>
        <v>147642</v>
      </c>
      <c r="G30" s="29">
        <v>15731</v>
      </c>
      <c r="H30" s="30">
        <f>SUM(Mar!H30+G30)</f>
        <v>333079</v>
      </c>
      <c r="I30" s="32">
        <f t="shared" si="0"/>
        <v>21424</v>
      </c>
      <c r="J30" s="30">
        <f t="shared" si="1"/>
        <v>859648</v>
      </c>
      <c r="K30" s="22">
        <v>5</v>
      </c>
      <c r="L30" s="22">
        <f>+SUM(Mar!L30+K30)</f>
        <v>50</v>
      </c>
    </row>
    <row r="31" spans="1:12" s="9" customFormat="1" ht="15.75" customHeight="1">
      <c r="A31" s="7" t="s">
        <v>86</v>
      </c>
      <c r="B31" s="8" t="s">
        <v>22</v>
      </c>
      <c r="C31" s="29">
        <v>27602</v>
      </c>
      <c r="D31" s="30">
        <f>SUM(Mar!D31+C31*3)</f>
        <v>688801</v>
      </c>
      <c r="E31" s="29">
        <v>14201</v>
      </c>
      <c r="F31" s="30">
        <f>SUM(Mar!F31+E31*3)</f>
        <v>1030455</v>
      </c>
      <c r="G31" s="29">
        <v>112140</v>
      </c>
      <c r="H31" s="30">
        <f>SUM(Mar!H31+G31)</f>
        <v>1211403</v>
      </c>
      <c r="I31" s="30">
        <f t="shared" si="0"/>
        <v>153943</v>
      </c>
      <c r="J31" s="30">
        <f t="shared" si="1"/>
        <v>2930659</v>
      </c>
      <c r="K31" s="22">
        <v>32</v>
      </c>
      <c r="L31" s="22">
        <f>+SUM(Mar!L31+K31)</f>
        <v>213</v>
      </c>
    </row>
    <row r="32" spans="1:12" s="1" customFormat="1" ht="15.75" customHeight="1">
      <c r="A32" s="5" t="s">
        <v>19</v>
      </c>
      <c r="B32" s="6" t="s">
        <v>20</v>
      </c>
      <c r="C32" s="29">
        <v>0</v>
      </c>
      <c r="D32" s="30">
        <f>SUM(Mar!D32+C32*3)</f>
        <v>95631</v>
      </c>
      <c r="E32" s="29">
        <v>0</v>
      </c>
      <c r="F32" s="30">
        <f>SUM(Mar!F32+E32*3)</f>
        <v>0</v>
      </c>
      <c r="G32" s="29">
        <v>0</v>
      </c>
      <c r="H32" s="30">
        <f>SUM(Mar!H32+G32)</f>
        <v>95856</v>
      </c>
      <c r="I32" s="32">
        <f t="shared" si="0"/>
        <v>0</v>
      </c>
      <c r="J32" s="30">
        <f t="shared" si="1"/>
        <v>191487</v>
      </c>
      <c r="K32" s="22">
        <v>0</v>
      </c>
      <c r="L32" s="22">
        <f>+SUM(Mar!L32+K32)</f>
        <v>6</v>
      </c>
    </row>
    <row r="33" spans="1:12" s="1" customFormat="1" ht="15.75" customHeight="1">
      <c r="A33" s="5" t="s">
        <v>26</v>
      </c>
      <c r="B33" s="6" t="s">
        <v>20</v>
      </c>
      <c r="C33" s="29">
        <v>0</v>
      </c>
      <c r="D33" s="30">
        <f>SUM(Mar!D33+C33*3)</f>
        <v>203547</v>
      </c>
      <c r="E33" s="29">
        <v>727</v>
      </c>
      <c r="F33" s="30">
        <f>SUM(Mar!F33+E33*3)</f>
        <v>22340</v>
      </c>
      <c r="G33" s="29">
        <v>0</v>
      </c>
      <c r="H33" s="30">
        <f>SUM(Mar!H33+G33)</f>
        <v>207173</v>
      </c>
      <c r="I33" s="32">
        <f t="shared" si="0"/>
        <v>727</v>
      </c>
      <c r="J33" s="30">
        <f t="shared" si="1"/>
        <v>433060</v>
      </c>
      <c r="K33" s="22">
        <v>1</v>
      </c>
      <c r="L33" s="22">
        <f>+SUM(Mar!L33+K33)</f>
        <v>20</v>
      </c>
    </row>
    <row r="34" spans="1:12" s="1" customFormat="1" ht="15.75" customHeight="1">
      <c r="A34" s="5" t="s">
        <v>28</v>
      </c>
      <c r="B34" s="6" t="s">
        <v>20</v>
      </c>
      <c r="C34" s="29">
        <v>0</v>
      </c>
      <c r="D34" s="30">
        <f>SUM(Mar!D34+C34*3)</f>
        <v>52796</v>
      </c>
      <c r="E34" s="29">
        <v>0</v>
      </c>
      <c r="F34" s="30">
        <f>SUM(Mar!F34+E34*3)</f>
        <v>970</v>
      </c>
      <c r="G34" s="29">
        <v>0</v>
      </c>
      <c r="H34" s="30">
        <f>SUM(Mar!H34+G34)</f>
        <v>39885</v>
      </c>
      <c r="I34" s="32">
        <f t="shared" si="0"/>
        <v>0</v>
      </c>
      <c r="J34" s="30">
        <f t="shared" si="1"/>
        <v>93651</v>
      </c>
      <c r="K34" s="22">
        <v>0</v>
      </c>
      <c r="L34" s="22">
        <f>+SUM(Mar!L34+K34)</f>
        <v>6</v>
      </c>
    </row>
    <row r="35" spans="1:12" s="1" customFormat="1" ht="15.75" customHeight="1">
      <c r="A35" s="5" t="s">
        <v>29</v>
      </c>
      <c r="B35" s="6" t="s">
        <v>20</v>
      </c>
      <c r="C35" s="29">
        <v>4049</v>
      </c>
      <c r="D35" s="30">
        <f>SUM(Mar!D35+C35*3)</f>
        <v>820206</v>
      </c>
      <c r="E35" s="29">
        <v>2776</v>
      </c>
      <c r="F35" s="30">
        <f>SUM(Mar!F35+E35*3)</f>
        <v>83999</v>
      </c>
      <c r="G35" s="29">
        <v>81685</v>
      </c>
      <c r="H35" s="30">
        <f>SUM(Mar!H35+G35)</f>
        <v>1078242</v>
      </c>
      <c r="I35" s="32">
        <f t="shared" si="0"/>
        <v>88510</v>
      </c>
      <c r="J35" s="30">
        <f t="shared" si="1"/>
        <v>1982447</v>
      </c>
      <c r="K35" s="22">
        <v>5</v>
      </c>
      <c r="L35" s="22">
        <f>+SUM(Mar!L35+K35)</f>
        <v>74</v>
      </c>
    </row>
    <row r="36" spans="1:12" s="9" customFormat="1" ht="15.75" customHeight="1">
      <c r="A36" s="7" t="s">
        <v>32</v>
      </c>
      <c r="B36" s="8" t="s">
        <v>20</v>
      </c>
      <c r="C36" s="29">
        <v>0</v>
      </c>
      <c r="D36" s="30">
        <f>SUM(Mar!D36+C36*3)</f>
        <v>8770</v>
      </c>
      <c r="E36" s="29">
        <v>0</v>
      </c>
      <c r="F36" s="30">
        <f>SUM(Mar!F36+E36*3)</f>
        <v>0</v>
      </c>
      <c r="G36" s="29">
        <v>0</v>
      </c>
      <c r="H36" s="30">
        <f>SUM(Mar!H36+G36)</f>
        <v>11012</v>
      </c>
      <c r="I36" s="30">
        <f t="shared" si="0"/>
        <v>0</v>
      </c>
      <c r="J36" s="30">
        <f t="shared" si="1"/>
        <v>19782</v>
      </c>
      <c r="K36" s="22">
        <v>0</v>
      </c>
      <c r="L36" s="22">
        <f>+SUM(Mar!L36+K36)</f>
        <v>1</v>
      </c>
    </row>
    <row r="37" spans="1:12" s="1" customFormat="1" ht="15.75" customHeight="1">
      <c r="A37" s="5" t="s">
        <v>33</v>
      </c>
      <c r="B37" s="6" t="s">
        <v>20</v>
      </c>
      <c r="C37" s="29">
        <v>0</v>
      </c>
      <c r="D37" s="30">
        <f>SUM(Mar!D37+C37*3)</f>
        <v>59876</v>
      </c>
      <c r="E37" s="29">
        <v>0</v>
      </c>
      <c r="F37" s="30">
        <f>SUM(Mar!F37+E37*3)</f>
        <v>0</v>
      </c>
      <c r="G37" s="29">
        <v>0</v>
      </c>
      <c r="H37" s="30">
        <f>SUM(Mar!H37+G37)</f>
        <v>89150</v>
      </c>
      <c r="I37" s="32">
        <f aca="true" t="shared" si="2" ref="I37:I71">SUM(C37,E37,G37)</f>
        <v>0</v>
      </c>
      <c r="J37" s="30">
        <f t="shared" si="1"/>
        <v>149026</v>
      </c>
      <c r="K37" s="22">
        <v>0</v>
      </c>
      <c r="L37" s="22">
        <f>+SUM(Mar!L37+K37)</f>
        <v>3</v>
      </c>
    </row>
    <row r="38" spans="1:12" s="1" customFormat="1" ht="15.75" customHeight="1">
      <c r="A38" s="5" t="s">
        <v>34</v>
      </c>
      <c r="B38" s="6" t="s">
        <v>20</v>
      </c>
      <c r="C38" s="29">
        <v>0</v>
      </c>
      <c r="D38" s="30">
        <f>SUM(Mar!D38+C38*3)</f>
        <v>51459</v>
      </c>
      <c r="E38" s="29">
        <v>90</v>
      </c>
      <c r="F38" s="30">
        <f>SUM(Mar!F38+E38*3)</f>
        <v>31757</v>
      </c>
      <c r="G38" s="29">
        <v>90</v>
      </c>
      <c r="H38" s="30">
        <f>SUM(Mar!H38+G38)</f>
        <v>69644</v>
      </c>
      <c r="I38" s="32">
        <f t="shared" si="2"/>
        <v>180</v>
      </c>
      <c r="J38" s="30">
        <f t="shared" si="1"/>
        <v>152860</v>
      </c>
      <c r="K38" s="20">
        <v>1</v>
      </c>
      <c r="L38" s="22">
        <f>+SUM(Mar!L38+K38)</f>
        <v>12</v>
      </c>
    </row>
    <row r="39" spans="1:12" s="9" customFormat="1" ht="15.75" customHeight="1">
      <c r="A39" s="7" t="s">
        <v>35</v>
      </c>
      <c r="B39" s="8" t="s">
        <v>20</v>
      </c>
      <c r="C39" s="29">
        <v>1395</v>
      </c>
      <c r="D39" s="30">
        <f>SUM(Mar!D39+C39*3)</f>
        <v>418943</v>
      </c>
      <c r="E39" s="29">
        <v>1130</v>
      </c>
      <c r="F39" s="30">
        <f>SUM(Mar!F39+E39*3)</f>
        <v>84795</v>
      </c>
      <c r="G39" s="29">
        <v>12758</v>
      </c>
      <c r="H39" s="30">
        <f>SUM(Mar!H39+G39)</f>
        <v>462125</v>
      </c>
      <c r="I39" s="30">
        <f t="shared" si="2"/>
        <v>15283</v>
      </c>
      <c r="J39" s="30">
        <f t="shared" si="1"/>
        <v>965863</v>
      </c>
      <c r="K39" s="20">
        <v>3</v>
      </c>
      <c r="L39" s="22">
        <f>+SUM(Mar!L39+K39)</f>
        <v>46</v>
      </c>
    </row>
    <row r="40" spans="1:12" s="1" customFormat="1" ht="15.75" customHeight="1">
      <c r="A40" s="5" t="s">
        <v>38</v>
      </c>
      <c r="B40" s="6" t="s">
        <v>20</v>
      </c>
      <c r="C40" s="29">
        <v>2115</v>
      </c>
      <c r="D40" s="30">
        <f>SUM(Mar!D40+C40*3)</f>
        <v>23169</v>
      </c>
      <c r="E40" s="29">
        <v>0</v>
      </c>
      <c r="F40" s="30">
        <f>SUM(Mar!F40+E40*3)</f>
        <v>0</v>
      </c>
      <c r="G40" s="29">
        <v>26064</v>
      </c>
      <c r="H40" s="30">
        <f>SUM(Mar!H40+G40)</f>
        <v>43852</v>
      </c>
      <c r="I40" s="32">
        <f t="shared" si="2"/>
        <v>28179</v>
      </c>
      <c r="J40" s="30">
        <f t="shared" si="1"/>
        <v>67021</v>
      </c>
      <c r="K40" s="20">
        <v>2</v>
      </c>
      <c r="L40" s="22">
        <f>+SUM(Mar!L40+K40)</f>
        <v>3</v>
      </c>
    </row>
    <row r="41" spans="1:12" s="9" customFormat="1" ht="15.75" customHeight="1">
      <c r="A41" s="7" t="s">
        <v>39</v>
      </c>
      <c r="B41" s="8" t="s">
        <v>20</v>
      </c>
      <c r="C41" s="29">
        <v>0</v>
      </c>
      <c r="D41" s="30">
        <f>SUM(Mar!D41+C41*3)</f>
        <v>22916</v>
      </c>
      <c r="E41" s="29">
        <v>0</v>
      </c>
      <c r="F41" s="30">
        <f>SUM(Mar!F41+E41*3)</f>
        <v>9540</v>
      </c>
      <c r="G41" s="29">
        <v>0</v>
      </c>
      <c r="H41" s="30">
        <f>SUM(Mar!H41+G41)</f>
        <v>39110</v>
      </c>
      <c r="I41" s="30">
        <f t="shared" si="2"/>
        <v>0</v>
      </c>
      <c r="J41" s="30">
        <f t="shared" si="1"/>
        <v>71566</v>
      </c>
      <c r="K41" s="20">
        <v>0</v>
      </c>
      <c r="L41" s="22">
        <f>+SUM(Mar!L41+K41)</f>
        <v>4</v>
      </c>
    </row>
    <row r="42" spans="1:12" s="1" customFormat="1" ht="15.75" customHeight="1">
      <c r="A42" s="5" t="s">
        <v>41</v>
      </c>
      <c r="B42" s="6" t="s">
        <v>20</v>
      </c>
      <c r="C42" s="29">
        <v>0</v>
      </c>
      <c r="D42" s="30">
        <f>SUM(Mar!D42+C42*3)</f>
        <v>98080</v>
      </c>
      <c r="E42" s="29">
        <v>328</v>
      </c>
      <c r="F42" s="30">
        <f>SUM(Mar!F42+E42*3)</f>
        <v>56190</v>
      </c>
      <c r="G42" s="29">
        <v>1344</v>
      </c>
      <c r="H42" s="30">
        <f>SUM(Mar!H42+G42)</f>
        <v>192507</v>
      </c>
      <c r="I42" s="32">
        <f t="shared" si="2"/>
        <v>1672</v>
      </c>
      <c r="J42" s="30">
        <f t="shared" si="1"/>
        <v>346777</v>
      </c>
      <c r="K42" s="20">
        <v>1</v>
      </c>
      <c r="L42" s="22">
        <f>+SUM(Mar!L42+K42)</f>
        <v>16</v>
      </c>
    </row>
    <row r="43" spans="1:12" s="1" customFormat="1" ht="15.75" customHeight="1">
      <c r="A43" s="5" t="s">
        <v>42</v>
      </c>
      <c r="B43" s="6" t="s">
        <v>20</v>
      </c>
      <c r="C43" s="29">
        <v>4354</v>
      </c>
      <c r="D43" s="30">
        <f>SUM(Mar!D43+C43*3)</f>
        <v>318825</v>
      </c>
      <c r="E43" s="29">
        <v>0</v>
      </c>
      <c r="F43" s="30">
        <f>SUM(Mar!F43+E43*3)</f>
        <v>30608</v>
      </c>
      <c r="G43" s="29">
        <v>17416</v>
      </c>
      <c r="H43" s="30">
        <f>SUM(Mar!H43+G43)</f>
        <v>362076</v>
      </c>
      <c r="I43" s="32">
        <f t="shared" si="2"/>
        <v>21770</v>
      </c>
      <c r="J43" s="30">
        <f t="shared" si="1"/>
        <v>711509</v>
      </c>
      <c r="K43" s="20">
        <v>1</v>
      </c>
      <c r="L43" s="22">
        <f>+SUM(Mar!L43+K43)</f>
        <v>38</v>
      </c>
    </row>
    <row r="44" spans="1:12" s="9" customFormat="1" ht="15.75" customHeight="1">
      <c r="A44" s="7" t="s">
        <v>43</v>
      </c>
      <c r="B44" s="8" t="s">
        <v>20</v>
      </c>
      <c r="C44" s="29">
        <v>5705</v>
      </c>
      <c r="D44" s="30">
        <f>SUM(Mar!D44+C44*3)</f>
        <v>829927</v>
      </c>
      <c r="E44" s="29">
        <v>250</v>
      </c>
      <c r="F44" s="30">
        <f>SUM(Mar!F44+E44*3)</f>
        <v>35092</v>
      </c>
      <c r="G44" s="29">
        <v>93609</v>
      </c>
      <c r="H44" s="30">
        <f>SUM(Mar!H44+G44)</f>
        <v>1027168</v>
      </c>
      <c r="I44" s="30">
        <f t="shared" si="2"/>
        <v>99564</v>
      </c>
      <c r="J44" s="30">
        <f t="shared" si="1"/>
        <v>1892187</v>
      </c>
      <c r="K44" s="20">
        <v>6</v>
      </c>
      <c r="L44" s="22">
        <f>+SUM(Mar!L44+K44)</f>
        <v>83</v>
      </c>
    </row>
    <row r="45" spans="1:12" s="1" customFormat="1" ht="15.75" customHeight="1">
      <c r="A45" s="5" t="s">
        <v>48</v>
      </c>
      <c r="B45" s="6" t="s">
        <v>20</v>
      </c>
      <c r="C45" s="29">
        <v>1714</v>
      </c>
      <c r="D45" s="30">
        <f>SUM(Mar!D45+C45*3)</f>
        <v>11407</v>
      </c>
      <c r="E45" s="29">
        <v>0</v>
      </c>
      <c r="F45" s="30">
        <f>SUM(Mar!F45+E45*3)</f>
        <v>63927</v>
      </c>
      <c r="G45" s="29">
        <v>18718</v>
      </c>
      <c r="H45" s="30">
        <f>SUM(Mar!H45+G45)</f>
        <v>42823</v>
      </c>
      <c r="I45" s="32">
        <f t="shared" si="2"/>
        <v>20432</v>
      </c>
      <c r="J45" s="30">
        <f t="shared" si="1"/>
        <v>118157</v>
      </c>
      <c r="K45" s="20">
        <v>2</v>
      </c>
      <c r="L45" s="22">
        <f>+SUM(Mar!L45+K45)</f>
        <v>10</v>
      </c>
    </row>
    <row r="46" spans="1:12" s="9" customFormat="1" ht="15.75" customHeight="1">
      <c r="A46" s="7" t="s">
        <v>54</v>
      </c>
      <c r="B46" s="8" t="s">
        <v>20</v>
      </c>
      <c r="C46" s="29">
        <v>0</v>
      </c>
      <c r="D46" s="30">
        <f>SUM(Mar!D46+C46*3)</f>
        <v>0</v>
      </c>
      <c r="E46" s="29">
        <v>0</v>
      </c>
      <c r="F46" s="30">
        <f>SUM(Mar!F46+E46*3)</f>
        <v>0</v>
      </c>
      <c r="G46" s="29">
        <v>0</v>
      </c>
      <c r="H46" s="30">
        <f>SUM(Mar!H46+G46)</f>
        <v>0</v>
      </c>
      <c r="I46" s="30">
        <f t="shared" si="2"/>
        <v>0</v>
      </c>
      <c r="J46" s="30">
        <f t="shared" si="1"/>
        <v>0</v>
      </c>
      <c r="K46" s="20">
        <v>0</v>
      </c>
      <c r="L46" s="22">
        <f>+SUM(Mar!L46+K46)</f>
        <v>0</v>
      </c>
    </row>
    <row r="47" spans="1:12" s="9" customFormat="1" ht="15.75" customHeight="1">
      <c r="A47" s="7" t="s">
        <v>55</v>
      </c>
      <c r="B47" s="8" t="s">
        <v>20</v>
      </c>
      <c r="C47" s="29">
        <v>0</v>
      </c>
      <c r="D47" s="30">
        <f>SUM(Mar!D47+C47*3)</f>
        <v>270108</v>
      </c>
      <c r="E47" s="29">
        <v>0</v>
      </c>
      <c r="F47" s="30">
        <f>SUM(Mar!F47+E47*3)</f>
        <v>1340</v>
      </c>
      <c r="G47" s="29">
        <v>0</v>
      </c>
      <c r="H47" s="30">
        <f>SUM(Mar!H47+G47)</f>
        <v>299053</v>
      </c>
      <c r="I47" s="30">
        <f t="shared" si="2"/>
        <v>0</v>
      </c>
      <c r="J47" s="30">
        <f t="shared" si="1"/>
        <v>570501</v>
      </c>
      <c r="K47" s="20">
        <v>0</v>
      </c>
      <c r="L47" s="22">
        <f>+SUM(Mar!L47+K47)</f>
        <v>20</v>
      </c>
    </row>
    <row r="48" spans="1:12" s="9" customFormat="1" ht="15.75" customHeight="1">
      <c r="A48" s="7" t="s">
        <v>56</v>
      </c>
      <c r="B48" s="8" t="s">
        <v>20</v>
      </c>
      <c r="C48" s="29">
        <v>0</v>
      </c>
      <c r="D48" s="30">
        <f>SUM(Mar!D48+C48*3)</f>
        <v>164932</v>
      </c>
      <c r="E48" s="29">
        <v>0</v>
      </c>
      <c r="F48" s="30">
        <f>SUM(Mar!F48+E48*3)</f>
        <v>62333</v>
      </c>
      <c r="G48" s="29">
        <v>0</v>
      </c>
      <c r="H48" s="30">
        <f>SUM(Mar!H48+G48)</f>
        <v>203771</v>
      </c>
      <c r="I48" s="30">
        <f t="shared" si="2"/>
        <v>0</v>
      </c>
      <c r="J48" s="30">
        <f t="shared" si="1"/>
        <v>431036</v>
      </c>
      <c r="K48" s="20">
        <v>0</v>
      </c>
      <c r="L48" s="22">
        <f>+SUM(Mar!L48+K48)</f>
        <v>18</v>
      </c>
    </row>
    <row r="49" spans="1:12" s="1" customFormat="1" ht="15.75" customHeight="1">
      <c r="A49" s="5" t="s">
        <v>58</v>
      </c>
      <c r="B49" s="6" t="s">
        <v>20</v>
      </c>
      <c r="C49" s="29">
        <v>742</v>
      </c>
      <c r="D49" s="30">
        <f>SUM(Mar!D49+C49*3)</f>
        <v>47468</v>
      </c>
      <c r="E49" s="29">
        <v>0</v>
      </c>
      <c r="F49" s="30">
        <f>SUM(Mar!F49+E49*3)</f>
        <v>9974</v>
      </c>
      <c r="G49" s="29">
        <v>907</v>
      </c>
      <c r="H49" s="30">
        <f>SUM(Mar!H49+G49)</f>
        <v>61300</v>
      </c>
      <c r="I49" s="32">
        <f t="shared" si="2"/>
        <v>1649</v>
      </c>
      <c r="J49" s="30">
        <f t="shared" si="1"/>
        <v>118742</v>
      </c>
      <c r="K49" s="20">
        <v>1</v>
      </c>
      <c r="L49" s="22">
        <f>+SUM(Mar!L49+K49)</f>
        <v>10</v>
      </c>
    </row>
    <row r="50" spans="1:12" s="1" customFormat="1" ht="15.75" customHeight="1">
      <c r="A50" s="5" t="s">
        <v>59</v>
      </c>
      <c r="B50" s="6" t="s">
        <v>20</v>
      </c>
      <c r="C50" s="29">
        <v>0</v>
      </c>
      <c r="D50" s="30">
        <f>SUM(Mar!D50+C50*3)</f>
        <v>72429</v>
      </c>
      <c r="E50" s="29">
        <v>0</v>
      </c>
      <c r="F50" s="30">
        <f>SUM(Mar!F50+E50*3)</f>
        <v>27600</v>
      </c>
      <c r="G50" s="29">
        <v>0</v>
      </c>
      <c r="H50" s="30">
        <f>SUM(Mar!H50+G50)</f>
        <v>66361</v>
      </c>
      <c r="I50" s="32">
        <f t="shared" si="2"/>
        <v>0</v>
      </c>
      <c r="J50" s="30">
        <f t="shared" si="1"/>
        <v>166390</v>
      </c>
      <c r="K50" s="20">
        <v>0</v>
      </c>
      <c r="L50" s="22">
        <f>+SUM(Mar!L50+K50)</f>
        <v>8</v>
      </c>
    </row>
    <row r="51" spans="1:12" s="1" customFormat="1" ht="15.75" customHeight="1">
      <c r="A51" s="5" t="s">
        <v>60</v>
      </c>
      <c r="B51" s="6" t="s">
        <v>20</v>
      </c>
      <c r="C51" s="29">
        <v>2858</v>
      </c>
      <c r="D51" s="30">
        <f>SUM(Mar!D51+C51*3)</f>
        <v>480139</v>
      </c>
      <c r="E51" s="29">
        <v>2459</v>
      </c>
      <c r="F51" s="30">
        <f>SUM(Mar!F51+E51*3)</f>
        <v>97886</v>
      </c>
      <c r="G51" s="29">
        <v>61584</v>
      </c>
      <c r="H51" s="30">
        <f>SUM(Mar!H51+G51)</f>
        <v>825202</v>
      </c>
      <c r="I51" s="32">
        <f t="shared" si="2"/>
        <v>66901</v>
      </c>
      <c r="J51" s="30">
        <f>SUM(D51+F51+H51)</f>
        <v>1403227</v>
      </c>
      <c r="K51" s="20">
        <v>4</v>
      </c>
      <c r="L51" s="22">
        <f>+SUM(Mar!L51+K51)</f>
        <v>56</v>
      </c>
    </row>
    <row r="52" spans="1:12" s="1" customFormat="1" ht="15.75" customHeight="1">
      <c r="A52" s="5" t="s">
        <v>61</v>
      </c>
      <c r="B52" s="6" t="s">
        <v>20</v>
      </c>
      <c r="C52" s="29">
        <v>2858</v>
      </c>
      <c r="D52" s="30">
        <f>SUM(Mar!D52+C52*3)</f>
        <v>127732</v>
      </c>
      <c r="E52" s="29">
        <v>1310</v>
      </c>
      <c r="F52" s="30">
        <f>SUM(Mar!F52+E52*3)</f>
        <v>96101</v>
      </c>
      <c r="G52" s="29">
        <v>32501</v>
      </c>
      <c r="H52" s="30">
        <f>SUM(Mar!H52+G52)</f>
        <v>213796</v>
      </c>
      <c r="I52" s="32">
        <f t="shared" si="2"/>
        <v>36669</v>
      </c>
      <c r="J52" s="30">
        <f t="shared" si="1"/>
        <v>437629</v>
      </c>
      <c r="K52" s="20">
        <v>4</v>
      </c>
      <c r="L52" s="22">
        <f>+SUM(Mar!L52+K52)</f>
        <v>23</v>
      </c>
    </row>
    <row r="53" spans="1:12" s="1" customFormat="1" ht="15.75" customHeight="1">
      <c r="A53" s="5" t="s">
        <v>65</v>
      </c>
      <c r="B53" s="6" t="s">
        <v>20</v>
      </c>
      <c r="C53" s="29">
        <v>0</v>
      </c>
      <c r="D53" s="30">
        <f>SUM(Mar!D53+C53*3)</f>
        <v>0</v>
      </c>
      <c r="E53" s="29">
        <v>1130</v>
      </c>
      <c r="F53" s="30">
        <f>SUM(Mar!F53+E53*3)</f>
        <v>3390</v>
      </c>
      <c r="G53" s="29">
        <v>7859</v>
      </c>
      <c r="H53" s="30">
        <f>SUM(Mar!H53+G53)</f>
        <v>7859</v>
      </c>
      <c r="I53" s="32">
        <f t="shared" si="2"/>
        <v>8989</v>
      </c>
      <c r="J53" s="30">
        <f t="shared" si="1"/>
        <v>11249</v>
      </c>
      <c r="K53" s="20">
        <v>1</v>
      </c>
      <c r="L53" s="22">
        <f>+SUM(Mar!L53+K53)</f>
        <v>1</v>
      </c>
    </row>
    <row r="54" spans="1:12" s="1" customFormat="1" ht="15.75" customHeight="1">
      <c r="A54" s="5" t="s">
        <v>66</v>
      </c>
      <c r="B54" s="6" t="s">
        <v>20</v>
      </c>
      <c r="C54" s="29">
        <v>3018</v>
      </c>
      <c r="D54" s="30">
        <f>SUM(Mar!D54+C54*3)</f>
        <v>208032</v>
      </c>
      <c r="E54" s="29">
        <v>0</v>
      </c>
      <c r="F54" s="30">
        <f>SUM(Mar!F54+E54*3)</f>
        <v>5107</v>
      </c>
      <c r="G54" s="29">
        <v>21728</v>
      </c>
      <c r="H54" s="30">
        <f>SUM(Mar!H54+G54)</f>
        <v>190500</v>
      </c>
      <c r="I54" s="32">
        <f t="shared" si="2"/>
        <v>24746</v>
      </c>
      <c r="J54" s="30">
        <f t="shared" si="1"/>
        <v>403639</v>
      </c>
      <c r="K54" s="20">
        <v>1</v>
      </c>
      <c r="L54" s="22">
        <f>+SUM(Mar!L54+K54)</f>
        <v>12</v>
      </c>
    </row>
    <row r="55" spans="1:12" s="1" customFormat="1" ht="15.75" customHeight="1">
      <c r="A55" s="5" t="s">
        <v>67</v>
      </c>
      <c r="B55" s="6" t="s">
        <v>20</v>
      </c>
      <c r="C55" s="29">
        <v>1136</v>
      </c>
      <c r="D55" s="30">
        <f>SUM(Mar!D55+C55*3)</f>
        <v>822651</v>
      </c>
      <c r="E55" s="29">
        <v>2495</v>
      </c>
      <c r="F55" s="30">
        <f>SUM(Mar!F55+E55*3)</f>
        <v>50502</v>
      </c>
      <c r="G55" s="29">
        <v>8923</v>
      </c>
      <c r="H55" s="30">
        <f>SUM(Mar!H55+G55)</f>
        <v>847451</v>
      </c>
      <c r="I55" s="32">
        <f t="shared" si="2"/>
        <v>12554</v>
      </c>
      <c r="J55" s="30">
        <f t="shared" si="1"/>
        <v>1720604</v>
      </c>
      <c r="K55" s="20">
        <v>3</v>
      </c>
      <c r="L55" s="22">
        <f>+SUM(Mar!L55+K55)</f>
        <v>65</v>
      </c>
    </row>
    <row r="56" spans="1:12" s="9" customFormat="1" ht="15.75" customHeight="1">
      <c r="A56" s="7" t="s">
        <v>68</v>
      </c>
      <c r="B56" s="8" t="s">
        <v>20</v>
      </c>
      <c r="C56" s="29">
        <v>0</v>
      </c>
      <c r="D56" s="30">
        <f>SUM(Mar!D56+C56*3)</f>
        <v>0</v>
      </c>
      <c r="E56" s="29">
        <v>0</v>
      </c>
      <c r="F56" s="30">
        <f>SUM(Mar!F56+E56*3)</f>
        <v>540</v>
      </c>
      <c r="G56" s="29">
        <v>0</v>
      </c>
      <c r="H56" s="30">
        <f>SUM(Mar!H56+G56)</f>
        <v>0</v>
      </c>
      <c r="I56" s="30">
        <f t="shared" si="2"/>
        <v>0</v>
      </c>
      <c r="J56" s="30">
        <f t="shared" si="1"/>
        <v>540</v>
      </c>
      <c r="K56" s="20">
        <v>0</v>
      </c>
      <c r="L56" s="22">
        <f>+SUM(Mar!L56+K56)</f>
        <v>1</v>
      </c>
    </row>
    <row r="57" spans="1:12" s="1" customFormat="1" ht="15.75" customHeight="1">
      <c r="A57" s="5" t="s">
        <v>69</v>
      </c>
      <c r="B57" s="6" t="s">
        <v>20</v>
      </c>
      <c r="C57" s="29">
        <v>131</v>
      </c>
      <c r="D57" s="30">
        <f>SUM(Mar!D57+C57*3)</f>
        <v>178524</v>
      </c>
      <c r="E57" s="29">
        <v>5300</v>
      </c>
      <c r="F57" s="30">
        <f>SUM(Mar!F57+E57*3)</f>
        <v>100203</v>
      </c>
      <c r="G57" s="29">
        <v>23466</v>
      </c>
      <c r="H57" s="30">
        <f>SUM(Mar!H57+G57)</f>
        <v>263519</v>
      </c>
      <c r="I57" s="32">
        <f t="shared" si="2"/>
        <v>28897</v>
      </c>
      <c r="J57" s="30">
        <f t="shared" si="1"/>
        <v>542246</v>
      </c>
      <c r="K57" s="20">
        <v>4</v>
      </c>
      <c r="L57" s="22">
        <f>+SUM(Mar!L57+K57)</f>
        <v>30</v>
      </c>
    </row>
    <row r="58" spans="1:12" s="9" customFormat="1" ht="15.75" customHeight="1">
      <c r="A58" s="7" t="s">
        <v>70</v>
      </c>
      <c r="B58" s="8" t="s">
        <v>20</v>
      </c>
      <c r="C58" s="29">
        <v>577</v>
      </c>
      <c r="D58" s="30">
        <f>SUM(Mar!D58+C58*3)</f>
        <v>120376</v>
      </c>
      <c r="E58" s="29">
        <v>0</v>
      </c>
      <c r="F58" s="30">
        <f>SUM(Mar!F58+E58*3)</f>
        <v>0</v>
      </c>
      <c r="G58" s="29">
        <v>22402</v>
      </c>
      <c r="H58" s="30">
        <f>SUM(Mar!H58+G58)</f>
        <v>149438</v>
      </c>
      <c r="I58" s="30">
        <f t="shared" si="2"/>
        <v>22979</v>
      </c>
      <c r="J58" s="30">
        <f t="shared" si="1"/>
        <v>269814</v>
      </c>
      <c r="K58" s="20">
        <v>1</v>
      </c>
      <c r="L58" s="22">
        <f>+SUM(Mar!L58+K58)</f>
        <v>7</v>
      </c>
    </row>
    <row r="59" spans="1:12" s="1" customFormat="1" ht="15.75" customHeight="1">
      <c r="A59" s="5" t="s">
        <v>71</v>
      </c>
      <c r="B59" s="6" t="s">
        <v>20</v>
      </c>
      <c r="C59" s="29">
        <v>0</v>
      </c>
      <c r="D59" s="30">
        <f>SUM(Mar!D59+C59*3)</f>
        <v>64887</v>
      </c>
      <c r="E59" s="29">
        <v>0</v>
      </c>
      <c r="F59" s="30">
        <f>SUM(Mar!F59+E59*3)</f>
        <v>0</v>
      </c>
      <c r="G59" s="29">
        <v>0</v>
      </c>
      <c r="H59" s="30">
        <f>SUM(Mar!H59+G59)</f>
        <v>68737</v>
      </c>
      <c r="I59" s="32">
        <f t="shared" si="2"/>
        <v>0</v>
      </c>
      <c r="J59" s="30">
        <f t="shared" si="1"/>
        <v>133624</v>
      </c>
      <c r="K59" s="20">
        <v>0</v>
      </c>
      <c r="L59" s="22">
        <f>+SUM(Mar!L59+K59)</f>
        <v>4</v>
      </c>
    </row>
    <row r="60" spans="1:12" s="9" customFormat="1" ht="15.75" customHeight="1">
      <c r="A60" s="7" t="s">
        <v>72</v>
      </c>
      <c r="B60" s="8" t="s">
        <v>20</v>
      </c>
      <c r="C60" s="29">
        <v>24652</v>
      </c>
      <c r="D60" s="30">
        <f>SUM(Mar!D60+C60*3)</f>
        <v>3021981</v>
      </c>
      <c r="E60" s="29">
        <v>4967</v>
      </c>
      <c r="F60" s="30">
        <f>SUM(Mar!F60+E60*3)</f>
        <v>154899</v>
      </c>
      <c r="G60" s="29">
        <v>165431</v>
      </c>
      <c r="H60" s="30">
        <f>SUM(Mar!H60+G60)</f>
        <v>3885783</v>
      </c>
      <c r="I60" s="30">
        <f t="shared" si="2"/>
        <v>195050</v>
      </c>
      <c r="J60" s="30">
        <f t="shared" si="1"/>
        <v>7062663</v>
      </c>
      <c r="K60" s="20">
        <v>20</v>
      </c>
      <c r="L60" s="22">
        <f>+SUM(Mar!L60+K60)</f>
        <v>286</v>
      </c>
    </row>
    <row r="61" spans="1:12" s="1" customFormat="1" ht="15.75" customHeight="1">
      <c r="A61" s="5" t="s">
        <v>73</v>
      </c>
      <c r="B61" s="6" t="s">
        <v>20</v>
      </c>
      <c r="C61" s="29">
        <v>0</v>
      </c>
      <c r="D61" s="30">
        <f>SUM(Mar!D61+C61*3)</f>
        <v>182443</v>
      </c>
      <c r="E61" s="29">
        <v>0</v>
      </c>
      <c r="F61" s="30">
        <f>SUM(Mar!F61+E61*3)</f>
        <v>18293</v>
      </c>
      <c r="G61" s="29">
        <v>0</v>
      </c>
      <c r="H61" s="30">
        <f>SUM(Mar!H61+G61)</f>
        <v>168495</v>
      </c>
      <c r="I61" s="32">
        <f t="shared" si="2"/>
        <v>0</v>
      </c>
      <c r="J61" s="30">
        <f t="shared" si="1"/>
        <v>369231</v>
      </c>
      <c r="K61" s="20">
        <v>0</v>
      </c>
      <c r="L61" s="22">
        <f>+SUM(Mar!L61+K61)</f>
        <v>15</v>
      </c>
    </row>
    <row r="62" spans="1:12" s="9" customFormat="1" ht="15.75" customHeight="1">
      <c r="A62" s="7" t="s">
        <v>74</v>
      </c>
      <c r="B62" s="8" t="s">
        <v>20</v>
      </c>
      <c r="C62" s="29">
        <v>0</v>
      </c>
      <c r="D62" s="30">
        <f>SUM(Mar!D62+C62*3)</f>
        <v>33740</v>
      </c>
      <c r="E62" s="29">
        <v>0</v>
      </c>
      <c r="F62" s="30">
        <f>SUM(Mar!F62+E62*3)</f>
        <v>3366</v>
      </c>
      <c r="G62" s="29">
        <v>0</v>
      </c>
      <c r="H62" s="30">
        <f>SUM(Mar!H62+G62)</f>
        <v>7571</v>
      </c>
      <c r="I62" s="30">
        <f t="shared" si="2"/>
        <v>0</v>
      </c>
      <c r="J62" s="30">
        <f>SUM(D62+F62+H62)</f>
        <v>44677</v>
      </c>
      <c r="K62" s="20">
        <v>0</v>
      </c>
      <c r="L62" s="22">
        <f>+SUM(Mar!L62+K62)</f>
        <v>5</v>
      </c>
    </row>
    <row r="63" spans="1:12" s="1" customFormat="1" ht="15.75" customHeight="1">
      <c r="A63" s="5" t="s">
        <v>75</v>
      </c>
      <c r="B63" s="6" t="s">
        <v>20</v>
      </c>
      <c r="C63" s="29">
        <v>1809</v>
      </c>
      <c r="D63" s="30">
        <f>SUM(Mar!D63+C63*3)</f>
        <v>161576</v>
      </c>
      <c r="E63" s="29">
        <v>0</v>
      </c>
      <c r="F63" s="30">
        <f>SUM(Mar!F63+E63*3)</f>
        <v>9450</v>
      </c>
      <c r="G63" s="29">
        <v>2502</v>
      </c>
      <c r="H63" s="30">
        <f>SUM(Mar!H63+G63)</f>
        <v>191921</v>
      </c>
      <c r="I63" s="32">
        <f t="shared" si="2"/>
        <v>4311</v>
      </c>
      <c r="J63" s="30">
        <f t="shared" si="1"/>
        <v>362947</v>
      </c>
      <c r="K63" s="20">
        <v>1</v>
      </c>
      <c r="L63" s="22">
        <f>+SUM(Mar!L63+K63)</f>
        <v>15</v>
      </c>
    </row>
    <row r="64" spans="1:12" s="1" customFormat="1" ht="15.75" customHeight="1">
      <c r="A64" s="5" t="s">
        <v>76</v>
      </c>
      <c r="B64" s="6" t="s">
        <v>20</v>
      </c>
      <c r="C64" s="29">
        <v>131</v>
      </c>
      <c r="D64" s="30">
        <f>SUM(Mar!D64+C64*3)</f>
        <v>34185</v>
      </c>
      <c r="E64" s="29">
        <v>0</v>
      </c>
      <c r="F64" s="30">
        <f>SUM(Mar!F64+E64*3)</f>
        <v>4932</v>
      </c>
      <c r="G64" s="29">
        <v>1427</v>
      </c>
      <c r="H64" s="30">
        <f>SUM(Mar!H64+G64)</f>
        <v>43593</v>
      </c>
      <c r="I64" s="32">
        <f t="shared" si="2"/>
        <v>1558</v>
      </c>
      <c r="J64" s="30">
        <f t="shared" si="1"/>
        <v>82710</v>
      </c>
      <c r="K64" s="20">
        <v>1</v>
      </c>
      <c r="L64" s="22">
        <f>+SUM(Mar!L64+K64)</f>
        <v>3</v>
      </c>
    </row>
    <row r="65" spans="1:12" s="9" customFormat="1" ht="15.75" customHeight="1">
      <c r="A65" s="7" t="s">
        <v>78</v>
      </c>
      <c r="B65" s="8" t="s">
        <v>20</v>
      </c>
      <c r="C65" s="29">
        <v>0</v>
      </c>
      <c r="D65" s="30">
        <f>SUM(Mar!D65+C65*3)</f>
        <v>0</v>
      </c>
      <c r="E65" s="29">
        <v>0</v>
      </c>
      <c r="F65" s="30">
        <f>SUM(Mar!F65+E65*3)</f>
        <v>0</v>
      </c>
      <c r="G65" s="29">
        <v>0</v>
      </c>
      <c r="H65" s="30">
        <f>SUM(Mar!H65+G65)</f>
        <v>0</v>
      </c>
      <c r="I65" s="30">
        <f t="shared" si="2"/>
        <v>0</v>
      </c>
      <c r="J65" s="30">
        <f t="shared" si="1"/>
        <v>0</v>
      </c>
      <c r="K65" s="20">
        <v>0</v>
      </c>
      <c r="L65" s="22">
        <f>+SUM(Mar!L65+K65)</f>
        <v>0</v>
      </c>
    </row>
    <row r="66" spans="1:12" s="9" customFormat="1" ht="15.75" customHeight="1">
      <c r="A66" s="7" t="s">
        <v>79</v>
      </c>
      <c r="B66" s="8" t="s">
        <v>20</v>
      </c>
      <c r="C66" s="29">
        <v>1136</v>
      </c>
      <c r="D66" s="30">
        <f>SUM(Mar!D66+C66*3)</f>
        <v>67483</v>
      </c>
      <c r="E66" s="29">
        <v>0</v>
      </c>
      <c r="F66" s="30">
        <f>SUM(Mar!F66+E66*3)</f>
        <v>0</v>
      </c>
      <c r="G66" s="29">
        <v>31210</v>
      </c>
      <c r="H66" s="30">
        <f>SUM(Mar!H66+G66)</f>
        <v>41449</v>
      </c>
      <c r="I66" s="30">
        <f t="shared" si="2"/>
        <v>32346</v>
      </c>
      <c r="J66" s="30">
        <f t="shared" si="1"/>
        <v>108932</v>
      </c>
      <c r="K66" s="20">
        <v>1</v>
      </c>
      <c r="L66" s="22">
        <f>+SUM(Mar!L66+K66)</f>
        <v>4</v>
      </c>
    </row>
    <row r="67" spans="1:12" s="9" customFormat="1" ht="15.75" customHeight="1">
      <c r="A67" s="7" t="s">
        <v>80</v>
      </c>
      <c r="B67" s="8" t="s">
        <v>20</v>
      </c>
      <c r="C67" s="29">
        <v>0</v>
      </c>
      <c r="D67" s="30">
        <f>SUM(Mar!D67+C67*3)</f>
        <v>15160</v>
      </c>
      <c r="E67" s="29">
        <v>0</v>
      </c>
      <c r="F67" s="30">
        <f>SUM(Mar!F67+E67*3)</f>
        <v>2345</v>
      </c>
      <c r="G67" s="29">
        <v>0</v>
      </c>
      <c r="H67" s="30">
        <f>SUM(Mar!H67+G67)</f>
        <v>6152</v>
      </c>
      <c r="I67" s="30">
        <f t="shared" si="2"/>
        <v>0</v>
      </c>
      <c r="J67" s="30">
        <f t="shared" si="1"/>
        <v>23657</v>
      </c>
      <c r="K67" s="20">
        <v>0</v>
      </c>
      <c r="L67" s="22">
        <f>+SUM(Mar!L67+K67)</f>
        <v>2</v>
      </c>
    </row>
    <row r="68" spans="1:12" s="1" customFormat="1" ht="15.75" customHeight="1">
      <c r="A68" s="5" t="s">
        <v>81</v>
      </c>
      <c r="B68" s="6" t="s">
        <v>20</v>
      </c>
      <c r="C68" s="29">
        <v>0</v>
      </c>
      <c r="D68" s="30">
        <f>SUM(Mar!D68+C68*3)</f>
        <v>40660</v>
      </c>
      <c r="E68" s="29">
        <v>0</v>
      </c>
      <c r="F68" s="30">
        <f>SUM(Mar!F68+E68*3)</f>
        <v>33836</v>
      </c>
      <c r="G68" s="29">
        <v>0</v>
      </c>
      <c r="H68" s="30">
        <f>SUM(Mar!H68+G68)</f>
        <v>33447</v>
      </c>
      <c r="I68" s="32">
        <f t="shared" si="2"/>
        <v>0</v>
      </c>
      <c r="J68" s="30">
        <f t="shared" si="1"/>
        <v>107943</v>
      </c>
      <c r="K68" s="20">
        <v>0</v>
      </c>
      <c r="L68" s="22">
        <f>+SUM(Mar!L68+K68)</f>
        <v>6</v>
      </c>
    </row>
    <row r="69" spans="1:12" s="9" customFormat="1" ht="15.75" customHeight="1">
      <c r="A69" s="7" t="s">
        <v>85</v>
      </c>
      <c r="B69" s="8" t="s">
        <v>20</v>
      </c>
      <c r="C69" s="29">
        <v>0</v>
      </c>
      <c r="D69" s="30">
        <f>SUM(Mar!D69+C69*3)</f>
        <v>163892</v>
      </c>
      <c r="E69" s="29">
        <v>0</v>
      </c>
      <c r="F69" s="30">
        <f>SUM(Mar!F69+E69*3)</f>
        <v>0</v>
      </c>
      <c r="G69" s="29">
        <v>0</v>
      </c>
      <c r="H69" s="30">
        <f>SUM(Mar!H69+G69)</f>
        <v>155806</v>
      </c>
      <c r="I69" s="30">
        <f t="shared" si="2"/>
        <v>0</v>
      </c>
      <c r="J69" s="30">
        <f t="shared" si="1"/>
        <v>319698</v>
      </c>
      <c r="K69" s="20">
        <v>0</v>
      </c>
      <c r="L69" s="22">
        <f>+SUM(Mar!L69+K69)</f>
        <v>13</v>
      </c>
    </row>
    <row r="70" spans="1:12" s="9" customFormat="1" ht="15.75" customHeight="1">
      <c r="A70" s="7" t="s">
        <v>87</v>
      </c>
      <c r="B70" s="8" t="s">
        <v>20</v>
      </c>
      <c r="C70" s="29">
        <v>0</v>
      </c>
      <c r="D70" s="30">
        <f>SUM(Mar!D70+C70*3)</f>
        <v>55723</v>
      </c>
      <c r="E70" s="29">
        <v>0</v>
      </c>
      <c r="F70" s="30">
        <f>SUM(Mar!F70+E70*3)</f>
        <v>9804</v>
      </c>
      <c r="G70" s="29">
        <v>0</v>
      </c>
      <c r="H70" s="30">
        <f>SUM(Mar!H70+G70)</f>
        <v>140214</v>
      </c>
      <c r="I70" s="30">
        <f t="shared" si="2"/>
        <v>0</v>
      </c>
      <c r="J70" s="30">
        <f>SUM(D70+F70+H70)</f>
        <v>205741</v>
      </c>
      <c r="K70" s="20">
        <v>0</v>
      </c>
      <c r="L70" s="22">
        <f>+SUM(Mar!L70+K70)</f>
        <v>4</v>
      </c>
    </row>
    <row r="71" spans="1:12" s="1" customFormat="1" ht="15.75" customHeight="1">
      <c r="A71" s="5" t="s">
        <v>88</v>
      </c>
      <c r="B71" s="6" t="s">
        <v>20</v>
      </c>
      <c r="C71" s="29">
        <v>742</v>
      </c>
      <c r="D71" s="30">
        <f>SUM(Mar!D71+C71*3)</f>
        <v>220905</v>
      </c>
      <c r="E71" s="29">
        <v>90</v>
      </c>
      <c r="F71" s="30">
        <f>SUM(Mar!F71+E71*3)</f>
        <v>31822</v>
      </c>
      <c r="G71" s="29">
        <v>13445</v>
      </c>
      <c r="H71" s="30">
        <f>SUM(Mar!H71+G71)</f>
        <v>265937</v>
      </c>
      <c r="I71" s="32">
        <f t="shared" si="2"/>
        <v>14277</v>
      </c>
      <c r="J71" s="30">
        <f>SUM(D71+F71+H71)</f>
        <v>518664</v>
      </c>
      <c r="K71" s="20">
        <v>2</v>
      </c>
      <c r="L71" s="22">
        <f>+SUM(Mar!L71+K71)</f>
        <v>23</v>
      </c>
    </row>
    <row r="72" spans="1:12" s="3" customFormat="1" ht="21.75">
      <c r="A72" s="17" t="s">
        <v>125</v>
      </c>
      <c r="B72" s="2"/>
      <c r="C72" s="32">
        <f>SUM(C5:C31)</f>
        <v>78806</v>
      </c>
      <c r="D72" s="32">
        <f aca="true" t="shared" si="3" ref="D72:J72">SUM(D5:D31)</f>
        <v>8099408</v>
      </c>
      <c r="E72" s="32">
        <f t="shared" si="3"/>
        <v>63470</v>
      </c>
      <c r="F72" s="32">
        <f>SUM(F5:F31)</f>
        <v>4359159</v>
      </c>
      <c r="G72" s="32">
        <f t="shared" si="3"/>
        <v>1110824</v>
      </c>
      <c r="H72" s="32">
        <f t="shared" si="3"/>
        <v>11803339.73</v>
      </c>
      <c r="I72" s="32">
        <f t="shared" si="3"/>
        <v>1253100</v>
      </c>
      <c r="J72" s="32">
        <f t="shared" si="3"/>
        <v>24261906.73</v>
      </c>
      <c r="K72" s="25">
        <f>SUM(K5:K31)</f>
        <v>122</v>
      </c>
      <c r="L72" s="25">
        <f>SUM(Mar!L72+K72)</f>
        <v>1396</v>
      </c>
    </row>
    <row r="73" spans="1:12" s="3" customFormat="1" ht="21.75">
      <c r="A73" s="17" t="s">
        <v>126</v>
      </c>
      <c r="B73" s="2"/>
      <c r="C73" s="32">
        <f>SUM(C32:C71)</f>
        <v>59122</v>
      </c>
      <c r="D73" s="32">
        <f aca="true" t="shared" si="4" ref="D73:J73">SUM(D32:D71)</f>
        <v>9570578</v>
      </c>
      <c r="E73" s="32">
        <f t="shared" si="4"/>
        <v>23052</v>
      </c>
      <c r="F73" s="32">
        <f t="shared" si="4"/>
        <v>1142941</v>
      </c>
      <c r="G73" s="32">
        <f t="shared" si="4"/>
        <v>645069</v>
      </c>
      <c r="H73" s="32">
        <f t="shared" si="4"/>
        <v>11897978</v>
      </c>
      <c r="I73" s="32">
        <f t="shared" si="4"/>
        <v>727243</v>
      </c>
      <c r="J73" s="32">
        <f t="shared" si="4"/>
        <v>22611497</v>
      </c>
      <c r="K73" s="25">
        <f>SUM(K6:K32)</f>
        <v>93</v>
      </c>
      <c r="L73" s="25">
        <f>SUM(Mar!L73+K73)</f>
        <v>1186</v>
      </c>
    </row>
    <row r="74" spans="1:12" s="3" customFormat="1" ht="15.75" customHeight="1">
      <c r="A74" s="15" t="s">
        <v>89</v>
      </c>
      <c r="B74" s="2"/>
      <c r="C74" s="32">
        <f>SUM(C72:C73)</f>
        <v>137928</v>
      </c>
      <c r="D74" s="32">
        <f aca="true" t="shared" si="5" ref="D74:J74">SUM(D72:D73)</f>
        <v>17669986</v>
      </c>
      <c r="E74" s="32">
        <f t="shared" si="5"/>
        <v>86522</v>
      </c>
      <c r="F74" s="32">
        <f t="shared" si="5"/>
        <v>5502100</v>
      </c>
      <c r="G74" s="32">
        <f t="shared" si="5"/>
        <v>1755893</v>
      </c>
      <c r="H74" s="32">
        <f t="shared" si="5"/>
        <v>23701317.73</v>
      </c>
      <c r="I74" s="32">
        <f t="shared" si="5"/>
        <v>1980343</v>
      </c>
      <c r="J74" s="32">
        <f t="shared" si="5"/>
        <v>46873403.730000004</v>
      </c>
      <c r="K74" s="25">
        <f>SUM(K72:K73)</f>
        <v>215</v>
      </c>
      <c r="L74" s="25">
        <f>SUM(L72:L73)</f>
        <v>2582</v>
      </c>
    </row>
    <row r="75" spans="1:10" ht="12.75">
      <c r="A75" s="10"/>
      <c r="B75" s="2"/>
      <c r="C75" s="37"/>
      <c r="D75" s="24"/>
      <c r="E75" s="37"/>
      <c r="F75" s="24"/>
      <c r="G75" s="37"/>
      <c r="H75" s="24"/>
      <c r="I75" s="76" t="s">
        <v>142</v>
      </c>
      <c r="J75" s="77">
        <v>50617776</v>
      </c>
    </row>
    <row r="76" spans="1:12" ht="12.75">
      <c r="A76" s="10"/>
      <c r="B76" s="2"/>
      <c r="C76" s="37"/>
      <c r="D76" s="24"/>
      <c r="E76" s="37"/>
      <c r="F76" s="24"/>
      <c r="G76" s="37"/>
      <c r="H76" s="24"/>
      <c r="I76" s="76" t="s">
        <v>141</v>
      </c>
      <c r="J76" s="77">
        <v>50327057</v>
      </c>
      <c r="L76" s="71"/>
    </row>
    <row r="77" spans="1:10" ht="12.75">
      <c r="A77" s="10"/>
      <c r="B77" s="2"/>
      <c r="C77" s="37"/>
      <c r="D77" s="24"/>
      <c r="E77" s="37"/>
      <c r="F77" s="24"/>
      <c r="G77" s="37"/>
      <c r="H77" s="24"/>
      <c r="I77" s="76" t="s">
        <v>140</v>
      </c>
      <c r="J77" s="77">
        <v>47231828</v>
      </c>
    </row>
    <row r="78" ht="12.75">
      <c r="I78" s="40"/>
    </row>
  </sheetData>
  <sheetProtection/>
  <mergeCells count="1">
    <mergeCell ref="A1:L1"/>
  </mergeCells>
  <conditionalFormatting sqref="C2:IV2 B75:H77 A1:A74 M1:IV1 B3:IV74">
    <cfRule type="expression" priority="5" dxfId="0" stopIfTrue="1">
      <formula>CellHasFormula</formula>
    </cfRule>
  </conditionalFormatting>
  <conditionalFormatting sqref="A1 M1:IV1">
    <cfRule type="expression" priority="4" dxfId="0" stopIfTrue="1">
      <formula>CellHasFormula</formula>
    </cfRule>
  </conditionalFormatting>
  <conditionalFormatting sqref="C5:C71">
    <cfRule type="expression" priority="3" dxfId="0" stopIfTrue="1">
      <formula>CellHasFormula</formula>
    </cfRule>
  </conditionalFormatting>
  <conditionalFormatting sqref="E5:E71">
    <cfRule type="expression" priority="2" dxfId="0" stopIfTrue="1">
      <formula>CellHasFormula</formula>
    </cfRule>
  </conditionalFormatting>
  <conditionalFormatting sqref="G5:G72">
    <cfRule type="expression" priority="1" dxfId="0" stopIfTrue="1">
      <formula>CellHasFormula</formula>
    </cfRule>
  </conditionalFormatting>
  <printOptions/>
  <pageMargins left="0.75" right="0.75" top="1" bottom="1" header="0.5" footer="0.5"/>
  <pageSetup fitToHeight="2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pane ySplit="4" topLeftCell="A50" activePane="bottomLeft" state="frozen"/>
      <selection pane="topLeft" activeCell="A1" sqref="A1"/>
      <selection pane="bottomLeft" activeCell="L77" sqref="L77"/>
    </sheetView>
  </sheetViews>
  <sheetFormatPr defaultColWidth="9.140625" defaultRowHeight="12.75"/>
  <cols>
    <col min="1" max="1" width="19.57421875" style="0" customWidth="1"/>
    <col min="2" max="2" width="8.7109375" style="0" customWidth="1"/>
    <col min="3" max="3" width="14.140625" style="23" customWidth="1"/>
    <col min="4" max="4" width="14.28125" style="38" customWidth="1"/>
    <col min="5" max="5" width="15.140625" style="23" customWidth="1"/>
    <col min="6" max="6" width="15.28125" style="38" customWidth="1"/>
    <col min="7" max="7" width="15.7109375" style="23" customWidth="1"/>
    <col min="8" max="8" width="15.140625" style="38" customWidth="1"/>
    <col min="9" max="9" width="13.7109375" style="38" customWidth="1"/>
    <col min="10" max="10" width="15.00390625" style="38" customWidth="1"/>
    <col min="11" max="11" width="6.7109375" style="23" customWidth="1"/>
    <col min="12" max="12" width="7.140625" style="23" customWidth="1"/>
  </cols>
  <sheetData>
    <row r="1" spans="1:12" s="1" customFormat="1" ht="18">
      <c r="A1" s="115" t="s">
        <v>130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20"/>
    </row>
    <row r="2" spans="1:12" s="1" customFormat="1" ht="12.75">
      <c r="A2" s="20" t="s">
        <v>177</v>
      </c>
      <c r="C2" s="20"/>
      <c r="D2" s="26"/>
      <c r="E2" s="20"/>
      <c r="F2" s="26"/>
      <c r="G2" s="20"/>
      <c r="H2" s="26"/>
      <c r="I2" s="26"/>
      <c r="J2" s="26"/>
      <c r="K2" s="20"/>
      <c r="L2" s="20"/>
    </row>
    <row r="3" spans="1:12" s="3" customFormat="1" ht="12.75">
      <c r="A3" s="2"/>
      <c r="B3" s="2"/>
      <c r="C3" s="37"/>
      <c r="D3" s="24"/>
      <c r="E3" s="37"/>
      <c r="F3" s="24"/>
      <c r="G3" s="37"/>
      <c r="H3" s="24"/>
      <c r="I3" s="24"/>
      <c r="J3" s="24"/>
      <c r="K3" s="24"/>
      <c r="L3" s="24"/>
    </row>
    <row r="4" spans="1:12" s="4" customFormat="1" ht="20.25" customHeight="1">
      <c r="A4" s="4" t="s">
        <v>0</v>
      </c>
      <c r="B4" s="4" t="s">
        <v>1</v>
      </c>
      <c r="C4" s="4" t="s">
        <v>10</v>
      </c>
      <c r="D4" s="19" t="s">
        <v>11</v>
      </c>
      <c r="E4" s="4" t="s">
        <v>109</v>
      </c>
      <c r="F4" s="19" t="s">
        <v>14</v>
      </c>
      <c r="G4" s="4" t="s">
        <v>15</v>
      </c>
      <c r="H4" s="19" t="s">
        <v>90</v>
      </c>
      <c r="I4" s="19" t="s">
        <v>110</v>
      </c>
      <c r="J4" s="19" t="s">
        <v>18</v>
      </c>
      <c r="K4" s="4" t="s">
        <v>128</v>
      </c>
      <c r="L4" s="4" t="s">
        <v>129</v>
      </c>
    </row>
    <row r="5" spans="1:12" s="9" customFormat="1" ht="15.75" customHeight="1">
      <c r="A5" s="7" t="s">
        <v>21</v>
      </c>
      <c r="B5" s="8" t="s">
        <v>22</v>
      </c>
      <c r="C5" s="29">
        <v>13765</v>
      </c>
      <c r="D5" s="30">
        <f>SUM(Apr!D5+C5*2)</f>
        <v>1482666</v>
      </c>
      <c r="E5" s="29">
        <v>41329</v>
      </c>
      <c r="F5" s="30">
        <f>SUM(Apr!F5+E5*2)</f>
        <v>1801734</v>
      </c>
      <c r="G5" s="29">
        <v>251363</v>
      </c>
      <c r="H5" s="30">
        <f>SUM(Apr!H5+G5)</f>
        <v>3533086</v>
      </c>
      <c r="I5" s="30">
        <f aca="true" t="shared" si="0" ref="I5:I36">SUM(C5,E5,G5)</f>
        <v>306457</v>
      </c>
      <c r="J5" s="30">
        <f>SUM(D5+F5+H5)</f>
        <v>6817486</v>
      </c>
      <c r="K5" s="22">
        <v>45</v>
      </c>
      <c r="L5" s="22">
        <f>SUM(Apr!L5+K5)</f>
        <v>416</v>
      </c>
    </row>
    <row r="6" spans="1:12" s="9" customFormat="1" ht="15.75" customHeight="1">
      <c r="A6" s="7" t="s">
        <v>23</v>
      </c>
      <c r="B6" s="8" t="s">
        <v>22</v>
      </c>
      <c r="C6" s="29">
        <v>1539</v>
      </c>
      <c r="D6" s="30">
        <f>SUM(Apr!D6+C6*2)</f>
        <v>34885</v>
      </c>
      <c r="E6" s="29">
        <v>2085</v>
      </c>
      <c r="F6" s="30">
        <f>SUM(Apr!F6+E6*2)</f>
        <v>49559</v>
      </c>
      <c r="G6" s="29">
        <v>16587</v>
      </c>
      <c r="H6" s="30">
        <f>SUM(Apr!H6+G6)</f>
        <v>77870</v>
      </c>
      <c r="I6" s="30">
        <f t="shared" si="0"/>
        <v>20211</v>
      </c>
      <c r="J6" s="30">
        <f aca="true" t="shared" si="1" ref="J6:J69">SUM(D6+F6+H6)</f>
        <v>162314</v>
      </c>
      <c r="K6" s="22">
        <v>2</v>
      </c>
      <c r="L6" s="22">
        <f>SUM(Apr!L6+K6)</f>
        <v>13</v>
      </c>
    </row>
    <row r="7" spans="1:12" s="1" customFormat="1" ht="15.75" customHeight="1">
      <c r="A7" s="5" t="s">
        <v>24</v>
      </c>
      <c r="B7" s="6" t="s">
        <v>22</v>
      </c>
      <c r="C7" s="29">
        <v>7588</v>
      </c>
      <c r="D7" s="30">
        <f>SUM(Apr!D7+C7*2)</f>
        <v>596002</v>
      </c>
      <c r="E7" s="29">
        <v>6836</v>
      </c>
      <c r="F7" s="30">
        <f>SUM(Apr!F7+E7*2)</f>
        <v>183772</v>
      </c>
      <c r="G7" s="29">
        <v>119323</v>
      </c>
      <c r="H7" s="30">
        <f>SUM(Apr!H7+G7)</f>
        <v>874471</v>
      </c>
      <c r="I7" s="32">
        <f t="shared" si="0"/>
        <v>133747</v>
      </c>
      <c r="J7" s="30">
        <f t="shared" si="1"/>
        <v>1654245</v>
      </c>
      <c r="K7" s="22">
        <v>9</v>
      </c>
      <c r="L7" s="22">
        <f>SUM(Apr!L7+K7)</f>
        <v>81</v>
      </c>
    </row>
    <row r="8" spans="1:12" s="9" customFormat="1" ht="15.75" customHeight="1">
      <c r="A8" s="7" t="s">
        <v>25</v>
      </c>
      <c r="B8" s="8" t="s">
        <v>22</v>
      </c>
      <c r="C8" s="29">
        <v>258</v>
      </c>
      <c r="D8" s="30">
        <f>SUM(Apr!D8+C8*2)</f>
        <v>62326</v>
      </c>
      <c r="E8" s="29">
        <v>0</v>
      </c>
      <c r="F8" s="30">
        <f>SUM(Apr!F8+E8*2)</f>
        <v>8525</v>
      </c>
      <c r="G8" s="29">
        <v>3348</v>
      </c>
      <c r="H8" s="30">
        <f>SUM(Apr!H8+G8)</f>
        <v>18144</v>
      </c>
      <c r="I8" s="30">
        <f t="shared" si="0"/>
        <v>3606</v>
      </c>
      <c r="J8" s="30">
        <f t="shared" si="1"/>
        <v>88995</v>
      </c>
      <c r="K8" s="22">
        <v>1</v>
      </c>
      <c r="L8" s="22">
        <f>SUM(Apr!L8+K8)</f>
        <v>10</v>
      </c>
    </row>
    <row r="9" spans="1:12" s="1" customFormat="1" ht="15.75" customHeight="1">
      <c r="A9" s="5" t="s">
        <v>27</v>
      </c>
      <c r="B9" s="6" t="s">
        <v>22</v>
      </c>
      <c r="C9" s="29">
        <v>0</v>
      </c>
      <c r="D9" s="30">
        <f>SUM(Apr!D9+C9*2)</f>
        <v>16660</v>
      </c>
      <c r="E9" s="29">
        <v>6668</v>
      </c>
      <c r="F9" s="30">
        <f>SUM(Apr!F9+E9*2)</f>
        <v>43367</v>
      </c>
      <c r="G9" s="29">
        <v>17534</v>
      </c>
      <c r="H9" s="30">
        <f>SUM(Apr!H9+G9)</f>
        <v>72581</v>
      </c>
      <c r="I9" s="32">
        <f t="shared" si="0"/>
        <v>24202</v>
      </c>
      <c r="J9" s="30">
        <f t="shared" si="1"/>
        <v>132608</v>
      </c>
      <c r="K9" s="22">
        <v>5</v>
      </c>
      <c r="L9" s="22">
        <f>SUM(Apr!L9+K9)</f>
        <v>15</v>
      </c>
    </row>
    <row r="10" spans="1:12" s="1" customFormat="1" ht="15.75" customHeight="1">
      <c r="A10" s="5" t="s">
        <v>30</v>
      </c>
      <c r="B10" s="6" t="s">
        <v>22</v>
      </c>
      <c r="C10" s="29">
        <v>0</v>
      </c>
      <c r="D10" s="30">
        <f>SUM(Apr!D10+C10*2)</f>
        <v>24053</v>
      </c>
      <c r="E10" s="29">
        <v>2260</v>
      </c>
      <c r="F10" s="30">
        <f>SUM(Apr!F10+E10*2)</f>
        <v>70654</v>
      </c>
      <c r="G10" s="29">
        <v>21194</v>
      </c>
      <c r="H10" s="30">
        <f>SUM(Apr!H10+G10)</f>
        <v>124138</v>
      </c>
      <c r="I10" s="32">
        <f t="shared" si="0"/>
        <v>23454</v>
      </c>
      <c r="J10" s="30">
        <f t="shared" si="1"/>
        <v>218845</v>
      </c>
      <c r="K10" s="22">
        <v>2</v>
      </c>
      <c r="L10" s="22">
        <f>SUM(Apr!L10+K10)</f>
        <v>13</v>
      </c>
    </row>
    <row r="11" spans="1:12" s="1" customFormat="1" ht="15.75" customHeight="1">
      <c r="A11" s="5" t="s">
        <v>31</v>
      </c>
      <c r="B11" s="6" t="s">
        <v>22</v>
      </c>
      <c r="C11" s="29">
        <v>0</v>
      </c>
      <c r="D11" s="30">
        <f>SUM(Apr!D11+C11*2)</f>
        <v>253684</v>
      </c>
      <c r="E11" s="29">
        <v>0</v>
      </c>
      <c r="F11" s="30">
        <f>SUM(Apr!F11+E11*2)</f>
        <v>129795</v>
      </c>
      <c r="G11" s="29">
        <v>0</v>
      </c>
      <c r="H11" s="30">
        <f>SUM(Apr!H11+G11)</f>
        <v>203311</v>
      </c>
      <c r="I11" s="32">
        <f t="shared" si="0"/>
        <v>0</v>
      </c>
      <c r="J11" s="30">
        <f t="shared" si="1"/>
        <v>586790</v>
      </c>
      <c r="K11" s="22">
        <v>0</v>
      </c>
      <c r="L11" s="22">
        <f>SUM(Apr!L11+K11)</f>
        <v>43</v>
      </c>
    </row>
    <row r="12" spans="1:12" s="9" customFormat="1" ht="15.75" customHeight="1">
      <c r="A12" s="7" t="s">
        <v>36</v>
      </c>
      <c r="B12" s="8" t="s">
        <v>22</v>
      </c>
      <c r="C12" s="29">
        <v>483</v>
      </c>
      <c r="D12" s="30">
        <f>SUM(Apr!D12+C12*2)</f>
        <v>52078</v>
      </c>
      <c r="E12" s="29">
        <v>3601</v>
      </c>
      <c r="F12" s="30">
        <f>SUM(Apr!F12+E12*2)</f>
        <v>22280</v>
      </c>
      <c r="G12" s="29">
        <v>1151</v>
      </c>
      <c r="H12" s="30">
        <f>SUM(Apr!H12+G12)</f>
        <v>53361</v>
      </c>
      <c r="I12" s="30">
        <f t="shared" si="0"/>
        <v>5235</v>
      </c>
      <c r="J12" s="30">
        <f t="shared" si="1"/>
        <v>127719</v>
      </c>
      <c r="K12" s="22">
        <v>3</v>
      </c>
      <c r="L12" s="22">
        <f>SUM(Apr!L12+K12)</f>
        <v>13</v>
      </c>
    </row>
    <row r="13" spans="1:12" s="1" customFormat="1" ht="15.75" customHeight="1">
      <c r="A13" s="5" t="s">
        <v>37</v>
      </c>
      <c r="B13" s="6" t="s">
        <v>22</v>
      </c>
      <c r="C13" s="29">
        <v>7645</v>
      </c>
      <c r="D13" s="30">
        <f>SUM(Apr!D13+C13*2)</f>
        <v>617168</v>
      </c>
      <c r="E13" s="29">
        <v>2707</v>
      </c>
      <c r="F13" s="30">
        <f>SUM(Apr!F13+E13*2)</f>
        <v>206529</v>
      </c>
      <c r="G13" s="29">
        <v>63615</v>
      </c>
      <c r="H13" s="30">
        <f>SUM(Apr!H13+G13)</f>
        <v>986979</v>
      </c>
      <c r="I13" s="32">
        <f t="shared" si="0"/>
        <v>73967</v>
      </c>
      <c r="J13" s="30">
        <f t="shared" si="1"/>
        <v>1810676</v>
      </c>
      <c r="K13" s="22">
        <v>13</v>
      </c>
      <c r="L13" s="22">
        <f>SUM(Apr!L13+K13)</f>
        <v>103</v>
      </c>
    </row>
    <row r="14" spans="1:12" s="1" customFormat="1" ht="15.75" customHeight="1">
      <c r="A14" s="5" t="s">
        <v>40</v>
      </c>
      <c r="B14" s="6" t="s">
        <v>22</v>
      </c>
      <c r="C14" s="29">
        <v>0</v>
      </c>
      <c r="D14" s="30">
        <f>SUM(Apr!D14+C14*2)</f>
        <v>334468</v>
      </c>
      <c r="E14" s="29">
        <v>0</v>
      </c>
      <c r="F14" s="30">
        <f>SUM(Apr!F14+E14*2)</f>
        <v>13036</v>
      </c>
      <c r="G14" s="29">
        <v>0</v>
      </c>
      <c r="H14" s="30">
        <f>SUM(Apr!H14+G14)</f>
        <v>347528</v>
      </c>
      <c r="I14" s="32">
        <f t="shared" si="0"/>
        <v>0</v>
      </c>
      <c r="J14" s="30">
        <f t="shared" si="1"/>
        <v>695032</v>
      </c>
      <c r="K14" s="22">
        <v>0</v>
      </c>
      <c r="L14" s="22">
        <f>SUM(Apr!L14+K14)</f>
        <v>37</v>
      </c>
    </row>
    <row r="15" spans="1:12" s="1" customFormat="1" ht="15.75" customHeight="1">
      <c r="A15" s="5" t="s">
        <v>44</v>
      </c>
      <c r="B15" s="6" t="s">
        <v>22</v>
      </c>
      <c r="C15" s="29">
        <v>0</v>
      </c>
      <c r="D15" s="30">
        <f>SUM(Apr!D15+C15*2)</f>
        <v>20932</v>
      </c>
      <c r="E15" s="29">
        <v>0</v>
      </c>
      <c r="F15" s="30">
        <f>SUM(Apr!F15+E15*2)</f>
        <v>0</v>
      </c>
      <c r="G15" s="29">
        <v>0</v>
      </c>
      <c r="H15" s="30">
        <f>SUM(Apr!H15+G15)</f>
        <v>87889</v>
      </c>
      <c r="I15" s="32">
        <f t="shared" si="0"/>
        <v>0</v>
      </c>
      <c r="J15" s="30">
        <f t="shared" si="1"/>
        <v>108821</v>
      </c>
      <c r="K15" s="22">
        <v>0</v>
      </c>
      <c r="L15" s="22">
        <f>SUM(Apr!L15+K15)</f>
        <v>5</v>
      </c>
    </row>
    <row r="16" spans="1:12" s="1" customFormat="1" ht="15.75" customHeight="1">
      <c r="A16" s="5" t="s">
        <v>45</v>
      </c>
      <c r="B16" s="6" t="s">
        <v>22</v>
      </c>
      <c r="C16" s="29">
        <v>20551</v>
      </c>
      <c r="D16" s="30">
        <f>SUM(Apr!D16+C16*2)</f>
        <v>2209642</v>
      </c>
      <c r="E16" s="29">
        <v>5355</v>
      </c>
      <c r="F16" s="30">
        <f>SUM(Apr!F16+E16*2)</f>
        <v>198593</v>
      </c>
      <c r="G16" s="29">
        <v>119339</v>
      </c>
      <c r="H16" s="30">
        <f>SUM(Apr!H16+G16)</f>
        <v>2428943</v>
      </c>
      <c r="I16" s="32">
        <f t="shared" si="0"/>
        <v>145245</v>
      </c>
      <c r="J16" s="30">
        <f t="shared" si="1"/>
        <v>4837178</v>
      </c>
      <c r="K16" s="22">
        <v>20</v>
      </c>
      <c r="L16" s="22">
        <f>SUM(Apr!L16+K16)</f>
        <v>260</v>
      </c>
    </row>
    <row r="17" spans="1:12" s="1" customFormat="1" ht="15.75" customHeight="1">
      <c r="A17" s="5" t="s">
        <v>46</v>
      </c>
      <c r="B17" s="6" t="s">
        <v>22</v>
      </c>
      <c r="C17" s="29">
        <v>2151</v>
      </c>
      <c r="D17" s="30">
        <f>SUM(Apr!D17+C17*2)</f>
        <v>73054</v>
      </c>
      <c r="E17" s="29">
        <v>1713</v>
      </c>
      <c r="F17" s="30">
        <f>SUM(Apr!F17+E17*2)</f>
        <v>64439</v>
      </c>
      <c r="G17" s="29">
        <v>819849</v>
      </c>
      <c r="H17" s="30">
        <f>SUM(Apr!H17+G17)</f>
        <v>987871</v>
      </c>
      <c r="I17" s="32">
        <f t="shared" si="0"/>
        <v>823713</v>
      </c>
      <c r="J17" s="30">
        <f t="shared" si="1"/>
        <v>1125364</v>
      </c>
      <c r="K17" s="22">
        <v>7</v>
      </c>
      <c r="L17" s="22">
        <f>SUM(Apr!L17+K17)</f>
        <v>26</v>
      </c>
    </row>
    <row r="18" spans="1:12" s="9" customFormat="1" ht="15.75" customHeight="1">
      <c r="A18" s="7" t="s">
        <v>47</v>
      </c>
      <c r="B18" s="8" t="s">
        <v>22</v>
      </c>
      <c r="C18" s="29">
        <v>0</v>
      </c>
      <c r="D18" s="30">
        <f>SUM(Apr!D18+C18*2)</f>
        <v>0</v>
      </c>
      <c r="E18" s="29">
        <v>0</v>
      </c>
      <c r="F18" s="30">
        <f>SUM(Apr!F18+E18*2)</f>
        <v>0</v>
      </c>
      <c r="G18" s="29">
        <v>0</v>
      </c>
      <c r="H18" s="30">
        <f>SUM(Apr!H18+G18)</f>
        <v>0</v>
      </c>
      <c r="I18" s="30">
        <f t="shared" si="0"/>
        <v>0</v>
      </c>
      <c r="J18" s="30">
        <f t="shared" si="1"/>
        <v>0</v>
      </c>
      <c r="K18" s="22">
        <v>0</v>
      </c>
      <c r="L18" s="22">
        <f>SUM(Apr!L18+K18)</f>
        <v>0</v>
      </c>
    </row>
    <row r="19" spans="1:12" s="9" customFormat="1" ht="15.75" customHeight="1">
      <c r="A19" s="7" t="s">
        <v>49</v>
      </c>
      <c r="B19" s="8" t="s">
        <v>22</v>
      </c>
      <c r="C19" s="29">
        <v>0</v>
      </c>
      <c r="D19" s="30">
        <f>SUM(Apr!D19+C19*2)</f>
        <v>0</v>
      </c>
      <c r="E19" s="29">
        <v>0</v>
      </c>
      <c r="F19" s="30">
        <f>SUM(Apr!F19+E19*2)</f>
        <v>0</v>
      </c>
      <c r="G19" s="29">
        <v>0</v>
      </c>
      <c r="H19" s="30">
        <f>SUM(Apr!H19+G19)</f>
        <v>0</v>
      </c>
      <c r="I19" s="30">
        <f t="shared" si="0"/>
        <v>0</v>
      </c>
      <c r="J19" s="30">
        <f t="shared" si="1"/>
        <v>0</v>
      </c>
      <c r="K19" s="22">
        <v>0</v>
      </c>
      <c r="L19" s="22">
        <f>SUM(Apr!L19+K19)</f>
        <v>0</v>
      </c>
    </row>
    <row r="20" spans="1:12" s="1" customFormat="1" ht="15.75" customHeight="1">
      <c r="A20" s="5" t="s">
        <v>50</v>
      </c>
      <c r="B20" s="6" t="s">
        <v>22</v>
      </c>
      <c r="C20" s="29">
        <v>3018</v>
      </c>
      <c r="D20" s="30">
        <f>SUM(Apr!D20+C20*2)</f>
        <v>78857</v>
      </c>
      <c r="E20" s="29">
        <v>0</v>
      </c>
      <c r="F20" s="30">
        <f>SUM(Apr!F20+E20*2)</f>
        <v>32051</v>
      </c>
      <c r="G20" s="29">
        <v>39174</v>
      </c>
      <c r="H20" s="30">
        <f>SUM(Apr!H20+G20)</f>
        <v>310267</v>
      </c>
      <c r="I20" s="32">
        <f t="shared" si="0"/>
        <v>42192</v>
      </c>
      <c r="J20" s="30">
        <f t="shared" si="1"/>
        <v>421175</v>
      </c>
      <c r="K20" s="22">
        <v>1</v>
      </c>
      <c r="L20" s="22">
        <f>SUM(Apr!L20+K20)</f>
        <v>23</v>
      </c>
    </row>
    <row r="21" spans="1:12" s="1" customFormat="1" ht="15.75" customHeight="1">
      <c r="A21" s="5" t="s">
        <v>51</v>
      </c>
      <c r="B21" s="6" t="s">
        <v>22</v>
      </c>
      <c r="C21" s="29">
        <v>0</v>
      </c>
      <c r="D21" s="30">
        <f>SUM(Apr!D21+C21*2)</f>
        <v>66166</v>
      </c>
      <c r="E21" s="29">
        <v>90</v>
      </c>
      <c r="F21" s="30">
        <f>SUM(Apr!F21+E21*2)</f>
        <v>8630</v>
      </c>
      <c r="G21" s="29">
        <v>90</v>
      </c>
      <c r="H21" s="30">
        <f>SUM(Apr!H21+G21)</f>
        <v>69267.73</v>
      </c>
      <c r="I21" s="32">
        <f t="shared" si="0"/>
        <v>180</v>
      </c>
      <c r="J21" s="30">
        <f t="shared" si="1"/>
        <v>144063.72999999998</v>
      </c>
      <c r="K21" s="22">
        <v>1</v>
      </c>
      <c r="L21" s="22">
        <f>SUM(Apr!L21+K21)</f>
        <v>6</v>
      </c>
    </row>
    <row r="22" spans="1:12" s="1" customFormat="1" ht="15.75" customHeight="1">
      <c r="A22" s="5" t="s">
        <v>52</v>
      </c>
      <c r="B22" s="6" t="s">
        <v>22</v>
      </c>
      <c r="C22" s="29">
        <v>0</v>
      </c>
      <c r="D22" s="30">
        <f>SUM(Apr!D22+C22*2)</f>
        <v>107147</v>
      </c>
      <c r="E22" s="29">
        <v>3390</v>
      </c>
      <c r="F22" s="30">
        <f>SUM(Apr!F22+E22*2)</f>
        <v>17024</v>
      </c>
      <c r="G22" s="29">
        <v>2260</v>
      </c>
      <c r="H22" s="30">
        <f>SUM(Apr!H22+G22)</f>
        <v>194770</v>
      </c>
      <c r="I22" s="32">
        <f t="shared" si="0"/>
        <v>5650</v>
      </c>
      <c r="J22" s="30">
        <f t="shared" si="1"/>
        <v>318941</v>
      </c>
      <c r="K22" s="22">
        <v>3</v>
      </c>
      <c r="L22" s="22">
        <f>SUM(Apr!L22+K22)</f>
        <v>14</v>
      </c>
    </row>
    <row r="23" spans="1:12" s="1" customFormat="1" ht="15.75" customHeight="1">
      <c r="A23" s="5" t="s">
        <v>53</v>
      </c>
      <c r="B23" s="6" t="s">
        <v>22</v>
      </c>
      <c r="C23" s="29">
        <v>4700</v>
      </c>
      <c r="D23" s="30">
        <f>SUM(Apr!D23+C23*2)</f>
        <v>288175</v>
      </c>
      <c r="E23" s="29">
        <v>705</v>
      </c>
      <c r="F23" s="30">
        <f>SUM(Apr!F23+E23*2)</f>
        <v>266233</v>
      </c>
      <c r="G23" s="29">
        <v>21783</v>
      </c>
      <c r="H23" s="30">
        <f>SUM(Apr!H23+G23)</f>
        <v>450407</v>
      </c>
      <c r="I23" s="32">
        <f t="shared" si="0"/>
        <v>27188</v>
      </c>
      <c r="J23" s="30">
        <f t="shared" si="1"/>
        <v>1004815</v>
      </c>
      <c r="K23" s="22">
        <v>5</v>
      </c>
      <c r="L23" s="22">
        <f>SUM(Apr!L23+K23)</f>
        <v>73</v>
      </c>
    </row>
    <row r="24" spans="1:12" s="9" customFormat="1" ht="15.75" customHeight="1">
      <c r="A24" s="7" t="s">
        <v>57</v>
      </c>
      <c r="B24" s="8" t="s">
        <v>22</v>
      </c>
      <c r="C24" s="29">
        <v>2536</v>
      </c>
      <c r="D24" s="30">
        <f>SUM(Apr!D24+C24*2)</f>
        <v>282051</v>
      </c>
      <c r="E24" s="29">
        <v>1758</v>
      </c>
      <c r="F24" s="30">
        <f>SUM(Apr!F24+E24*2)</f>
        <v>59851</v>
      </c>
      <c r="G24" s="29">
        <v>16633</v>
      </c>
      <c r="H24" s="30">
        <f>SUM(Apr!H24+G24)</f>
        <v>154704</v>
      </c>
      <c r="I24" s="30">
        <f t="shared" si="0"/>
        <v>20927</v>
      </c>
      <c r="J24" s="30">
        <f t="shared" si="1"/>
        <v>496606</v>
      </c>
      <c r="K24" s="22">
        <v>3</v>
      </c>
      <c r="L24" s="22">
        <f>SUM(Apr!L24+K24)</f>
        <v>27</v>
      </c>
    </row>
    <row r="25" spans="1:12" s="1" customFormat="1" ht="15.75" customHeight="1">
      <c r="A25" s="5" t="s">
        <v>63</v>
      </c>
      <c r="B25" s="6" t="s">
        <v>22</v>
      </c>
      <c r="C25" s="29">
        <v>259</v>
      </c>
      <c r="D25" s="30">
        <f>SUM(Apr!D25+C25*2)</f>
        <v>118772</v>
      </c>
      <c r="E25" s="29">
        <v>0</v>
      </c>
      <c r="F25" s="30">
        <f>SUM(Apr!F25+E25*2)</f>
        <v>4520</v>
      </c>
      <c r="G25" s="29">
        <v>3079</v>
      </c>
      <c r="H25" s="30">
        <f>SUM(Apr!H25+G25)</f>
        <v>122942</v>
      </c>
      <c r="I25" s="32">
        <f t="shared" si="0"/>
        <v>3338</v>
      </c>
      <c r="J25" s="30">
        <f t="shared" si="1"/>
        <v>246234</v>
      </c>
      <c r="K25" s="22">
        <v>1</v>
      </c>
      <c r="L25" s="22">
        <f>SUM(Apr!L25+K25)</f>
        <v>13</v>
      </c>
    </row>
    <row r="26" spans="1:12" s="1" customFormat="1" ht="15.75" customHeight="1">
      <c r="A26" s="5" t="s">
        <v>64</v>
      </c>
      <c r="B26" s="6" t="s">
        <v>22</v>
      </c>
      <c r="C26" s="29">
        <v>0</v>
      </c>
      <c r="D26" s="30">
        <f>SUM(Apr!D26+C26*2)</f>
        <v>133188</v>
      </c>
      <c r="E26" s="29">
        <v>2593</v>
      </c>
      <c r="F26" s="30">
        <f>SUM(Apr!F26+E26*2)</f>
        <v>90051</v>
      </c>
      <c r="G26" s="29">
        <v>9552</v>
      </c>
      <c r="H26" s="30">
        <f>SUM(Apr!H26+G26)</f>
        <v>232007</v>
      </c>
      <c r="I26" s="32">
        <f t="shared" si="0"/>
        <v>12145</v>
      </c>
      <c r="J26" s="30">
        <f t="shared" si="1"/>
        <v>455246</v>
      </c>
      <c r="K26" s="22">
        <v>3</v>
      </c>
      <c r="L26" s="22">
        <f>SUM(Apr!L26+K26)</f>
        <v>25</v>
      </c>
    </row>
    <row r="27" spans="1:12" s="1" customFormat="1" ht="15.75" customHeight="1">
      <c r="A27" s="5" t="s">
        <v>77</v>
      </c>
      <c r="B27" s="6" t="s">
        <v>22</v>
      </c>
      <c r="C27" s="29">
        <v>2858</v>
      </c>
      <c r="D27" s="30">
        <f>SUM(Apr!D27+C27*2)</f>
        <v>67022</v>
      </c>
      <c r="E27" s="29">
        <v>0</v>
      </c>
      <c r="F27" s="30">
        <f>SUM(Apr!F27+E27*2)</f>
        <v>57011</v>
      </c>
      <c r="G27" s="29">
        <v>9252</v>
      </c>
      <c r="H27" s="30">
        <f>SUM(Apr!H27+G27)</f>
        <v>149370</v>
      </c>
      <c r="I27" s="32">
        <f t="shared" si="0"/>
        <v>12110</v>
      </c>
      <c r="J27" s="30">
        <f t="shared" si="1"/>
        <v>273403</v>
      </c>
      <c r="K27" s="22">
        <v>1</v>
      </c>
      <c r="L27" s="22">
        <f>SUM(Apr!L27+K27)</f>
        <v>20</v>
      </c>
    </row>
    <row r="28" spans="1:12" s="1" customFormat="1" ht="15.75" customHeight="1">
      <c r="A28" s="5" t="s">
        <v>82</v>
      </c>
      <c r="B28" s="6" t="s">
        <v>22</v>
      </c>
      <c r="C28" s="29">
        <v>2086</v>
      </c>
      <c r="D28" s="30">
        <f>SUM(Apr!D28+C28*2)</f>
        <v>94217</v>
      </c>
      <c r="E28" s="29">
        <v>0</v>
      </c>
      <c r="F28" s="30">
        <f>SUM(Apr!F28+E28*2)</f>
        <v>15588</v>
      </c>
      <c r="G28" s="29">
        <v>6340</v>
      </c>
      <c r="H28" s="30">
        <f>SUM(Apr!H28+G28)</f>
        <v>142591</v>
      </c>
      <c r="I28" s="32">
        <f t="shared" si="0"/>
        <v>8426</v>
      </c>
      <c r="J28" s="30">
        <f t="shared" si="1"/>
        <v>252396</v>
      </c>
      <c r="K28" s="22">
        <v>1</v>
      </c>
      <c r="L28" s="22">
        <f>SUM(Apr!L28+K28)</f>
        <v>12</v>
      </c>
    </row>
    <row r="29" spans="1:12" s="1" customFormat="1" ht="15.75" customHeight="1">
      <c r="A29" s="5" t="s">
        <v>83</v>
      </c>
      <c r="B29" s="6" t="s">
        <v>22</v>
      </c>
      <c r="C29" s="29">
        <v>259</v>
      </c>
      <c r="D29" s="30">
        <f>SUM(Apr!D29+C29*2)</f>
        <v>157859</v>
      </c>
      <c r="E29" s="29">
        <v>0</v>
      </c>
      <c r="F29" s="30">
        <f>SUM(Apr!F29+E29*2)</f>
        <v>0</v>
      </c>
      <c r="G29" s="29">
        <v>384</v>
      </c>
      <c r="H29" s="30">
        <f>SUM(Apr!H29+G29)</f>
        <v>178210</v>
      </c>
      <c r="I29" s="32">
        <f t="shared" si="0"/>
        <v>643</v>
      </c>
      <c r="J29" s="30">
        <f t="shared" si="1"/>
        <v>336069</v>
      </c>
      <c r="K29" s="22">
        <v>1</v>
      </c>
      <c r="L29" s="22">
        <f>SUM(Apr!L29+K29)</f>
        <v>12</v>
      </c>
    </row>
    <row r="30" spans="1:12" s="1" customFormat="1" ht="15.75" customHeight="1">
      <c r="A30" s="5" t="s">
        <v>84</v>
      </c>
      <c r="B30" s="6" t="s">
        <v>22</v>
      </c>
      <c r="C30" s="29">
        <v>0</v>
      </c>
      <c r="D30" s="30">
        <f>SUM(Apr!D30+C30*2)</f>
        <v>378927</v>
      </c>
      <c r="E30" s="29">
        <v>7861</v>
      </c>
      <c r="F30" s="30">
        <f>SUM(Apr!F30+E30*2)</f>
        <v>163364</v>
      </c>
      <c r="G30" s="29">
        <v>29551</v>
      </c>
      <c r="H30" s="30">
        <f>SUM(Apr!H30+G30)</f>
        <v>362630</v>
      </c>
      <c r="I30" s="32">
        <f t="shared" si="0"/>
        <v>37412</v>
      </c>
      <c r="J30" s="30">
        <f t="shared" si="1"/>
        <v>904921</v>
      </c>
      <c r="K30" s="22">
        <v>5</v>
      </c>
      <c r="L30" s="22">
        <f>SUM(Apr!L30+K30)</f>
        <v>55</v>
      </c>
    </row>
    <row r="31" spans="1:12" s="9" customFormat="1" ht="15.75" customHeight="1">
      <c r="A31" s="7" t="s">
        <v>86</v>
      </c>
      <c r="B31" s="8" t="s">
        <v>22</v>
      </c>
      <c r="C31" s="29">
        <v>8207</v>
      </c>
      <c r="D31" s="30">
        <f>SUM(Apr!D31+C31*2)</f>
        <v>705215</v>
      </c>
      <c r="E31" s="29">
        <v>21952</v>
      </c>
      <c r="F31" s="30">
        <f>SUM(Apr!F31+E31*2)</f>
        <v>1074359</v>
      </c>
      <c r="G31" s="29">
        <v>126589</v>
      </c>
      <c r="H31" s="30">
        <f>SUM(Apr!H31+G31)</f>
        <v>1337992</v>
      </c>
      <c r="I31" s="30">
        <f t="shared" si="0"/>
        <v>156748</v>
      </c>
      <c r="J31" s="30">
        <f t="shared" si="1"/>
        <v>3117566</v>
      </c>
      <c r="K31" s="22">
        <v>27</v>
      </c>
      <c r="L31" s="22">
        <f>SUM(Apr!L31+K31)</f>
        <v>240</v>
      </c>
    </row>
    <row r="32" spans="1:12" s="1" customFormat="1" ht="15.75" customHeight="1">
      <c r="A32" s="5" t="s">
        <v>19</v>
      </c>
      <c r="B32" s="6" t="s">
        <v>20</v>
      </c>
      <c r="C32" s="29">
        <v>3529</v>
      </c>
      <c r="D32" s="30">
        <f>SUM(Apr!D32+C32*2)</f>
        <v>102689</v>
      </c>
      <c r="E32" s="29">
        <v>0</v>
      </c>
      <c r="F32" s="30">
        <f>SUM(Apr!F32+E32*2)</f>
        <v>0</v>
      </c>
      <c r="G32" s="29">
        <v>46745</v>
      </c>
      <c r="H32" s="30">
        <f>SUM(Apr!H32+G32)</f>
        <v>142601</v>
      </c>
      <c r="I32" s="32">
        <f t="shared" si="0"/>
        <v>50274</v>
      </c>
      <c r="J32" s="30">
        <f t="shared" si="1"/>
        <v>245290</v>
      </c>
      <c r="K32" s="22">
        <v>1</v>
      </c>
      <c r="L32" s="22">
        <f>SUM(Apr!L32+K32)</f>
        <v>7</v>
      </c>
    </row>
    <row r="33" spans="1:12" s="1" customFormat="1" ht="15.75" customHeight="1">
      <c r="A33" s="5" t="s">
        <v>26</v>
      </c>
      <c r="B33" s="6" t="s">
        <v>20</v>
      </c>
      <c r="C33" s="29">
        <v>4292</v>
      </c>
      <c r="D33" s="30">
        <f>SUM(Apr!D33+C33*2)</f>
        <v>212131</v>
      </c>
      <c r="E33" s="29">
        <v>0</v>
      </c>
      <c r="F33" s="30">
        <f>SUM(Apr!F33+E33*2)</f>
        <v>22340</v>
      </c>
      <c r="G33" s="29">
        <v>4335</v>
      </c>
      <c r="H33" s="30">
        <f>SUM(Apr!H33+G33)</f>
        <v>211508</v>
      </c>
      <c r="I33" s="32">
        <f t="shared" si="0"/>
        <v>8627</v>
      </c>
      <c r="J33" s="30">
        <f t="shared" si="1"/>
        <v>445979</v>
      </c>
      <c r="K33" s="22">
        <v>2</v>
      </c>
      <c r="L33" s="22">
        <f>SUM(Apr!L33+K33)</f>
        <v>22</v>
      </c>
    </row>
    <row r="34" spans="1:12" s="1" customFormat="1" ht="15.75" customHeight="1">
      <c r="A34" s="5" t="s">
        <v>28</v>
      </c>
      <c r="B34" s="6" t="s">
        <v>20</v>
      </c>
      <c r="C34" s="29">
        <v>3816</v>
      </c>
      <c r="D34" s="30">
        <f>SUM(Apr!D34+C34*2)</f>
        <v>60428</v>
      </c>
      <c r="E34" s="29">
        <v>0</v>
      </c>
      <c r="F34" s="30">
        <f>SUM(Apr!F34+E34*2)</f>
        <v>970</v>
      </c>
      <c r="G34" s="29">
        <v>18468</v>
      </c>
      <c r="H34" s="30">
        <f>SUM(Apr!H34+G34)</f>
        <v>58353</v>
      </c>
      <c r="I34" s="32">
        <f t="shared" si="0"/>
        <v>22284</v>
      </c>
      <c r="J34" s="30">
        <f t="shared" si="1"/>
        <v>119751</v>
      </c>
      <c r="K34" s="22">
        <v>2</v>
      </c>
      <c r="L34" s="22">
        <f>SUM(Apr!L34+K34)</f>
        <v>8</v>
      </c>
    </row>
    <row r="35" spans="1:12" s="1" customFormat="1" ht="15.75" customHeight="1">
      <c r="A35" s="5" t="s">
        <v>29</v>
      </c>
      <c r="B35" s="6" t="s">
        <v>20</v>
      </c>
      <c r="C35" s="29">
        <v>4721</v>
      </c>
      <c r="D35" s="30">
        <f>SUM(Apr!D35+C35*2)</f>
        <v>829648</v>
      </c>
      <c r="E35" s="29">
        <v>1233</v>
      </c>
      <c r="F35" s="30">
        <f>SUM(Apr!F35+E35*2)</f>
        <v>86465</v>
      </c>
      <c r="G35" s="29">
        <v>39420</v>
      </c>
      <c r="H35" s="30">
        <f>SUM(Apr!H35+G35)</f>
        <v>1117662</v>
      </c>
      <c r="I35" s="32">
        <f t="shared" si="0"/>
        <v>45374</v>
      </c>
      <c r="J35" s="30">
        <f t="shared" si="1"/>
        <v>2033775</v>
      </c>
      <c r="K35" s="22">
        <v>3</v>
      </c>
      <c r="L35" s="22">
        <f>SUM(Apr!L35+K35)</f>
        <v>77</v>
      </c>
    </row>
    <row r="36" spans="1:12" s="9" customFormat="1" ht="15.75" customHeight="1">
      <c r="A36" s="7" t="s">
        <v>32</v>
      </c>
      <c r="B36" s="8" t="s">
        <v>20</v>
      </c>
      <c r="C36" s="29">
        <v>0</v>
      </c>
      <c r="D36" s="30">
        <f>SUM(Apr!D36+C36*2)</f>
        <v>8770</v>
      </c>
      <c r="E36" s="29">
        <v>0</v>
      </c>
      <c r="F36" s="30">
        <f>SUM(Apr!F36+E36*2)</f>
        <v>0</v>
      </c>
      <c r="G36" s="29">
        <v>0</v>
      </c>
      <c r="H36" s="30">
        <f>SUM(Apr!H36+G36)</f>
        <v>11012</v>
      </c>
      <c r="I36" s="30">
        <f t="shared" si="0"/>
        <v>0</v>
      </c>
      <c r="J36" s="30">
        <f t="shared" si="1"/>
        <v>19782</v>
      </c>
      <c r="K36" s="22">
        <v>0</v>
      </c>
      <c r="L36" s="22">
        <f>SUM(Apr!L36+K36)</f>
        <v>1</v>
      </c>
    </row>
    <row r="37" spans="1:12" s="1" customFormat="1" ht="15.75" customHeight="1">
      <c r="A37" s="5" t="s">
        <v>33</v>
      </c>
      <c r="B37" s="6" t="s">
        <v>20</v>
      </c>
      <c r="C37" s="29">
        <v>0</v>
      </c>
      <c r="D37" s="30">
        <f>SUM(Apr!D37+C37*2)</f>
        <v>59876</v>
      </c>
      <c r="E37" s="29">
        <v>0</v>
      </c>
      <c r="F37" s="30">
        <f>SUM(Apr!F37+E37*2)</f>
        <v>0</v>
      </c>
      <c r="G37" s="29">
        <v>0</v>
      </c>
      <c r="H37" s="30">
        <f>SUM(Apr!H37+G37)</f>
        <v>89150</v>
      </c>
      <c r="I37" s="32">
        <f aca="true" t="shared" si="2" ref="I37:I71">SUM(C37,E37,G37)</f>
        <v>0</v>
      </c>
      <c r="J37" s="30">
        <f t="shared" si="1"/>
        <v>149026</v>
      </c>
      <c r="K37" s="22">
        <v>0</v>
      </c>
      <c r="L37" s="22">
        <f>SUM(Apr!L37+K37)</f>
        <v>3</v>
      </c>
    </row>
    <row r="38" spans="1:12" s="1" customFormat="1" ht="15.75" customHeight="1">
      <c r="A38" s="5" t="s">
        <v>34</v>
      </c>
      <c r="B38" s="6" t="s">
        <v>20</v>
      </c>
      <c r="C38" s="29">
        <v>0</v>
      </c>
      <c r="D38" s="30">
        <f>SUM(Apr!D38+C38*2)</f>
        <v>51459</v>
      </c>
      <c r="E38" s="29">
        <v>0</v>
      </c>
      <c r="F38" s="30">
        <f>SUM(Apr!F38+E38*2)</f>
        <v>31757</v>
      </c>
      <c r="G38" s="29">
        <v>0</v>
      </c>
      <c r="H38" s="30">
        <f>SUM(Apr!H38+G38)</f>
        <v>69644</v>
      </c>
      <c r="I38" s="32">
        <f t="shared" si="2"/>
        <v>0</v>
      </c>
      <c r="J38" s="30">
        <f t="shared" si="1"/>
        <v>152860</v>
      </c>
      <c r="K38" s="22">
        <v>0</v>
      </c>
      <c r="L38" s="22">
        <f>SUM(Apr!L38+K38)</f>
        <v>12</v>
      </c>
    </row>
    <row r="39" spans="1:12" s="9" customFormat="1" ht="15.75" customHeight="1">
      <c r="A39" s="7" t="s">
        <v>35</v>
      </c>
      <c r="B39" s="8" t="s">
        <v>20</v>
      </c>
      <c r="C39" s="29">
        <v>2797</v>
      </c>
      <c r="D39" s="30">
        <f>SUM(Apr!D39+C39*2)</f>
        <v>424537</v>
      </c>
      <c r="E39" s="29">
        <v>0</v>
      </c>
      <c r="F39" s="30">
        <f>SUM(Apr!F39+E39*2)</f>
        <v>84795</v>
      </c>
      <c r="G39" s="29">
        <v>53895</v>
      </c>
      <c r="H39" s="30">
        <f>SUM(Apr!H39+G39)</f>
        <v>516020</v>
      </c>
      <c r="I39" s="30">
        <f t="shared" si="2"/>
        <v>56692</v>
      </c>
      <c r="J39" s="30">
        <f t="shared" si="1"/>
        <v>1025352</v>
      </c>
      <c r="K39" s="22">
        <v>3</v>
      </c>
      <c r="L39" s="22">
        <f>SUM(Apr!L39+K39)</f>
        <v>49</v>
      </c>
    </row>
    <row r="40" spans="1:12" s="1" customFormat="1" ht="15.75" customHeight="1">
      <c r="A40" s="5" t="s">
        <v>38</v>
      </c>
      <c r="B40" s="6" t="s">
        <v>20</v>
      </c>
      <c r="C40" s="29">
        <v>0</v>
      </c>
      <c r="D40" s="30">
        <f>SUM(Apr!D40+C40*2)</f>
        <v>23169</v>
      </c>
      <c r="E40" s="29">
        <v>0</v>
      </c>
      <c r="F40" s="30">
        <f>SUM(Apr!F40+E40*2)</f>
        <v>0</v>
      </c>
      <c r="G40" s="29">
        <v>0</v>
      </c>
      <c r="H40" s="30">
        <f>SUM(Apr!H40+G40)</f>
        <v>43852</v>
      </c>
      <c r="I40" s="32">
        <f t="shared" si="2"/>
        <v>0</v>
      </c>
      <c r="J40" s="30">
        <f t="shared" si="1"/>
        <v>67021</v>
      </c>
      <c r="K40" s="22">
        <v>0</v>
      </c>
      <c r="L40" s="22">
        <f>SUM(Apr!L40+K40)</f>
        <v>3</v>
      </c>
    </row>
    <row r="41" spans="1:12" s="9" customFormat="1" ht="15.75" customHeight="1">
      <c r="A41" s="7" t="s">
        <v>39</v>
      </c>
      <c r="B41" s="8" t="s">
        <v>20</v>
      </c>
      <c r="C41" s="29">
        <v>0</v>
      </c>
      <c r="D41" s="30">
        <f>SUM(Apr!D41+C41*2)</f>
        <v>22916</v>
      </c>
      <c r="E41" s="29">
        <v>0</v>
      </c>
      <c r="F41" s="30">
        <f>SUM(Apr!F41+E41*2)</f>
        <v>9540</v>
      </c>
      <c r="G41" s="29">
        <v>0</v>
      </c>
      <c r="H41" s="30">
        <f>SUM(Apr!H41+G41)</f>
        <v>39110</v>
      </c>
      <c r="I41" s="30">
        <f t="shared" si="2"/>
        <v>0</v>
      </c>
      <c r="J41" s="30">
        <f t="shared" si="1"/>
        <v>71566</v>
      </c>
      <c r="K41" s="22">
        <v>0</v>
      </c>
      <c r="L41" s="22">
        <f>SUM(Apr!L41+K41)</f>
        <v>4</v>
      </c>
    </row>
    <row r="42" spans="1:12" s="1" customFormat="1" ht="15.75" customHeight="1">
      <c r="A42" s="5" t="s">
        <v>41</v>
      </c>
      <c r="B42" s="6" t="s">
        <v>20</v>
      </c>
      <c r="C42" s="29">
        <v>4118</v>
      </c>
      <c r="D42" s="30">
        <f>SUM(Apr!D42+C42*2)</f>
        <v>106316</v>
      </c>
      <c r="E42" s="29">
        <v>1130</v>
      </c>
      <c r="F42" s="30">
        <f>SUM(Apr!F42+E42*2)</f>
        <v>58450</v>
      </c>
      <c r="G42" s="29">
        <v>34047</v>
      </c>
      <c r="H42" s="30">
        <f>SUM(Apr!H42+G42)</f>
        <v>226554</v>
      </c>
      <c r="I42" s="32">
        <f t="shared" si="2"/>
        <v>39295</v>
      </c>
      <c r="J42" s="30">
        <f t="shared" si="1"/>
        <v>391320</v>
      </c>
      <c r="K42" s="22">
        <v>4</v>
      </c>
      <c r="L42" s="22">
        <f>SUM(Apr!L42+K42)</f>
        <v>20</v>
      </c>
    </row>
    <row r="43" spans="1:12" s="1" customFormat="1" ht="15.75" customHeight="1">
      <c r="A43" s="5" t="s">
        <v>42</v>
      </c>
      <c r="B43" s="6" t="s">
        <v>20</v>
      </c>
      <c r="C43" s="29">
        <v>7656</v>
      </c>
      <c r="D43" s="30">
        <f>SUM(Apr!D43+C43*2)</f>
        <v>334137</v>
      </c>
      <c r="E43" s="29">
        <v>0</v>
      </c>
      <c r="F43" s="30">
        <f>SUM(Apr!F43+E43*2)</f>
        <v>30608</v>
      </c>
      <c r="G43" s="29">
        <v>75988</v>
      </c>
      <c r="H43" s="30">
        <f>SUM(Apr!H43+G43)</f>
        <v>438064</v>
      </c>
      <c r="I43" s="32">
        <f t="shared" si="2"/>
        <v>83644</v>
      </c>
      <c r="J43" s="30">
        <f t="shared" si="1"/>
        <v>802809</v>
      </c>
      <c r="K43" s="22">
        <v>3</v>
      </c>
      <c r="L43" s="22">
        <f>SUM(Apr!L43+K43)</f>
        <v>41</v>
      </c>
    </row>
    <row r="44" spans="1:12" s="9" customFormat="1" ht="15.75" customHeight="1">
      <c r="A44" s="7" t="s">
        <v>43</v>
      </c>
      <c r="B44" s="8" t="s">
        <v>20</v>
      </c>
      <c r="C44" s="29">
        <v>19575</v>
      </c>
      <c r="D44" s="30">
        <f>SUM(Apr!D44+C44*2)</f>
        <v>869077</v>
      </c>
      <c r="E44" s="29">
        <v>11</v>
      </c>
      <c r="F44" s="30">
        <f>SUM(Apr!F44+E44*2)</f>
        <v>35114</v>
      </c>
      <c r="G44" s="29">
        <v>242182</v>
      </c>
      <c r="H44" s="30">
        <f>SUM(Apr!H44+G44)</f>
        <v>1269350</v>
      </c>
      <c r="I44" s="30">
        <f t="shared" si="2"/>
        <v>261768</v>
      </c>
      <c r="J44" s="30">
        <f t="shared" si="1"/>
        <v>2173541</v>
      </c>
      <c r="K44" s="22">
        <v>12</v>
      </c>
      <c r="L44" s="22">
        <f>SUM(Apr!L44+K44)</f>
        <v>95</v>
      </c>
    </row>
    <row r="45" spans="1:12" s="1" customFormat="1" ht="15.75" customHeight="1">
      <c r="A45" s="5" t="s">
        <v>48</v>
      </c>
      <c r="B45" s="6" t="s">
        <v>20</v>
      </c>
      <c r="C45" s="29">
        <v>2792</v>
      </c>
      <c r="D45" s="30">
        <f>SUM(Apr!D45+C45*2)</f>
        <v>16991</v>
      </c>
      <c r="E45" s="29">
        <v>2888</v>
      </c>
      <c r="F45" s="30">
        <f>SUM(Apr!F45+E45*2)</f>
        <v>69703</v>
      </c>
      <c r="G45" s="29">
        <v>24825</v>
      </c>
      <c r="H45" s="30">
        <f>SUM(Apr!H45+G45)</f>
        <v>67648</v>
      </c>
      <c r="I45" s="32">
        <f t="shared" si="2"/>
        <v>30505</v>
      </c>
      <c r="J45" s="30">
        <f t="shared" si="1"/>
        <v>154342</v>
      </c>
      <c r="K45" s="22">
        <v>4</v>
      </c>
      <c r="L45" s="22">
        <f>SUM(Apr!L45+K45)</f>
        <v>14</v>
      </c>
    </row>
    <row r="46" spans="1:12" s="9" customFormat="1" ht="15.75" customHeight="1">
      <c r="A46" s="7" t="s">
        <v>54</v>
      </c>
      <c r="B46" s="8" t="s">
        <v>20</v>
      </c>
      <c r="C46" s="29">
        <v>0</v>
      </c>
      <c r="D46" s="30">
        <f>SUM(Apr!D46+C46*2)</f>
        <v>0</v>
      </c>
      <c r="E46" s="29">
        <v>0</v>
      </c>
      <c r="F46" s="30">
        <f>SUM(Apr!F46+E46*2)</f>
        <v>0</v>
      </c>
      <c r="G46" s="29">
        <v>0</v>
      </c>
      <c r="H46" s="30">
        <f>SUM(Apr!H46+G46)</f>
        <v>0</v>
      </c>
      <c r="I46" s="30">
        <f t="shared" si="2"/>
        <v>0</v>
      </c>
      <c r="J46" s="30">
        <f t="shared" si="1"/>
        <v>0</v>
      </c>
      <c r="K46" s="22">
        <v>0</v>
      </c>
      <c r="L46" s="22">
        <f>SUM(Apr!L46+K46)</f>
        <v>0</v>
      </c>
    </row>
    <row r="47" spans="1:12" s="9" customFormat="1" ht="15.75" customHeight="1">
      <c r="A47" s="7" t="s">
        <v>55</v>
      </c>
      <c r="B47" s="8" t="s">
        <v>20</v>
      </c>
      <c r="C47" s="29">
        <v>3408</v>
      </c>
      <c r="D47" s="30">
        <f>SUM(Apr!D47+C47*2)</f>
        <v>276924</v>
      </c>
      <c r="E47" s="29">
        <v>0</v>
      </c>
      <c r="F47" s="30">
        <f>SUM(Apr!F47+E47*2)</f>
        <v>1340</v>
      </c>
      <c r="G47" s="29">
        <v>44449</v>
      </c>
      <c r="H47" s="30">
        <f>SUM(Apr!H47+G47)</f>
        <v>343502</v>
      </c>
      <c r="I47" s="30">
        <f t="shared" si="2"/>
        <v>47857</v>
      </c>
      <c r="J47" s="30">
        <f t="shared" si="1"/>
        <v>621766</v>
      </c>
      <c r="K47" s="22">
        <v>2</v>
      </c>
      <c r="L47" s="22">
        <f>SUM(Apr!L47+K47)</f>
        <v>22</v>
      </c>
    </row>
    <row r="48" spans="1:12" s="9" customFormat="1" ht="15.75" customHeight="1">
      <c r="A48" s="7" t="s">
        <v>56</v>
      </c>
      <c r="B48" s="8" t="s">
        <v>20</v>
      </c>
      <c r="C48" s="29">
        <v>0</v>
      </c>
      <c r="D48" s="30">
        <f>SUM(Apr!D48+C48*2)</f>
        <v>164932</v>
      </c>
      <c r="E48" s="29">
        <v>1130</v>
      </c>
      <c r="F48" s="30">
        <f>SUM(Apr!F48+E48*2)</f>
        <v>64593</v>
      </c>
      <c r="G48" s="29">
        <v>17893</v>
      </c>
      <c r="H48" s="30">
        <f>SUM(Apr!H48+G48)</f>
        <v>221664</v>
      </c>
      <c r="I48" s="30">
        <f t="shared" si="2"/>
        <v>19023</v>
      </c>
      <c r="J48" s="30">
        <f t="shared" si="1"/>
        <v>451189</v>
      </c>
      <c r="K48" s="22">
        <v>1</v>
      </c>
      <c r="L48" s="22">
        <f>SUM(Apr!L48+K48)</f>
        <v>19</v>
      </c>
    </row>
    <row r="49" spans="1:12" s="1" customFormat="1" ht="15.75" customHeight="1">
      <c r="A49" s="5" t="s">
        <v>58</v>
      </c>
      <c r="B49" s="6" t="s">
        <v>20</v>
      </c>
      <c r="C49" s="29">
        <v>0</v>
      </c>
      <c r="D49" s="30">
        <f>SUM(Apr!D49+C49*2)</f>
        <v>47468</v>
      </c>
      <c r="E49" s="29">
        <v>0</v>
      </c>
      <c r="F49" s="30">
        <f>SUM(Apr!F49+E49*2)</f>
        <v>9974</v>
      </c>
      <c r="G49" s="29">
        <v>0</v>
      </c>
      <c r="H49" s="30">
        <f>SUM(Apr!H49+G49)</f>
        <v>61300</v>
      </c>
      <c r="I49" s="32">
        <f t="shared" si="2"/>
        <v>0</v>
      </c>
      <c r="J49" s="30">
        <f t="shared" si="1"/>
        <v>118742</v>
      </c>
      <c r="K49" s="22">
        <v>0</v>
      </c>
      <c r="L49" s="22">
        <f>SUM(Apr!L49+K49)</f>
        <v>10</v>
      </c>
    </row>
    <row r="50" spans="1:12" s="1" customFormat="1" ht="15.75" customHeight="1">
      <c r="A50" s="5" t="s">
        <v>59</v>
      </c>
      <c r="B50" s="6" t="s">
        <v>20</v>
      </c>
      <c r="C50" s="29">
        <v>0</v>
      </c>
      <c r="D50" s="30">
        <f>SUM(Apr!D50+C50*2)</f>
        <v>72429</v>
      </c>
      <c r="E50" s="29">
        <v>0</v>
      </c>
      <c r="F50" s="30">
        <f>SUM(Apr!F50+E50*2)</f>
        <v>27600</v>
      </c>
      <c r="G50" s="29">
        <v>0</v>
      </c>
      <c r="H50" s="30">
        <f>SUM(Apr!H50+G50)</f>
        <v>66361</v>
      </c>
      <c r="I50" s="32">
        <f t="shared" si="2"/>
        <v>0</v>
      </c>
      <c r="J50" s="30">
        <f t="shared" si="1"/>
        <v>166390</v>
      </c>
      <c r="K50" s="22">
        <v>0</v>
      </c>
      <c r="L50" s="22">
        <f>SUM(Apr!L50+K50)</f>
        <v>8</v>
      </c>
    </row>
    <row r="51" spans="1:12" s="1" customFormat="1" ht="15.75" customHeight="1">
      <c r="A51" s="5" t="s">
        <v>60</v>
      </c>
      <c r="B51" s="6" t="s">
        <v>20</v>
      </c>
      <c r="C51" s="29">
        <v>3525</v>
      </c>
      <c r="D51" s="30">
        <f>SUM(Apr!D51+C51*2)</f>
        <v>487189</v>
      </c>
      <c r="E51" s="29">
        <v>254</v>
      </c>
      <c r="F51" s="30">
        <f>SUM(Apr!F51+E51*2)</f>
        <v>98394</v>
      </c>
      <c r="G51" s="29">
        <v>10543</v>
      </c>
      <c r="H51" s="30">
        <f>SUM(Apr!H51+G51)</f>
        <v>835745</v>
      </c>
      <c r="I51" s="32">
        <f t="shared" si="2"/>
        <v>14322</v>
      </c>
      <c r="J51" s="30">
        <f t="shared" si="1"/>
        <v>1421328</v>
      </c>
      <c r="K51" s="22">
        <v>4</v>
      </c>
      <c r="L51" s="22">
        <f>SUM(Apr!L51+K51)</f>
        <v>60</v>
      </c>
    </row>
    <row r="52" spans="1:12" s="1" customFormat="1" ht="15.75" customHeight="1">
      <c r="A52" s="5" t="s">
        <v>61</v>
      </c>
      <c r="B52" s="6" t="s">
        <v>20</v>
      </c>
      <c r="C52" s="29">
        <v>0</v>
      </c>
      <c r="D52" s="30">
        <f>SUM(Apr!D52+C52*2)</f>
        <v>127732</v>
      </c>
      <c r="E52" s="29">
        <v>0</v>
      </c>
      <c r="F52" s="30">
        <f>SUM(Apr!F52+E52*2)</f>
        <v>96101</v>
      </c>
      <c r="G52" s="29">
        <v>0</v>
      </c>
      <c r="H52" s="30">
        <f>SUM(Apr!H52+G52)</f>
        <v>213796</v>
      </c>
      <c r="I52" s="32">
        <f t="shared" si="2"/>
        <v>0</v>
      </c>
      <c r="J52" s="30">
        <f t="shared" si="1"/>
        <v>437629</v>
      </c>
      <c r="K52" s="22">
        <v>0</v>
      </c>
      <c r="L52" s="22">
        <f>SUM(Apr!L52+K52)</f>
        <v>23</v>
      </c>
    </row>
    <row r="53" spans="1:12" s="1" customFormat="1" ht="15.75" customHeight="1">
      <c r="A53" s="5" t="s">
        <v>65</v>
      </c>
      <c r="B53" s="6" t="s">
        <v>20</v>
      </c>
      <c r="C53" s="29">
        <v>0</v>
      </c>
      <c r="D53" s="30">
        <f>SUM(Apr!D53+C53*2)</f>
        <v>0</v>
      </c>
      <c r="E53" s="29">
        <v>0</v>
      </c>
      <c r="F53" s="30">
        <f>SUM(Apr!F53+E53*2)</f>
        <v>3390</v>
      </c>
      <c r="G53" s="29">
        <v>0</v>
      </c>
      <c r="H53" s="30">
        <f>SUM(Apr!H53+G53)</f>
        <v>7859</v>
      </c>
      <c r="I53" s="32">
        <f t="shared" si="2"/>
        <v>0</v>
      </c>
      <c r="J53" s="30">
        <f t="shared" si="1"/>
        <v>11249</v>
      </c>
      <c r="K53" s="22">
        <v>0</v>
      </c>
      <c r="L53" s="22">
        <f>SUM(Apr!L53+K53)</f>
        <v>1</v>
      </c>
    </row>
    <row r="54" spans="1:12" s="1" customFormat="1" ht="15.75" customHeight="1">
      <c r="A54" s="5" t="s">
        <v>66</v>
      </c>
      <c r="B54" s="6" t="s">
        <v>20</v>
      </c>
      <c r="C54" s="29">
        <v>131</v>
      </c>
      <c r="D54" s="30">
        <f>SUM(Apr!D54+C54*2)</f>
        <v>208294</v>
      </c>
      <c r="E54" s="29">
        <v>0</v>
      </c>
      <c r="F54" s="30">
        <f>SUM(Apr!F54+E54*2)</f>
        <v>5107</v>
      </c>
      <c r="G54" s="29">
        <v>1042</v>
      </c>
      <c r="H54" s="30">
        <f>SUM(Apr!H54+G54)</f>
        <v>191542</v>
      </c>
      <c r="I54" s="32">
        <f t="shared" si="2"/>
        <v>1173</v>
      </c>
      <c r="J54" s="30">
        <f t="shared" si="1"/>
        <v>404943</v>
      </c>
      <c r="K54" s="22">
        <v>1</v>
      </c>
      <c r="L54" s="22">
        <f>SUM(Apr!L54+K54)</f>
        <v>13</v>
      </c>
    </row>
    <row r="55" spans="1:12" s="1" customFormat="1" ht="15.75" customHeight="1">
      <c r="A55" s="5" t="s">
        <v>67</v>
      </c>
      <c r="B55" s="6" t="s">
        <v>20</v>
      </c>
      <c r="C55" s="29">
        <v>1980</v>
      </c>
      <c r="D55" s="30">
        <f>SUM(Apr!D55+C55*2)</f>
        <v>826611</v>
      </c>
      <c r="E55" s="29">
        <v>0</v>
      </c>
      <c r="F55" s="30">
        <f>SUM(Apr!F55+E55*2)</f>
        <v>50502</v>
      </c>
      <c r="G55" s="29">
        <v>40020</v>
      </c>
      <c r="H55" s="30">
        <f>SUM(Apr!H55+G55)</f>
        <v>887471</v>
      </c>
      <c r="I55" s="32">
        <f t="shared" si="2"/>
        <v>42000</v>
      </c>
      <c r="J55" s="30">
        <f t="shared" si="1"/>
        <v>1764584</v>
      </c>
      <c r="K55" s="22">
        <v>4</v>
      </c>
      <c r="L55" s="22">
        <f>SUM(Apr!L55+K55)</f>
        <v>69</v>
      </c>
    </row>
    <row r="56" spans="1:12" s="9" customFormat="1" ht="15.75" customHeight="1">
      <c r="A56" s="7" t="s">
        <v>68</v>
      </c>
      <c r="B56" s="8" t="s">
        <v>20</v>
      </c>
      <c r="C56" s="29">
        <v>0</v>
      </c>
      <c r="D56" s="30">
        <f>SUM(Apr!D56+C56*2)</f>
        <v>0</v>
      </c>
      <c r="E56" s="29">
        <v>0</v>
      </c>
      <c r="F56" s="30">
        <f>SUM(Apr!F56+E56*2)</f>
        <v>540</v>
      </c>
      <c r="G56" s="29">
        <v>0</v>
      </c>
      <c r="H56" s="30">
        <f>SUM(Apr!H56+G56)</f>
        <v>0</v>
      </c>
      <c r="I56" s="30">
        <f t="shared" si="2"/>
        <v>0</v>
      </c>
      <c r="J56" s="30">
        <f t="shared" si="1"/>
        <v>540</v>
      </c>
      <c r="K56" s="22">
        <v>0</v>
      </c>
      <c r="L56" s="22">
        <f>SUM(Apr!L56+K56)</f>
        <v>1</v>
      </c>
    </row>
    <row r="57" spans="1:12" s="1" customFormat="1" ht="15.75" customHeight="1">
      <c r="A57" s="5" t="s">
        <v>69</v>
      </c>
      <c r="B57" s="6" t="s">
        <v>20</v>
      </c>
      <c r="C57" s="29">
        <v>10470</v>
      </c>
      <c r="D57" s="30">
        <f>SUM(Apr!D57+C57*2)</f>
        <v>199464</v>
      </c>
      <c r="E57" s="29">
        <v>0</v>
      </c>
      <c r="F57" s="30">
        <f>SUM(Apr!F57+E57*2)</f>
        <v>100203</v>
      </c>
      <c r="G57" s="29">
        <v>96049</v>
      </c>
      <c r="H57" s="30">
        <f>SUM(Apr!H57+G57)</f>
        <v>359568</v>
      </c>
      <c r="I57" s="32">
        <f t="shared" si="2"/>
        <v>106519</v>
      </c>
      <c r="J57" s="30">
        <f t="shared" si="1"/>
        <v>659235</v>
      </c>
      <c r="K57" s="22">
        <v>4</v>
      </c>
      <c r="L57" s="22">
        <f>SUM(Apr!L57+K57)</f>
        <v>34</v>
      </c>
    </row>
    <row r="58" spans="1:12" s="9" customFormat="1" ht="15.75" customHeight="1">
      <c r="A58" s="7" t="s">
        <v>70</v>
      </c>
      <c r="B58" s="8" t="s">
        <v>20</v>
      </c>
      <c r="C58" s="29">
        <v>0</v>
      </c>
      <c r="D58" s="30">
        <f>SUM(Apr!D58+C58*2)</f>
        <v>120376</v>
      </c>
      <c r="E58" s="29">
        <v>0</v>
      </c>
      <c r="F58" s="30">
        <f>SUM(Apr!F58+E58*2)</f>
        <v>0</v>
      </c>
      <c r="G58" s="29">
        <v>0</v>
      </c>
      <c r="H58" s="30">
        <f>SUM(Apr!H58+G58)</f>
        <v>149438</v>
      </c>
      <c r="I58" s="30">
        <f t="shared" si="2"/>
        <v>0</v>
      </c>
      <c r="J58" s="30">
        <f t="shared" si="1"/>
        <v>269814</v>
      </c>
      <c r="K58" s="22">
        <v>0</v>
      </c>
      <c r="L58" s="22">
        <f>SUM(Apr!L58+K58)</f>
        <v>7</v>
      </c>
    </row>
    <row r="59" spans="1:12" s="1" customFormat="1" ht="15.75" customHeight="1">
      <c r="A59" s="5" t="s">
        <v>71</v>
      </c>
      <c r="B59" s="6" t="s">
        <v>20</v>
      </c>
      <c r="C59" s="29">
        <v>0</v>
      </c>
      <c r="D59" s="30">
        <f>SUM(Apr!D59+C59*2)</f>
        <v>64887</v>
      </c>
      <c r="E59" s="29">
        <v>0</v>
      </c>
      <c r="F59" s="30">
        <f>SUM(Apr!F59+E59*2)</f>
        <v>0</v>
      </c>
      <c r="G59" s="29">
        <v>0</v>
      </c>
      <c r="H59" s="30">
        <f>SUM(Apr!H59+G59)</f>
        <v>68737</v>
      </c>
      <c r="I59" s="32">
        <f t="shared" si="2"/>
        <v>0</v>
      </c>
      <c r="J59" s="30">
        <f t="shared" si="1"/>
        <v>133624</v>
      </c>
      <c r="K59" s="22">
        <v>0</v>
      </c>
      <c r="L59" s="22">
        <f>SUM(Apr!L59+K59)</f>
        <v>4</v>
      </c>
    </row>
    <row r="60" spans="1:12" s="9" customFormat="1" ht="15.75" customHeight="1">
      <c r="A60" s="7" t="s">
        <v>72</v>
      </c>
      <c r="B60" s="8" t="s">
        <v>20</v>
      </c>
      <c r="C60" s="29">
        <v>36906</v>
      </c>
      <c r="D60" s="30">
        <f>SUM(Apr!D60+C60*2)</f>
        <v>3095793</v>
      </c>
      <c r="E60" s="29">
        <v>2728</v>
      </c>
      <c r="F60" s="30">
        <f>SUM(Apr!F60+E60*2)</f>
        <v>160355</v>
      </c>
      <c r="G60" s="29">
        <v>317550</v>
      </c>
      <c r="H60" s="30">
        <f>SUM(Apr!H60+G60)</f>
        <v>4203333</v>
      </c>
      <c r="I60" s="30">
        <f t="shared" si="2"/>
        <v>357184</v>
      </c>
      <c r="J60" s="30">
        <f t="shared" si="1"/>
        <v>7459481</v>
      </c>
      <c r="K60" s="22">
        <v>25</v>
      </c>
      <c r="L60" s="22">
        <f>SUM(Apr!L60+K60)</f>
        <v>311</v>
      </c>
    </row>
    <row r="61" spans="1:12" s="1" customFormat="1" ht="15.75" customHeight="1">
      <c r="A61" s="5" t="s">
        <v>73</v>
      </c>
      <c r="B61" s="6" t="s">
        <v>20</v>
      </c>
      <c r="C61" s="29">
        <v>2858</v>
      </c>
      <c r="D61" s="30">
        <f>SUM(Apr!D61+C61*2)</f>
        <v>188159</v>
      </c>
      <c r="E61" s="29">
        <v>0</v>
      </c>
      <c r="F61" s="30">
        <f>SUM(Apr!F61+E61*2)</f>
        <v>18293</v>
      </c>
      <c r="G61" s="29">
        <v>10824</v>
      </c>
      <c r="H61" s="30">
        <f>SUM(Apr!H61+G61)</f>
        <v>179319</v>
      </c>
      <c r="I61" s="32">
        <f t="shared" si="2"/>
        <v>13682</v>
      </c>
      <c r="J61" s="30">
        <f t="shared" si="1"/>
        <v>385771</v>
      </c>
      <c r="K61" s="22">
        <v>1</v>
      </c>
      <c r="L61" s="22">
        <f>SUM(Apr!L61+K61)</f>
        <v>16</v>
      </c>
    </row>
    <row r="62" spans="1:12" s="9" customFormat="1" ht="15.75" customHeight="1">
      <c r="A62" s="7" t="s">
        <v>74</v>
      </c>
      <c r="B62" s="8" t="s">
        <v>20</v>
      </c>
      <c r="C62" s="29">
        <v>0</v>
      </c>
      <c r="D62" s="30">
        <f>SUM(Apr!D62+C62*2)</f>
        <v>33740</v>
      </c>
      <c r="E62" s="29">
        <v>0</v>
      </c>
      <c r="F62" s="30">
        <f>SUM(Apr!F62+E62*2)</f>
        <v>3366</v>
      </c>
      <c r="G62" s="29">
        <v>0</v>
      </c>
      <c r="H62" s="30">
        <f>SUM(Apr!H62+G62)</f>
        <v>7571</v>
      </c>
      <c r="I62" s="30">
        <f t="shared" si="2"/>
        <v>0</v>
      </c>
      <c r="J62" s="30">
        <f t="shared" si="1"/>
        <v>44677</v>
      </c>
      <c r="K62" s="22">
        <v>0</v>
      </c>
      <c r="L62" s="22">
        <f>SUM(Apr!L62+K62)</f>
        <v>5</v>
      </c>
    </row>
    <row r="63" spans="1:12" s="1" customFormat="1" ht="15.75" customHeight="1">
      <c r="A63" s="5" t="s">
        <v>75</v>
      </c>
      <c r="B63" s="6" t="s">
        <v>20</v>
      </c>
      <c r="C63" s="29">
        <v>0</v>
      </c>
      <c r="D63" s="30">
        <f>SUM(Apr!D63+C63*2)</f>
        <v>161576</v>
      </c>
      <c r="E63" s="29">
        <v>0</v>
      </c>
      <c r="F63" s="30">
        <f>SUM(Apr!F63+E63*2)</f>
        <v>9450</v>
      </c>
      <c r="G63" s="29">
        <v>0</v>
      </c>
      <c r="H63" s="30">
        <f>SUM(Apr!H63+G63)</f>
        <v>191921</v>
      </c>
      <c r="I63" s="32">
        <f t="shared" si="2"/>
        <v>0</v>
      </c>
      <c r="J63" s="30">
        <f t="shared" si="1"/>
        <v>362947</v>
      </c>
      <c r="K63" s="22">
        <v>0</v>
      </c>
      <c r="L63" s="22">
        <f>SUM(Apr!L63+K63)</f>
        <v>15</v>
      </c>
    </row>
    <row r="64" spans="1:12" s="1" customFormat="1" ht="15.75" customHeight="1">
      <c r="A64" s="5" t="s">
        <v>76</v>
      </c>
      <c r="B64" s="6" t="s">
        <v>20</v>
      </c>
      <c r="C64" s="29">
        <v>0</v>
      </c>
      <c r="D64" s="30">
        <f>SUM(Apr!D64+C64*2)</f>
        <v>34185</v>
      </c>
      <c r="E64" s="29">
        <v>1187</v>
      </c>
      <c r="F64" s="30">
        <f>SUM(Apr!F64+E64*2)</f>
        <v>7306</v>
      </c>
      <c r="G64" s="29">
        <v>13431</v>
      </c>
      <c r="H64" s="30">
        <f>SUM(Apr!H64+G64)</f>
        <v>57024</v>
      </c>
      <c r="I64" s="32">
        <f t="shared" si="2"/>
        <v>14618</v>
      </c>
      <c r="J64" s="30">
        <f t="shared" si="1"/>
        <v>98515</v>
      </c>
      <c r="K64" s="22">
        <v>1</v>
      </c>
      <c r="L64" s="22">
        <f>SUM(Apr!L64+K64)</f>
        <v>4</v>
      </c>
    </row>
    <row r="65" spans="1:12" s="9" customFormat="1" ht="15.75" customHeight="1">
      <c r="A65" s="7" t="s">
        <v>78</v>
      </c>
      <c r="B65" s="8" t="s">
        <v>20</v>
      </c>
      <c r="C65" s="29">
        <v>0</v>
      </c>
      <c r="D65" s="30">
        <f>SUM(Apr!D65+C65*2)</f>
        <v>0</v>
      </c>
      <c r="E65" s="29">
        <v>0</v>
      </c>
      <c r="F65" s="30">
        <f>SUM(Apr!F65+E65*2)</f>
        <v>0</v>
      </c>
      <c r="G65" s="29">
        <v>0</v>
      </c>
      <c r="H65" s="30">
        <f>SUM(Apr!H65+G65)</f>
        <v>0</v>
      </c>
      <c r="I65" s="30">
        <f t="shared" si="2"/>
        <v>0</v>
      </c>
      <c r="J65" s="30">
        <f t="shared" si="1"/>
        <v>0</v>
      </c>
      <c r="K65" s="22">
        <v>0</v>
      </c>
      <c r="L65" s="22">
        <f>SUM(Apr!L65+K65)</f>
        <v>0</v>
      </c>
    </row>
    <row r="66" spans="1:12" s="9" customFormat="1" ht="15.75" customHeight="1">
      <c r="A66" s="7" t="s">
        <v>79</v>
      </c>
      <c r="B66" s="8" t="s">
        <v>20</v>
      </c>
      <c r="C66" s="29">
        <v>0</v>
      </c>
      <c r="D66" s="30">
        <f>SUM(Apr!D66+C66*2)</f>
        <v>67483</v>
      </c>
      <c r="E66" s="29">
        <v>0</v>
      </c>
      <c r="F66" s="30">
        <f>SUM(Apr!F66+E66*2)</f>
        <v>0</v>
      </c>
      <c r="G66" s="29">
        <v>0</v>
      </c>
      <c r="H66" s="30">
        <f>SUM(Apr!H66+G66)</f>
        <v>41449</v>
      </c>
      <c r="I66" s="30">
        <f t="shared" si="2"/>
        <v>0</v>
      </c>
      <c r="J66" s="30">
        <f t="shared" si="1"/>
        <v>108932</v>
      </c>
      <c r="K66" s="22">
        <v>0</v>
      </c>
      <c r="L66" s="22">
        <f>SUM(Apr!L66+K66)</f>
        <v>4</v>
      </c>
    </row>
    <row r="67" spans="1:12" s="9" customFormat="1" ht="15.75" customHeight="1">
      <c r="A67" s="7" t="s">
        <v>80</v>
      </c>
      <c r="B67" s="8" t="s">
        <v>20</v>
      </c>
      <c r="C67" s="29">
        <v>0</v>
      </c>
      <c r="D67" s="30">
        <f>SUM(Apr!D67+C67*2)</f>
        <v>15160</v>
      </c>
      <c r="E67" s="29">
        <v>0</v>
      </c>
      <c r="F67" s="30">
        <f>SUM(Apr!F67+E67*2)</f>
        <v>2345</v>
      </c>
      <c r="G67" s="29">
        <v>0</v>
      </c>
      <c r="H67" s="30">
        <f>SUM(Apr!H67+G67)</f>
        <v>6152</v>
      </c>
      <c r="I67" s="30">
        <f t="shared" si="2"/>
        <v>0</v>
      </c>
      <c r="J67" s="30">
        <f t="shared" si="1"/>
        <v>23657</v>
      </c>
      <c r="K67" s="22">
        <v>0</v>
      </c>
      <c r="L67" s="22">
        <f>SUM(Apr!L67+K67)</f>
        <v>2</v>
      </c>
    </row>
    <row r="68" spans="1:12" s="1" customFormat="1" ht="15.75" customHeight="1">
      <c r="A68" s="5" t="s">
        <v>81</v>
      </c>
      <c r="B68" s="6" t="s">
        <v>20</v>
      </c>
      <c r="C68" s="29">
        <v>0</v>
      </c>
      <c r="D68" s="30">
        <f>SUM(Apr!D68+C68*2)</f>
        <v>40660</v>
      </c>
      <c r="E68" s="29">
        <v>0</v>
      </c>
      <c r="F68" s="30">
        <f>SUM(Apr!F68+E68*2)</f>
        <v>33836</v>
      </c>
      <c r="G68" s="29">
        <v>0</v>
      </c>
      <c r="H68" s="30">
        <f>SUM(Apr!H68+G68)</f>
        <v>33447</v>
      </c>
      <c r="I68" s="32">
        <f t="shared" si="2"/>
        <v>0</v>
      </c>
      <c r="J68" s="30">
        <f t="shared" si="1"/>
        <v>107943</v>
      </c>
      <c r="K68" s="22">
        <v>0</v>
      </c>
      <c r="L68" s="22">
        <f>SUM(Apr!L68+K68)</f>
        <v>6</v>
      </c>
    </row>
    <row r="69" spans="1:12" s="9" customFormat="1" ht="15.75" customHeight="1">
      <c r="A69" s="7" t="s">
        <v>85</v>
      </c>
      <c r="B69" s="8" t="s">
        <v>20</v>
      </c>
      <c r="C69" s="29">
        <v>0</v>
      </c>
      <c r="D69" s="30">
        <f>SUM(Apr!D69+C69*2)</f>
        <v>163892</v>
      </c>
      <c r="E69" s="29">
        <v>1130</v>
      </c>
      <c r="F69" s="30">
        <f>SUM(Apr!F69+E69*2)</f>
        <v>2260</v>
      </c>
      <c r="G69" s="29">
        <v>1397</v>
      </c>
      <c r="H69" s="30">
        <f>SUM(Apr!H69+G69)</f>
        <v>157203</v>
      </c>
      <c r="I69" s="30">
        <f t="shared" si="2"/>
        <v>2527</v>
      </c>
      <c r="J69" s="30">
        <f t="shared" si="1"/>
        <v>323355</v>
      </c>
      <c r="K69" s="22">
        <v>1</v>
      </c>
      <c r="L69" s="22">
        <f>SUM(Apr!L69+K69)</f>
        <v>14</v>
      </c>
    </row>
    <row r="70" spans="1:12" s="9" customFormat="1" ht="15.75" customHeight="1">
      <c r="A70" s="7" t="s">
        <v>87</v>
      </c>
      <c r="B70" s="8" t="s">
        <v>20</v>
      </c>
      <c r="C70" s="29">
        <v>0</v>
      </c>
      <c r="D70" s="30">
        <f>SUM(Apr!D70+C70*2)</f>
        <v>55723</v>
      </c>
      <c r="E70" s="29">
        <v>0</v>
      </c>
      <c r="F70" s="30">
        <f>SUM(Apr!F70+E70*2)</f>
        <v>9804</v>
      </c>
      <c r="G70" s="29">
        <v>0</v>
      </c>
      <c r="H70" s="30">
        <f>SUM(Apr!H70+G70)</f>
        <v>140214</v>
      </c>
      <c r="I70" s="30">
        <f t="shared" si="2"/>
        <v>0</v>
      </c>
      <c r="J70" s="30">
        <f>SUM(D70+F70+H70)</f>
        <v>205741</v>
      </c>
      <c r="K70" s="22">
        <v>0</v>
      </c>
      <c r="L70" s="22">
        <f>SUM(Apr!L70+K70)</f>
        <v>4</v>
      </c>
    </row>
    <row r="71" spans="1:12" s="1" customFormat="1" ht="15.75" customHeight="1">
      <c r="A71" s="5" t="s">
        <v>88</v>
      </c>
      <c r="B71" s="6" t="s">
        <v>20</v>
      </c>
      <c r="C71" s="29">
        <v>4519</v>
      </c>
      <c r="D71" s="30">
        <f>SUM(Apr!D71+C71*2)</f>
        <v>229943</v>
      </c>
      <c r="E71" s="29">
        <v>1758</v>
      </c>
      <c r="F71" s="30">
        <f>SUM(Apr!F71+E71*2)</f>
        <v>35338</v>
      </c>
      <c r="G71" s="29">
        <v>24903</v>
      </c>
      <c r="H71" s="30">
        <f>SUM(Apr!H71+G71)</f>
        <v>290840</v>
      </c>
      <c r="I71" s="32">
        <f t="shared" si="2"/>
        <v>31180</v>
      </c>
      <c r="J71" s="30">
        <f>SUM(D71+F71+H71)</f>
        <v>556121</v>
      </c>
      <c r="K71" s="22">
        <v>3</v>
      </c>
      <c r="L71" s="22">
        <f>SUM(Apr!L71+K71)</f>
        <v>26</v>
      </c>
    </row>
    <row r="72" spans="1:12" s="3" customFormat="1" ht="21.75">
      <c r="A72" s="17" t="s">
        <v>125</v>
      </c>
      <c r="B72" s="2"/>
      <c r="C72" s="32">
        <f>SUM(C5:C31)</f>
        <v>77903</v>
      </c>
      <c r="D72" s="32">
        <f aca="true" t="shared" si="3" ref="D72:J72">SUM(D5:D31)</f>
        <v>8255214</v>
      </c>
      <c r="E72" s="32">
        <f t="shared" si="3"/>
        <v>110903</v>
      </c>
      <c r="F72" s="32">
        <f>SUM(F5:F31)</f>
        <v>4580965</v>
      </c>
      <c r="G72" s="32">
        <f t="shared" si="3"/>
        <v>1697990</v>
      </c>
      <c r="H72" s="32">
        <f t="shared" si="3"/>
        <v>13501329.73</v>
      </c>
      <c r="I72" s="32">
        <f t="shared" si="3"/>
        <v>1886796</v>
      </c>
      <c r="J72" s="32">
        <f t="shared" si="3"/>
        <v>26337508.73</v>
      </c>
      <c r="K72" s="25">
        <f>SUM(K5:K31)</f>
        <v>159</v>
      </c>
      <c r="L72" s="25">
        <f>SUM(Apr!L72+K72)</f>
        <v>1555</v>
      </c>
    </row>
    <row r="73" spans="1:12" s="3" customFormat="1" ht="21.75">
      <c r="A73" s="17" t="s">
        <v>126</v>
      </c>
      <c r="B73" s="2"/>
      <c r="C73" s="32">
        <f>SUM(C32:C71)</f>
        <v>117093</v>
      </c>
      <c r="D73" s="32">
        <f aca="true" t="shared" si="4" ref="D73:J73">SUM(D32:D71)</f>
        <v>9804764</v>
      </c>
      <c r="E73" s="32">
        <f t="shared" si="4"/>
        <v>13449</v>
      </c>
      <c r="F73" s="32">
        <f>SUM(F32:F71)</f>
        <v>1169839</v>
      </c>
      <c r="G73" s="32">
        <f t="shared" si="4"/>
        <v>1118006</v>
      </c>
      <c r="H73" s="32">
        <f t="shared" si="4"/>
        <v>13015984</v>
      </c>
      <c r="I73" s="32">
        <f t="shared" si="4"/>
        <v>1248548</v>
      </c>
      <c r="J73" s="32">
        <f t="shared" si="4"/>
        <v>23990587</v>
      </c>
      <c r="K73" s="25">
        <f>SUM(K6:K32)</f>
        <v>115</v>
      </c>
      <c r="L73" s="25">
        <f>SUM(Apr!L73+K73)</f>
        <v>1301</v>
      </c>
    </row>
    <row r="74" spans="1:12" s="3" customFormat="1" ht="15.75" customHeight="1">
      <c r="A74" s="15" t="s">
        <v>89</v>
      </c>
      <c r="B74" s="2"/>
      <c r="C74" s="32">
        <f>SUM(C72:C73)</f>
        <v>194996</v>
      </c>
      <c r="D74" s="32">
        <f aca="true" t="shared" si="5" ref="D74:J74">SUM(D72:D73)</f>
        <v>18059978</v>
      </c>
      <c r="E74" s="32">
        <f t="shared" si="5"/>
        <v>124352</v>
      </c>
      <c r="F74" s="32">
        <f t="shared" si="5"/>
        <v>5750804</v>
      </c>
      <c r="G74" s="32">
        <f t="shared" si="5"/>
        <v>2815996</v>
      </c>
      <c r="H74" s="32">
        <f t="shared" si="5"/>
        <v>26517313.73</v>
      </c>
      <c r="I74" s="32">
        <f t="shared" si="5"/>
        <v>3135344</v>
      </c>
      <c r="J74" s="32">
        <f t="shared" si="5"/>
        <v>50328095.730000004</v>
      </c>
      <c r="K74" s="25">
        <f>SUM(K72:K73)</f>
        <v>274</v>
      </c>
      <c r="L74" s="25">
        <f>SUM(L72:L73)</f>
        <v>2856</v>
      </c>
    </row>
    <row r="75" spans="1:12" ht="12.75">
      <c r="A75" s="10"/>
      <c r="B75" s="2"/>
      <c r="C75" s="37"/>
      <c r="D75" s="24"/>
      <c r="E75" s="37"/>
      <c r="F75" s="24"/>
      <c r="G75" s="37"/>
      <c r="H75" s="24"/>
      <c r="I75" s="76" t="s">
        <v>137</v>
      </c>
      <c r="J75" s="76" t="s">
        <v>181</v>
      </c>
      <c r="K75" s="72"/>
      <c r="L75" s="71"/>
    </row>
    <row r="76" spans="1:12" ht="12.75">
      <c r="A76" s="10"/>
      <c r="B76" s="2"/>
      <c r="C76" s="37"/>
      <c r="D76" s="24"/>
      <c r="E76" s="37"/>
      <c r="F76" s="24"/>
      <c r="G76" s="37"/>
      <c r="H76" s="24"/>
      <c r="I76" s="76" t="s">
        <v>138</v>
      </c>
      <c r="J76" s="76" t="s">
        <v>182</v>
      </c>
      <c r="K76" s="72"/>
      <c r="L76" s="71"/>
    </row>
    <row r="77" spans="1:12" ht="12.75">
      <c r="A77" s="10"/>
      <c r="B77" s="2"/>
      <c r="C77" s="37"/>
      <c r="D77" s="24"/>
      <c r="E77" s="37"/>
      <c r="F77" s="24"/>
      <c r="G77" s="37"/>
      <c r="H77" s="24"/>
      <c r="I77" s="76" t="s">
        <v>139</v>
      </c>
      <c r="J77" s="76" t="s">
        <v>183</v>
      </c>
      <c r="K77" s="72"/>
      <c r="L77" s="72"/>
    </row>
  </sheetData>
  <sheetProtection/>
  <mergeCells count="1">
    <mergeCell ref="A1:L1"/>
  </mergeCells>
  <conditionalFormatting sqref="C2:IV2 B75:H77 A1:A74 M1:IV1 B3:IV74">
    <cfRule type="expression" priority="6" dxfId="0" stopIfTrue="1">
      <formula>CellHasFormula</formula>
    </cfRule>
  </conditionalFormatting>
  <conditionalFormatting sqref="A1 M1:IV1">
    <cfRule type="expression" priority="5" dxfId="0" stopIfTrue="1">
      <formula>CellHasFormula</formula>
    </cfRule>
  </conditionalFormatting>
  <conditionalFormatting sqref="C5:C71">
    <cfRule type="expression" priority="4" dxfId="0" stopIfTrue="1">
      <formula>CellHasFormula</formula>
    </cfRule>
  </conditionalFormatting>
  <conditionalFormatting sqref="E5:E71">
    <cfRule type="expression" priority="3" dxfId="0" stopIfTrue="1">
      <formula>CellHasFormula</formula>
    </cfRule>
  </conditionalFormatting>
  <conditionalFormatting sqref="E5:E71">
    <cfRule type="expression" priority="2" dxfId="0" stopIfTrue="1">
      <formula>CellHasFormula</formula>
    </cfRule>
  </conditionalFormatting>
  <conditionalFormatting sqref="G5:G7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78" sqref="J78"/>
    </sheetView>
  </sheetViews>
  <sheetFormatPr defaultColWidth="9.140625" defaultRowHeight="12.75"/>
  <cols>
    <col min="1" max="1" width="16.140625" style="0" customWidth="1"/>
    <col min="2" max="2" width="8.7109375" style="0" customWidth="1"/>
    <col min="3" max="3" width="15.7109375" style="23" customWidth="1"/>
    <col min="4" max="4" width="15.7109375" style="38" customWidth="1"/>
    <col min="5" max="5" width="15.7109375" style="23" customWidth="1"/>
    <col min="6" max="6" width="15.7109375" style="38" customWidth="1"/>
    <col min="7" max="7" width="15.7109375" style="23" customWidth="1"/>
    <col min="8" max="10" width="15.7109375" style="38" customWidth="1"/>
    <col min="11" max="11" width="6.7109375" style="23" customWidth="1"/>
    <col min="12" max="12" width="7.140625" style="23" customWidth="1"/>
  </cols>
  <sheetData>
    <row r="1" spans="1:12" s="1" customFormat="1" ht="18">
      <c r="A1" s="115" t="s">
        <v>130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20"/>
    </row>
    <row r="2" spans="1:12" s="1" customFormat="1" ht="12.75">
      <c r="A2" s="20" t="s">
        <v>178</v>
      </c>
      <c r="C2" s="20"/>
      <c r="D2" s="26"/>
      <c r="E2" s="20"/>
      <c r="F2" s="26"/>
      <c r="G2" s="20"/>
      <c r="H2" s="26"/>
      <c r="I2" s="26"/>
      <c r="J2" s="26"/>
      <c r="K2" s="20"/>
      <c r="L2" s="20"/>
    </row>
    <row r="3" spans="1:12" s="3" customFormat="1" ht="12.75">
      <c r="A3" s="2"/>
      <c r="B3" s="2"/>
      <c r="C3" s="37"/>
      <c r="D3" s="24"/>
      <c r="E3" s="37"/>
      <c r="F3" s="24"/>
      <c r="G3" s="37"/>
      <c r="H3" s="24"/>
      <c r="I3" s="24"/>
      <c r="J3" s="24"/>
      <c r="K3" s="24"/>
      <c r="L3" s="24"/>
    </row>
    <row r="4" spans="1:12" s="4" customFormat="1" ht="20.25" customHeight="1">
      <c r="A4" s="4" t="s">
        <v>0</v>
      </c>
      <c r="B4" s="4" t="s">
        <v>1</v>
      </c>
      <c r="C4" s="4" t="s">
        <v>121</v>
      </c>
      <c r="D4" s="19" t="s">
        <v>11</v>
      </c>
      <c r="E4" s="4" t="s">
        <v>122</v>
      </c>
      <c r="F4" s="19" t="s">
        <v>14</v>
      </c>
      <c r="G4" s="4" t="s">
        <v>123</v>
      </c>
      <c r="H4" s="19" t="s">
        <v>90</v>
      </c>
      <c r="I4" s="19" t="s">
        <v>124</v>
      </c>
      <c r="J4" s="19" t="s">
        <v>18</v>
      </c>
      <c r="K4" s="4" t="s">
        <v>128</v>
      </c>
      <c r="L4" s="4" t="s">
        <v>129</v>
      </c>
    </row>
    <row r="5" spans="1:12" s="9" customFormat="1" ht="15.75" customHeight="1">
      <c r="A5" s="7" t="s">
        <v>21</v>
      </c>
      <c r="B5" s="8" t="s">
        <v>22</v>
      </c>
      <c r="C5" s="31">
        <v>13124</v>
      </c>
      <c r="D5" s="30">
        <f>SUM(May!D5+C5*1)</f>
        <v>1495790</v>
      </c>
      <c r="E5" s="31">
        <v>43090</v>
      </c>
      <c r="F5" s="30">
        <f>SUM(May!F5+E5*1)</f>
        <v>1844824</v>
      </c>
      <c r="G5" s="31">
        <v>267568</v>
      </c>
      <c r="H5" s="30">
        <f>SUM(May!H5+G5)</f>
        <v>3800654</v>
      </c>
      <c r="I5" s="30">
        <f aca="true" t="shared" si="0" ref="I5:I36">SUM(C5,E5,G5)</f>
        <v>323782</v>
      </c>
      <c r="J5" s="30">
        <f>SUM(D5+F5+H5)</f>
        <v>7141268</v>
      </c>
      <c r="K5" s="22">
        <v>38</v>
      </c>
      <c r="L5" s="22">
        <f>+SUM(May!L5+K5)</f>
        <v>454</v>
      </c>
    </row>
    <row r="6" spans="1:12" s="9" customFormat="1" ht="15.75" customHeight="1">
      <c r="A6" s="7" t="s">
        <v>23</v>
      </c>
      <c r="B6" s="8" t="s">
        <v>22</v>
      </c>
      <c r="C6" s="31">
        <v>0</v>
      </c>
      <c r="D6" s="30">
        <f>SUM(May!D6+C6*1)</f>
        <v>34885</v>
      </c>
      <c r="E6" s="31">
        <v>0</v>
      </c>
      <c r="F6" s="30">
        <f>SUM(May!F6+E6*1)</f>
        <v>49559</v>
      </c>
      <c r="G6" s="31">
        <v>0</v>
      </c>
      <c r="H6" s="30">
        <f>SUM(May!H6+G6)</f>
        <v>77870</v>
      </c>
      <c r="I6" s="30">
        <f t="shared" si="0"/>
        <v>0</v>
      </c>
      <c r="J6" s="30">
        <f aca="true" t="shared" si="1" ref="J6:J69">SUM(D6+F6+H6)</f>
        <v>162314</v>
      </c>
      <c r="K6" s="22">
        <v>0</v>
      </c>
      <c r="L6" s="22">
        <f>+SUM(May!L6+K6)</f>
        <v>13</v>
      </c>
    </row>
    <row r="7" spans="1:12" s="1" customFormat="1" ht="15.75" customHeight="1">
      <c r="A7" s="5" t="s">
        <v>24</v>
      </c>
      <c r="B7" s="6" t="s">
        <v>22</v>
      </c>
      <c r="C7" s="31">
        <v>5718</v>
      </c>
      <c r="D7" s="30">
        <f>SUM(May!D7+C7*1)</f>
        <v>601720</v>
      </c>
      <c r="E7" s="31">
        <v>4321</v>
      </c>
      <c r="F7" s="30">
        <f>SUM(May!F7+E7*1)</f>
        <v>188093</v>
      </c>
      <c r="G7" s="31">
        <v>41336</v>
      </c>
      <c r="H7" s="30">
        <f>SUM(May!H7+G7)</f>
        <v>915807</v>
      </c>
      <c r="I7" s="32">
        <f t="shared" si="0"/>
        <v>51375</v>
      </c>
      <c r="J7" s="30">
        <f t="shared" si="1"/>
        <v>1705620</v>
      </c>
      <c r="K7" s="22">
        <v>9</v>
      </c>
      <c r="L7" s="22">
        <f>+SUM(May!L7+K7)</f>
        <v>90</v>
      </c>
    </row>
    <row r="8" spans="1:12" s="9" customFormat="1" ht="15.75" customHeight="1">
      <c r="A8" s="7" t="s">
        <v>25</v>
      </c>
      <c r="B8" s="8" t="s">
        <v>22</v>
      </c>
      <c r="C8" s="31">
        <v>901</v>
      </c>
      <c r="D8" s="30">
        <f>SUM(May!D8+C8*1)</f>
        <v>63227</v>
      </c>
      <c r="E8" s="31">
        <v>0</v>
      </c>
      <c r="F8" s="30">
        <f>SUM(May!F8+E8*1)</f>
        <v>8525</v>
      </c>
      <c r="G8" s="31">
        <v>206</v>
      </c>
      <c r="H8" s="30">
        <f>SUM(May!H8+G8)</f>
        <v>18350</v>
      </c>
      <c r="I8" s="30">
        <f t="shared" si="0"/>
        <v>1107</v>
      </c>
      <c r="J8" s="30">
        <f t="shared" si="1"/>
        <v>90102</v>
      </c>
      <c r="K8" s="22">
        <v>1</v>
      </c>
      <c r="L8" s="22">
        <f>+SUM(May!L8+K8)</f>
        <v>11</v>
      </c>
    </row>
    <row r="9" spans="1:12" s="1" customFormat="1" ht="15.75" customHeight="1">
      <c r="A9" s="5" t="s">
        <v>27</v>
      </c>
      <c r="B9" s="6" t="s">
        <v>22</v>
      </c>
      <c r="C9" s="31">
        <v>0</v>
      </c>
      <c r="D9" s="30">
        <f>SUM(May!D9+C9*1)</f>
        <v>16660</v>
      </c>
      <c r="E9" s="31">
        <v>90</v>
      </c>
      <c r="F9" s="30">
        <f>SUM(May!F9+E9*1)</f>
        <v>43457</v>
      </c>
      <c r="G9" s="31">
        <v>90</v>
      </c>
      <c r="H9" s="30">
        <f>SUM(May!H9+G9)</f>
        <v>72671</v>
      </c>
      <c r="I9" s="32">
        <f t="shared" si="0"/>
        <v>180</v>
      </c>
      <c r="J9" s="30">
        <f t="shared" si="1"/>
        <v>132788</v>
      </c>
      <c r="K9" s="22">
        <v>1</v>
      </c>
      <c r="L9" s="22">
        <f>+SUM(May!L9+K9)</f>
        <v>16</v>
      </c>
    </row>
    <row r="10" spans="1:12" s="1" customFormat="1" ht="15.75" customHeight="1">
      <c r="A10" s="5" t="s">
        <v>30</v>
      </c>
      <c r="B10" s="6" t="s">
        <v>22</v>
      </c>
      <c r="C10" s="31">
        <v>1505</v>
      </c>
      <c r="D10" s="30">
        <f>SUM(May!D10+C10*1)</f>
        <v>25558</v>
      </c>
      <c r="E10" s="31">
        <v>0</v>
      </c>
      <c r="F10" s="30">
        <f>SUM(May!F10+E10*1)</f>
        <v>70654</v>
      </c>
      <c r="G10" s="31">
        <v>0</v>
      </c>
      <c r="H10" s="30">
        <f>SUM(May!H10+G10)</f>
        <v>124138</v>
      </c>
      <c r="I10" s="32">
        <f t="shared" si="0"/>
        <v>1505</v>
      </c>
      <c r="J10" s="30">
        <f t="shared" si="1"/>
        <v>220350</v>
      </c>
      <c r="K10" s="22">
        <v>1</v>
      </c>
      <c r="L10" s="22">
        <f>+SUM(May!L10+K10)</f>
        <v>14</v>
      </c>
    </row>
    <row r="11" spans="1:12" s="1" customFormat="1" ht="15.75" customHeight="1">
      <c r="A11" s="5" t="s">
        <v>31</v>
      </c>
      <c r="B11" s="6" t="s">
        <v>22</v>
      </c>
      <c r="C11" s="31">
        <v>0</v>
      </c>
      <c r="D11" s="30">
        <f>SUM(May!D11+C11*1)</f>
        <v>253684</v>
      </c>
      <c r="E11" s="31">
        <v>4152</v>
      </c>
      <c r="F11" s="30">
        <f>SUM(May!F11+E11*1)</f>
        <v>133947</v>
      </c>
      <c r="G11" s="31">
        <v>37662</v>
      </c>
      <c r="H11" s="30">
        <f>SUM(May!H11+G11)</f>
        <v>240973</v>
      </c>
      <c r="I11" s="32">
        <f t="shared" si="0"/>
        <v>41814</v>
      </c>
      <c r="J11" s="30">
        <f t="shared" si="1"/>
        <v>628604</v>
      </c>
      <c r="K11" s="22">
        <v>3</v>
      </c>
      <c r="L11" s="22">
        <f>+SUM(May!L11+K11)</f>
        <v>46</v>
      </c>
    </row>
    <row r="12" spans="1:12" s="9" customFormat="1" ht="15.75" customHeight="1">
      <c r="A12" s="7" t="s">
        <v>36</v>
      </c>
      <c r="B12" s="8" t="s">
        <v>22</v>
      </c>
      <c r="C12" s="31">
        <v>0</v>
      </c>
      <c r="D12" s="30">
        <f>SUM(May!D12+C12*1)</f>
        <v>52078</v>
      </c>
      <c r="E12" s="31">
        <v>0</v>
      </c>
      <c r="F12" s="30">
        <f>SUM(May!F12+E12*1)</f>
        <v>22280</v>
      </c>
      <c r="G12" s="31">
        <v>0</v>
      </c>
      <c r="H12" s="30">
        <f>SUM(May!H12+G12)</f>
        <v>53361</v>
      </c>
      <c r="I12" s="30">
        <f t="shared" si="0"/>
        <v>0</v>
      </c>
      <c r="J12" s="30">
        <f t="shared" si="1"/>
        <v>127719</v>
      </c>
      <c r="K12" s="22">
        <v>0</v>
      </c>
      <c r="L12" s="22">
        <f>+SUM(May!L12+K12)</f>
        <v>13</v>
      </c>
    </row>
    <row r="13" spans="1:12" s="1" customFormat="1" ht="15.75" customHeight="1">
      <c r="A13" s="5" t="s">
        <v>37</v>
      </c>
      <c r="B13" s="6" t="s">
        <v>22</v>
      </c>
      <c r="C13" s="31">
        <v>4743</v>
      </c>
      <c r="D13" s="30">
        <f>SUM(May!D13+C13*1)</f>
        <v>621911</v>
      </c>
      <c r="E13" s="31">
        <v>5198</v>
      </c>
      <c r="F13" s="30">
        <f>SUM(May!F13+E13*1)</f>
        <v>211727</v>
      </c>
      <c r="G13" s="31">
        <v>55903</v>
      </c>
      <c r="H13" s="30">
        <f>SUM(May!H13+G13)</f>
        <v>1042882</v>
      </c>
      <c r="I13" s="32">
        <f t="shared" si="0"/>
        <v>65844</v>
      </c>
      <c r="J13" s="30">
        <f t="shared" si="1"/>
        <v>1876520</v>
      </c>
      <c r="K13" s="22">
        <v>10</v>
      </c>
      <c r="L13" s="22">
        <f>+SUM(May!L13+K13)</f>
        <v>113</v>
      </c>
    </row>
    <row r="14" spans="1:12" s="1" customFormat="1" ht="15.75" customHeight="1">
      <c r="A14" s="5" t="s">
        <v>40</v>
      </c>
      <c r="B14" s="6" t="s">
        <v>22</v>
      </c>
      <c r="C14" s="31">
        <v>640</v>
      </c>
      <c r="D14" s="30">
        <f>SUM(May!D14+C14*1)</f>
        <v>335108</v>
      </c>
      <c r="E14" s="31">
        <v>0</v>
      </c>
      <c r="F14" s="30">
        <f>SUM(May!F14+E14*1)</f>
        <v>13036</v>
      </c>
      <c r="G14" s="31">
        <v>0</v>
      </c>
      <c r="H14" s="30">
        <f>SUM(May!H14+G14)</f>
        <v>347528</v>
      </c>
      <c r="I14" s="32">
        <f t="shared" si="0"/>
        <v>640</v>
      </c>
      <c r="J14" s="30">
        <f t="shared" si="1"/>
        <v>695672</v>
      </c>
      <c r="K14" s="22">
        <v>1</v>
      </c>
      <c r="L14" s="22">
        <f>+SUM(May!L14+K14)</f>
        <v>38</v>
      </c>
    </row>
    <row r="15" spans="1:12" s="1" customFormat="1" ht="15.75" customHeight="1">
      <c r="A15" s="5" t="s">
        <v>44</v>
      </c>
      <c r="B15" s="6" t="s">
        <v>22</v>
      </c>
      <c r="C15" s="31">
        <v>0</v>
      </c>
      <c r="D15" s="30">
        <f>SUM(May!D15+C15*1)</f>
        <v>20932</v>
      </c>
      <c r="E15" s="31">
        <v>0</v>
      </c>
      <c r="F15" s="30">
        <f>SUM(May!F15+E15*1)</f>
        <v>0</v>
      </c>
      <c r="G15" s="31">
        <v>0</v>
      </c>
      <c r="H15" s="30">
        <f>SUM(May!H15+G15)</f>
        <v>87889</v>
      </c>
      <c r="I15" s="32">
        <f t="shared" si="0"/>
        <v>0</v>
      </c>
      <c r="J15" s="30">
        <f t="shared" si="1"/>
        <v>108821</v>
      </c>
      <c r="K15" s="22">
        <v>0</v>
      </c>
      <c r="L15" s="22">
        <f>+SUM(May!L15+K15)</f>
        <v>5</v>
      </c>
    </row>
    <row r="16" spans="1:12" s="1" customFormat="1" ht="15.75" customHeight="1">
      <c r="A16" s="5" t="s">
        <v>45</v>
      </c>
      <c r="B16" s="6" t="s">
        <v>22</v>
      </c>
      <c r="C16" s="31">
        <v>18258</v>
      </c>
      <c r="D16" s="30">
        <f>SUM(May!D16+C16*1)</f>
        <v>2227900</v>
      </c>
      <c r="E16" s="31">
        <v>1548</v>
      </c>
      <c r="F16" s="30">
        <f>SUM(May!F16+E16*1)</f>
        <v>200141</v>
      </c>
      <c r="G16" s="31">
        <v>128373</v>
      </c>
      <c r="H16" s="30">
        <f>SUM(May!H16+G16)</f>
        <v>2557316</v>
      </c>
      <c r="I16" s="32">
        <f t="shared" si="0"/>
        <v>148179</v>
      </c>
      <c r="J16" s="30">
        <f t="shared" si="1"/>
        <v>4985357</v>
      </c>
      <c r="K16" s="22">
        <v>15</v>
      </c>
      <c r="L16" s="22">
        <f>+SUM(May!L16+K16)</f>
        <v>275</v>
      </c>
    </row>
    <row r="17" spans="1:12" s="1" customFormat="1" ht="15.75" customHeight="1">
      <c r="A17" s="5" t="s">
        <v>46</v>
      </c>
      <c r="B17" s="6" t="s">
        <v>22</v>
      </c>
      <c r="C17" s="31">
        <v>901</v>
      </c>
      <c r="D17" s="30">
        <f>SUM(May!D17+C17*1)</f>
        <v>73955</v>
      </c>
      <c r="E17" s="31">
        <v>0</v>
      </c>
      <c r="F17" s="30">
        <f>SUM(May!F17+E17*1)</f>
        <v>64439</v>
      </c>
      <c r="G17" s="31">
        <v>901</v>
      </c>
      <c r="H17" s="30">
        <f>SUM(May!H17+G17)</f>
        <v>988772</v>
      </c>
      <c r="I17" s="32">
        <f t="shared" si="0"/>
        <v>1802</v>
      </c>
      <c r="J17" s="30">
        <f t="shared" si="1"/>
        <v>1127166</v>
      </c>
      <c r="K17" s="22">
        <v>1</v>
      </c>
      <c r="L17" s="22">
        <f>+SUM(May!L17+K17)</f>
        <v>27</v>
      </c>
    </row>
    <row r="18" spans="1:12" s="9" customFormat="1" ht="15.75" customHeight="1">
      <c r="A18" s="7" t="s">
        <v>47</v>
      </c>
      <c r="B18" s="8" t="s">
        <v>22</v>
      </c>
      <c r="C18" s="31">
        <v>0</v>
      </c>
      <c r="D18" s="30">
        <f>SUM(May!D18+C18*1)</f>
        <v>0</v>
      </c>
      <c r="E18" s="31">
        <v>0</v>
      </c>
      <c r="F18" s="30">
        <f>SUM(May!F18+E18*1)</f>
        <v>0</v>
      </c>
      <c r="G18" s="31">
        <v>0</v>
      </c>
      <c r="H18" s="30">
        <f>SUM(May!H18+G18)</f>
        <v>0</v>
      </c>
      <c r="I18" s="30">
        <f t="shared" si="0"/>
        <v>0</v>
      </c>
      <c r="J18" s="30">
        <f t="shared" si="1"/>
        <v>0</v>
      </c>
      <c r="K18" s="22">
        <v>0</v>
      </c>
      <c r="L18" s="22">
        <f>+SUM(May!L18+K18)</f>
        <v>0</v>
      </c>
    </row>
    <row r="19" spans="1:12" s="9" customFormat="1" ht="15.75" customHeight="1">
      <c r="A19" s="7" t="s">
        <v>49</v>
      </c>
      <c r="B19" s="8" t="s">
        <v>22</v>
      </c>
      <c r="C19" s="31">
        <v>0</v>
      </c>
      <c r="D19" s="30">
        <f>SUM(May!D19+C19*1)</f>
        <v>0</v>
      </c>
      <c r="E19" s="31">
        <v>0</v>
      </c>
      <c r="F19" s="30">
        <f>SUM(May!F19+E19*1)</f>
        <v>0</v>
      </c>
      <c r="G19" s="31">
        <v>0</v>
      </c>
      <c r="H19" s="30">
        <f>SUM(May!H19+G19)</f>
        <v>0</v>
      </c>
      <c r="I19" s="30">
        <f t="shared" si="0"/>
        <v>0</v>
      </c>
      <c r="J19" s="30">
        <f t="shared" si="1"/>
        <v>0</v>
      </c>
      <c r="K19" s="22">
        <v>0</v>
      </c>
      <c r="L19" s="22">
        <f>+SUM(May!L19+K19)</f>
        <v>0</v>
      </c>
    </row>
    <row r="20" spans="1:12" s="1" customFormat="1" ht="15.75" customHeight="1">
      <c r="A20" s="5" t="s">
        <v>50</v>
      </c>
      <c r="B20" s="6" t="s">
        <v>22</v>
      </c>
      <c r="C20" s="31">
        <v>3460</v>
      </c>
      <c r="D20" s="30">
        <f>SUM(May!D20+C20*1)</f>
        <v>82317</v>
      </c>
      <c r="E20" s="31">
        <v>506</v>
      </c>
      <c r="F20" s="30">
        <f>SUM(May!F20+E20*1)</f>
        <v>32557</v>
      </c>
      <c r="G20" s="31">
        <v>35753</v>
      </c>
      <c r="H20" s="30">
        <f>SUM(May!H20+G20)</f>
        <v>346020</v>
      </c>
      <c r="I20" s="32">
        <f t="shared" si="0"/>
        <v>39719</v>
      </c>
      <c r="J20" s="30">
        <f t="shared" si="1"/>
        <v>460894</v>
      </c>
      <c r="K20" s="22">
        <v>2</v>
      </c>
      <c r="L20" s="22">
        <f>+SUM(May!L20+K20)</f>
        <v>25</v>
      </c>
    </row>
    <row r="21" spans="1:12" s="1" customFormat="1" ht="15.75" customHeight="1">
      <c r="A21" s="5" t="s">
        <v>51</v>
      </c>
      <c r="B21" s="6" t="s">
        <v>22</v>
      </c>
      <c r="C21" s="31">
        <v>0</v>
      </c>
      <c r="D21" s="30">
        <f>SUM(May!D21+C21*1)</f>
        <v>66166</v>
      </c>
      <c r="E21" s="31">
        <v>0</v>
      </c>
      <c r="F21" s="30">
        <f>SUM(May!F21+E21*1)</f>
        <v>8630</v>
      </c>
      <c r="G21" s="31">
        <v>0</v>
      </c>
      <c r="H21" s="30">
        <f>SUM(May!H21+G21)</f>
        <v>69267.73</v>
      </c>
      <c r="I21" s="32">
        <f t="shared" si="0"/>
        <v>0</v>
      </c>
      <c r="J21" s="30">
        <f t="shared" si="1"/>
        <v>144063.72999999998</v>
      </c>
      <c r="K21" s="22">
        <v>0</v>
      </c>
      <c r="L21" s="22">
        <f>+SUM(May!L21+K21)</f>
        <v>6</v>
      </c>
    </row>
    <row r="22" spans="1:12" s="1" customFormat="1" ht="15.75" customHeight="1">
      <c r="A22" s="5" t="s">
        <v>52</v>
      </c>
      <c r="B22" s="6" t="s">
        <v>22</v>
      </c>
      <c r="C22" s="31">
        <v>3018</v>
      </c>
      <c r="D22" s="30">
        <f>SUM(May!D22+C22*1)</f>
        <v>110165</v>
      </c>
      <c r="E22" s="31">
        <v>224</v>
      </c>
      <c r="F22" s="30">
        <f>SUM(May!F22+E22*1)</f>
        <v>17248</v>
      </c>
      <c r="G22" s="31">
        <v>50608</v>
      </c>
      <c r="H22" s="30">
        <f>SUM(May!H22+G22)</f>
        <v>245378</v>
      </c>
      <c r="I22" s="32">
        <f t="shared" si="0"/>
        <v>53850</v>
      </c>
      <c r="J22" s="30">
        <f t="shared" si="1"/>
        <v>372791</v>
      </c>
      <c r="K22" s="22">
        <v>3</v>
      </c>
      <c r="L22" s="22">
        <f>+SUM(May!L22+K22)</f>
        <v>17</v>
      </c>
    </row>
    <row r="23" spans="1:12" s="1" customFormat="1" ht="15.75" customHeight="1">
      <c r="A23" s="5" t="s">
        <v>53</v>
      </c>
      <c r="B23" s="6" t="s">
        <v>22</v>
      </c>
      <c r="C23" s="31">
        <v>389</v>
      </c>
      <c r="D23" s="30">
        <f>SUM(May!D23+C23*1)</f>
        <v>288564</v>
      </c>
      <c r="E23" s="31">
        <v>3485</v>
      </c>
      <c r="F23" s="30">
        <f>SUM(May!F23+E23*1)</f>
        <v>269718</v>
      </c>
      <c r="G23" s="31">
        <v>22463</v>
      </c>
      <c r="H23" s="30">
        <f>SUM(May!H23+G23)</f>
        <v>472870</v>
      </c>
      <c r="I23" s="32">
        <f t="shared" si="0"/>
        <v>26337</v>
      </c>
      <c r="J23" s="30">
        <f t="shared" si="1"/>
        <v>1031152</v>
      </c>
      <c r="K23" s="22">
        <v>7</v>
      </c>
      <c r="L23" s="22">
        <f>+SUM(May!L23+K23)</f>
        <v>80</v>
      </c>
    </row>
    <row r="24" spans="1:12" s="9" customFormat="1" ht="15.75" customHeight="1">
      <c r="A24" s="7" t="s">
        <v>57</v>
      </c>
      <c r="B24" s="8" t="s">
        <v>22</v>
      </c>
      <c r="C24" s="31">
        <v>1525</v>
      </c>
      <c r="D24" s="30">
        <f>SUM(May!D24+C24*1)</f>
        <v>283576</v>
      </c>
      <c r="E24" s="31">
        <v>0</v>
      </c>
      <c r="F24" s="30">
        <f>SUM(May!F24+E24*1)</f>
        <v>59851</v>
      </c>
      <c r="G24" s="31">
        <v>7003</v>
      </c>
      <c r="H24" s="30">
        <f>SUM(May!H24+G24)</f>
        <v>161707</v>
      </c>
      <c r="I24" s="30">
        <f t="shared" si="0"/>
        <v>8528</v>
      </c>
      <c r="J24" s="30">
        <f t="shared" si="1"/>
        <v>505134</v>
      </c>
      <c r="K24" s="22">
        <v>1</v>
      </c>
      <c r="L24" s="22">
        <f>+SUM(May!L24+K24)</f>
        <v>28</v>
      </c>
    </row>
    <row r="25" spans="1:12" s="1" customFormat="1" ht="15.75" customHeight="1">
      <c r="A25" s="5" t="s">
        <v>63</v>
      </c>
      <c r="B25" s="6" t="s">
        <v>22</v>
      </c>
      <c r="C25" s="31">
        <v>3443</v>
      </c>
      <c r="D25" s="30">
        <f>SUM(May!D25+C25*1)</f>
        <v>122215</v>
      </c>
      <c r="E25" s="31">
        <v>0</v>
      </c>
      <c r="F25" s="30">
        <f>SUM(May!F25+E25*1)</f>
        <v>4520</v>
      </c>
      <c r="G25" s="31">
        <v>115077</v>
      </c>
      <c r="H25" s="30">
        <f>SUM(May!H25+G25)</f>
        <v>238019</v>
      </c>
      <c r="I25" s="32">
        <f t="shared" si="0"/>
        <v>118520</v>
      </c>
      <c r="J25" s="30">
        <f t="shared" si="1"/>
        <v>364754</v>
      </c>
      <c r="K25" s="22">
        <v>3</v>
      </c>
      <c r="L25" s="22">
        <f>+SUM(May!L25+K25)</f>
        <v>16</v>
      </c>
    </row>
    <row r="26" spans="1:12" s="1" customFormat="1" ht="15.75" customHeight="1">
      <c r="A26" s="5" t="s">
        <v>64</v>
      </c>
      <c r="B26" s="6" t="s">
        <v>22</v>
      </c>
      <c r="C26" s="31">
        <v>822</v>
      </c>
      <c r="D26" s="30">
        <f>SUM(May!D26+C26*1)</f>
        <v>134010</v>
      </c>
      <c r="E26" s="31">
        <v>17706</v>
      </c>
      <c r="F26" s="30">
        <f>SUM(May!F26+E26*1)</f>
        <v>107757</v>
      </c>
      <c r="G26" s="31">
        <v>29245</v>
      </c>
      <c r="H26" s="30">
        <f>SUM(May!H26+G26)</f>
        <v>261252</v>
      </c>
      <c r="I26" s="32">
        <f t="shared" si="0"/>
        <v>47773</v>
      </c>
      <c r="J26" s="30">
        <f t="shared" si="1"/>
        <v>503019</v>
      </c>
      <c r="K26" s="22">
        <v>6</v>
      </c>
      <c r="L26" s="22">
        <f>+SUM(May!L26+K26)</f>
        <v>31</v>
      </c>
    </row>
    <row r="27" spans="1:12" s="1" customFormat="1" ht="15.75" customHeight="1">
      <c r="A27" s="5" t="s">
        <v>77</v>
      </c>
      <c r="B27" s="6" t="s">
        <v>22</v>
      </c>
      <c r="C27" s="31">
        <v>0</v>
      </c>
      <c r="D27" s="30">
        <f>SUM(May!D27+C27*1)</f>
        <v>67022</v>
      </c>
      <c r="E27" s="31">
        <v>0</v>
      </c>
      <c r="F27" s="30">
        <f>SUM(May!F27+E27*1)</f>
        <v>57011</v>
      </c>
      <c r="G27" s="31">
        <v>0</v>
      </c>
      <c r="H27" s="30">
        <f>SUM(May!H27+G27)</f>
        <v>149370</v>
      </c>
      <c r="I27" s="32">
        <f t="shared" si="0"/>
        <v>0</v>
      </c>
      <c r="J27" s="30">
        <f t="shared" si="1"/>
        <v>273403</v>
      </c>
      <c r="K27" s="22">
        <v>0</v>
      </c>
      <c r="L27" s="22">
        <f>+SUM(May!L27+K27)</f>
        <v>20</v>
      </c>
    </row>
    <row r="28" spans="1:12" s="1" customFormat="1" ht="15.75" customHeight="1">
      <c r="A28" s="5" t="s">
        <v>82</v>
      </c>
      <c r="B28" s="6" t="s">
        <v>22</v>
      </c>
      <c r="C28" s="31">
        <v>0</v>
      </c>
      <c r="D28" s="30">
        <f>SUM(May!D28+C28*1)</f>
        <v>94217</v>
      </c>
      <c r="E28" s="31">
        <v>0</v>
      </c>
      <c r="F28" s="30">
        <f>SUM(May!F28+E28*1)</f>
        <v>15588</v>
      </c>
      <c r="G28" s="31">
        <v>0</v>
      </c>
      <c r="H28" s="30">
        <f>SUM(May!H28+G28)</f>
        <v>142591</v>
      </c>
      <c r="I28" s="32">
        <f t="shared" si="0"/>
        <v>0</v>
      </c>
      <c r="J28" s="30">
        <f t="shared" si="1"/>
        <v>252396</v>
      </c>
      <c r="K28" s="22">
        <v>0</v>
      </c>
      <c r="L28" s="22">
        <f>+SUM(May!L28+K28)</f>
        <v>12</v>
      </c>
    </row>
    <row r="29" spans="1:12" s="1" customFormat="1" ht="15.75" customHeight="1">
      <c r="A29" s="5" t="s">
        <v>83</v>
      </c>
      <c r="B29" s="6" t="s">
        <v>22</v>
      </c>
      <c r="C29" s="31">
        <v>2858</v>
      </c>
      <c r="D29" s="30">
        <f>SUM(May!D29+C29*1)</f>
        <v>160717</v>
      </c>
      <c r="E29" s="31">
        <v>0</v>
      </c>
      <c r="F29" s="30">
        <f>SUM(May!F29+E29*1)</f>
        <v>0</v>
      </c>
      <c r="G29" s="31">
        <v>5331</v>
      </c>
      <c r="H29" s="30">
        <f>SUM(May!H29+G29)</f>
        <v>183541</v>
      </c>
      <c r="I29" s="32">
        <f t="shared" si="0"/>
        <v>8189</v>
      </c>
      <c r="J29" s="30">
        <f t="shared" si="1"/>
        <v>344258</v>
      </c>
      <c r="K29" s="22">
        <v>1</v>
      </c>
      <c r="L29" s="22">
        <f>+SUM(May!L29+K29)</f>
        <v>13</v>
      </c>
    </row>
    <row r="30" spans="1:12" s="1" customFormat="1" ht="15.75" customHeight="1">
      <c r="A30" s="5" t="s">
        <v>84</v>
      </c>
      <c r="B30" s="6" t="s">
        <v>22</v>
      </c>
      <c r="C30" s="31">
        <v>131</v>
      </c>
      <c r="D30" s="30">
        <f>SUM(May!D30+C30*1)</f>
        <v>379058</v>
      </c>
      <c r="E30" s="31">
        <v>3303</v>
      </c>
      <c r="F30" s="30">
        <f>SUM(May!F30+E30*1)</f>
        <v>166667</v>
      </c>
      <c r="G30" s="31">
        <v>10370</v>
      </c>
      <c r="H30" s="30">
        <f>SUM(May!H30+G30)</f>
        <v>373000</v>
      </c>
      <c r="I30" s="32">
        <f t="shared" si="0"/>
        <v>13804</v>
      </c>
      <c r="J30" s="30">
        <f t="shared" si="1"/>
        <v>918725</v>
      </c>
      <c r="K30" s="22">
        <v>4</v>
      </c>
      <c r="L30" s="22">
        <f>+SUM(May!L30+K30)</f>
        <v>59</v>
      </c>
    </row>
    <row r="31" spans="1:12" s="9" customFormat="1" ht="15.75" customHeight="1">
      <c r="A31" s="7" t="s">
        <v>86</v>
      </c>
      <c r="B31" s="8" t="s">
        <v>22</v>
      </c>
      <c r="C31" s="31">
        <v>4716</v>
      </c>
      <c r="D31" s="30">
        <f>SUM(May!D31+C31*1)</f>
        <v>709931</v>
      </c>
      <c r="E31" s="31">
        <v>15597</v>
      </c>
      <c r="F31" s="30">
        <f>SUM(May!F31+E31*1)</f>
        <v>1089956</v>
      </c>
      <c r="G31" s="31">
        <v>92451</v>
      </c>
      <c r="H31" s="30">
        <f>SUM(May!H31+G31)</f>
        <v>1430443</v>
      </c>
      <c r="I31" s="30">
        <f t="shared" si="0"/>
        <v>112764</v>
      </c>
      <c r="J31" s="30">
        <f t="shared" si="1"/>
        <v>3230330</v>
      </c>
      <c r="K31" s="22">
        <v>16</v>
      </c>
      <c r="L31" s="22">
        <f>+SUM(May!L31+K31)</f>
        <v>256</v>
      </c>
    </row>
    <row r="32" spans="1:12" s="1" customFormat="1" ht="15.75" customHeight="1">
      <c r="A32" s="5" t="s">
        <v>19</v>
      </c>
      <c r="B32" s="6" t="s">
        <v>20</v>
      </c>
      <c r="C32" s="31">
        <v>259</v>
      </c>
      <c r="D32" s="30">
        <f>SUM(May!D32+C32*1)</f>
        <v>102948</v>
      </c>
      <c r="E32" s="31">
        <v>0</v>
      </c>
      <c r="F32" s="30">
        <f>SUM(May!F32+E32*1)</f>
        <v>0</v>
      </c>
      <c r="G32" s="31">
        <v>3803</v>
      </c>
      <c r="H32" s="30">
        <f>SUM(May!H32+G32)</f>
        <v>146404</v>
      </c>
      <c r="I32" s="32">
        <f t="shared" si="0"/>
        <v>4062</v>
      </c>
      <c r="J32" s="30">
        <f t="shared" si="1"/>
        <v>249352</v>
      </c>
      <c r="K32" s="22">
        <v>1</v>
      </c>
      <c r="L32" s="22">
        <f>+SUM(May!L32+K32)</f>
        <v>8</v>
      </c>
    </row>
    <row r="33" spans="1:12" s="1" customFormat="1" ht="15.75" customHeight="1">
      <c r="A33" s="5" t="s">
        <v>26</v>
      </c>
      <c r="B33" s="6" t="s">
        <v>20</v>
      </c>
      <c r="C33" s="31">
        <v>1821</v>
      </c>
      <c r="D33" s="30">
        <f>SUM(May!D33+C33*1)</f>
        <v>213952</v>
      </c>
      <c r="E33" s="31">
        <v>0</v>
      </c>
      <c r="F33" s="30">
        <f>SUM(May!F33+E33*1)</f>
        <v>22340</v>
      </c>
      <c r="G33" s="31">
        <v>715</v>
      </c>
      <c r="H33" s="30">
        <f>SUM(May!H33+G33)</f>
        <v>212223</v>
      </c>
      <c r="I33" s="32">
        <f t="shared" si="0"/>
        <v>2536</v>
      </c>
      <c r="J33" s="30">
        <f t="shared" si="1"/>
        <v>448515</v>
      </c>
      <c r="K33" s="22">
        <v>1</v>
      </c>
      <c r="L33" s="22">
        <f>+SUM(May!L33+K33)</f>
        <v>23</v>
      </c>
    </row>
    <row r="34" spans="1:12" s="1" customFormat="1" ht="15.75" customHeight="1">
      <c r="A34" s="5" t="s">
        <v>28</v>
      </c>
      <c r="B34" s="6" t="s">
        <v>20</v>
      </c>
      <c r="C34" s="31">
        <v>0</v>
      </c>
      <c r="D34" s="30">
        <f>SUM(May!D34+C34*1)</f>
        <v>60428</v>
      </c>
      <c r="E34" s="31">
        <v>0</v>
      </c>
      <c r="F34" s="30">
        <f>SUM(May!F34+E34*1)</f>
        <v>970</v>
      </c>
      <c r="G34" s="31">
        <v>0</v>
      </c>
      <c r="H34" s="30">
        <f>SUM(May!H34+G34)</f>
        <v>58353</v>
      </c>
      <c r="I34" s="32">
        <f t="shared" si="0"/>
        <v>0</v>
      </c>
      <c r="J34" s="30">
        <f t="shared" si="1"/>
        <v>119751</v>
      </c>
      <c r="K34" s="22">
        <v>0</v>
      </c>
      <c r="L34" s="22">
        <f>+SUM(May!L34+K34)</f>
        <v>8</v>
      </c>
    </row>
    <row r="35" spans="1:12" s="1" customFormat="1" ht="15.75" customHeight="1">
      <c r="A35" s="5" t="s">
        <v>29</v>
      </c>
      <c r="B35" s="6" t="s">
        <v>20</v>
      </c>
      <c r="C35" s="31">
        <v>5095</v>
      </c>
      <c r="D35" s="30">
        <f>SUM(May!D35+C35*1)</f>
        <v>834743</v>
      </c>
      <c r="E35" s="31">
        <v>19</v>
      </c>
      <c r="F35" s="30">
        <f>SUM(May!F35+E35*1)</f>
        <v>86484</v>
      </c>
      <c r="G35" s="31">
        <v>5465</v>
      </c>
      <c r="H35" s="30">
        <f>SUM(May!H35+G35)</f>
        <v>1123127</v>
      </c>
      <c r="I35" s="32">
        <f t="shared" si="0"/>
        <v>10579</v>
      </c>
      <c r="J35" s="30">
        <f t="shared" si="1"/>
        <v>2044354</v>
      </c>
      <c r="K35" s="22">
        <v>4</v>
      </c>
      <c r="L35" s="22">
        <f>+SUM(May!L35+K35)</f>
        <v>81</v>
      </c>
    </row>
    <row r="36" spans="1:12" s="9" customFormat="1" ht="15.75" customHeight="1">
      <c r="A36" s="7" t="s">
        <v>32</v>
      </c>
      <c r="B36" s="8" t="s">
        <v>20</v>
      </c>
      <c r="C36" s="31">
        <v>0</v>
      </c>
      <c r="D36" s="30">
        <f>SUM(May!D36+C36*1)</f>
        <v>8770</v>
      </c>
      <c r="E36" s="31">
        <v>0</v>
      </c>
      <c r="F36" s="30">
        <f>SUM(May!F36+E36*1)</f>
        <v>0</v>
      </c>
      <c r="G36" s="31">
        <v>0</v>
      </c>
      <c r="H36" s="30">
        <f>SUM(May!H36+G36)</f>
        <v>11012</v>
      </c>
      <c r="I36" s="30">
        <f t="shared" si="0"/>
        <v>0</v>
      </c>
      <c r="J36" s="30">
        <f t="shared" si="1"/>
        <v>19782</v>
      </c>
      <c r="K36" s="22">
        <v>0</v>
      </c>
      <c r="L36" s="22">
        <f>+SUM(May!L36+K36)</f>
        <v>1</v>
      </c>
    </row>
    <row r="37" spans="1:12" s="1" customFormat="1" ht="15.75" customHeight="1">
      <c r="A37" s="5" t="s">
        <v>33</v>
      </c>
      <c r="B37" s="6" t="s">
        <v>20</v>
      </c>
      <c r="C37" s="31">
        <v>0</v>
      </c>
      <c r="D37" s="30">
        <f>SUM(May!D37+C37*1)</f>
        <v>59876</v>
      </c>
      <c r="E37" s="31">
        <v>0</v>
      </c>
      <c r="F37" s="30">
        <f>SUM(May!F37+E37*1)</f>
        <v>0</v>
      </c>
      <c r="G37" s="31">
        <v>0</v>
      </c>
      <c r="H37" s="30">
        <f>SUM(May!H37+G37)</f>
        <v>89150</v>
      </c>
      <c r="I37" s="32">
        <f aca="true" t="shared" si="2" ref="I37:I71">SUM(C37,E37,G37)</f>
        <v>0</v>
      </c>
      <c r="J37" s="30">
        <f t="shared" si="1"/>
        <v>149026</v>
      </c>
      <c r="K37" s="22">
        <v>0</v>
      </c>
      <c r="L37" s="22">
        <f>+SUM(May!L37+K37)</f>
        <v>3</v>
      </c>
    </row>
    <row r="38" spans="1:12" s="1" customFormat="1" ht="15.75" customHeight="1">
      <c r="A38" s="5" t="s">
        <v>34</v>
      </c>
      <c r="B38" s="6" t="s">
        <v>20</v>
      </c>
      <c r="C38" s="31">
        <v>1758</v>
      </c>
      <c r="D38" s="30">
        <f>SUM(May!D38+C38*1)</f>
        <v>53217</v>
      </c>
      <c r="E38" s="31">
        <v>0</v>
      </c>
      <c r="F38" s="30">
        <f>SUM(May!F38+E38*1)</f>
        <v>31757</v>
      </c>
      <c r="G38" s="31">
        <v>1758</v>
      </c>
      <c r="H38" s="30">
        <f>SUM(May!H38+G38)</f>
        <v>71402</v>
      </c>
      <c r="I38" s="32">
        <f t="shared" si="2"/>
        <v>3516</v>
      </c>
      <c r="J38" s="30">
        <f t="shared" si="1"/>
        <v>156376</v>
      </c>
      <c r="K38" s="22">
        <v>1</v>
      </c>
      <c r="L38" s="22">
        <f>+SUM(May!L38+K38)</f>
        <v>13</v>
      </c>
    </row>
    <row r="39" spans="1:12" s="9" customFormat="1" ht="15.75" customHeight="1">
      <c r="A39" s="7" t="s">
        <v>35</v>
      </c>
      <c r="B39" s="8" t="s">
        <v>20</v>
      </c>
      <c r="C39" s="31">
        <v>4849</v>
      </c>
      <c r="D39" s="30">
        <f>SUM(May!D39+C39*1)</f>
        <v>429386</v>
      </c>
      <c r="E39" s="31">
        <v>0</v>
      </c>
      <c r="F39" s="30">
        <f>SUM(May!F39+E39*1)</f>
        <v>84795</v>
      </c>
      <c r="G39" s="31">
        <v>21096</v>
      </c>
      <c r="H39" s="30">
        <f>SUM(May!H39+G39)</f>
        <v>537116</v>
      </c>
      <c r="I39" s="30">
        <f t="shared" si="2"/>
        <v>25945</v>
      </c>
      <c r="J39" s="30">
        <f t="shared" si="1"/>
        <v>1051297</v>
      </c>
      <c r="K39" s="22">
        <v>3</v>
      </c>
      <c r="L39" s="22">
        <f>+SUM(May!L39+K39)</f>
        <v>52</v>
      </c>
    </row>
    <row r="40" spans="1:12" s="1" customFormat="1" ht="15.75" customHeight="1">
      <c r="A40" s="5" t="s">
        <v>38</v>
      </c>
      <c r="B40" s="6" t="s">
        <v>20</v>
      </c>
      <c r="C40" s="31">
        <v>258</v>
      </c>
      <c r="D40" s="30">
        <f>SUM(May!D40+C40*1)</f>
        <v>23427</v>
      </c>
      <c r="E40" s="31">
        <v>1120</v>
      </c>
      <c r="F40" s="30">
        <f>SUM(May!F40+E40*1)</f>
        <v>1120</v>
      </c>
      <c r="G40" s="31">
        <v>6759</v>
      </c>
      <c r="H40" s="30">
        <f>SUM(May!H40+G40)</f>
        <v>50611</v>
      </c>
      <c r="I40" s="32">
        <f t="shared" si="2"/>
        <v>8137</v>
      </c>
      <c r="J40" s="30">
        <f t="shared" si="1"/>
        <v>75158</v>
      </c>
      <c r="K40" s="22">
        <v>2</v>
      </c>
      <c r="L40" s="22">
        <f>+SUM(May!L40+K40)</f>
        <v>5</v>
      </c>
    </row>
    <row r="41" spans="1:12" s="9" customFormat="1" ht="15.75" customHeight="1">
      <c r="A41" s="7" t="s">
        <v>39</v>
      </c>
      <c r="B41" s="8" t="s">
        <v>20</v>
      </c>
      <c r="C41" s="31">
        <v>0</v>
      </c>
      <c r="D41" s="30">
        <f>SUM(May!D41+C41*1)</f>
        <v>22916</v>
      </c>
      <c r="E41" s="31">
        <v>0</v>
      </c>
      <c r="F41" s="30">
        <f>SUM(May!F41+E41*1)</f>
        <v>9540</v>
      </c>
      <c r="G41" s="31">
        <v>0</v>
      </c>
      <c r="H41" s="30">
        <f>SUM(May!H41+G41)</f>
        <v>39110</v>
      </c>
      <c r="I41" s="30">
        <f t="shared" si="2"/>
        <v>0</v>
      </c>
      <c r="J41" s="30">
        <f t="shared" si="1"/>
        <v>71566</v>
      </c>
      <c r="K41" s="22">
        <v>0</v>
      </c>
      <c r="L41" s="22">
        <f>+SUM(May!L41+K41)</f>
        <v>4</v>
      </c>
    </row>
    <row r="42" spans="1:12" s="1" customFormat="1" ht="15.75" customHeight="1">
      <c r="A42" s="5" t="s">
        <v>41</v>
      </c>
      <c r="B42" s="6" t="s">
        <v>20</v>
      </c>
      <c r="C42" s="31">
        <v>3322</v>
      </c>
      <c r="D42" s="30">
        <f>SUM(May!D42+C42*1)</f>
        <v>109638</v>
      </c>
      <c r="E42" s="31">
        <v>1922</v>
      </c>
      <c r="F42" s="30">
        <f>SUM(May!F42+E42*1)</f>
        <v>60372</v>
      </c>
      <c r="G42" s="31">
        <v>30463</v>
      </c>
      <c r="H42" s="30">
        <f>SUM(May!H42+G42)</f>
        <v>257017</v>
      </c>
      <c r="I42" s="32">
        <f t="shared" si="2"/>
        <v>35707</v>
      </c>
      <c r="J42" s="30">
        <f t="shared" si="1"/>
        <v>427027</v>
      </c>
      <c r="K42" s="22">
        <v>4</v>
      </c>
      <c r="L42" s="22">
        <f>+SUM(May!L42+K42)</f>
        <v>24</v>
      </c>
    </row>
    <row r="43" spans="1:12" s="1" customFormat="1" ht="15.75" customHeight="1">
      <c r="A43" s="5" t="s">
        <v>42</v>
      </c>
      <c r="B43" s="6" t="s">
        <v>20</v>
      </c>
      <c r="C43" s="31">
        <v>6315</v>
      </c>
      <c r="D43" s="30">
        <f>SUM(May!D43+C43*1)</f>
        <v>340452</v>
      </c>
      <c r="E43" s="31">
        <v>112</v>
      </c>
      <c r="F43" s="30">
        <f>SUM(May!F43+E43*1)</f>
        <v>30720</v>
      </c>
      <c r="G43" s="31">
        <v>89974</v>
      </c>
      <c r="H43" s="30">
        <f>SUM(May!H43+G43)</f>
        <v>528038</v>
      </c>
      <c r="I43" s="32">
        <f t="shared" si="2"/>
        <v>96401</v>
      </c>
      <c r="J43" s="30">
        <f t="shared" si="1"/>
        <v>899210</v>
      </c>
      <c r="K43" s="22">
        <v>5</v>
      </c>
      <c r="L43" s="22">
        <f>+SUM(May!L43+K43)</f>
        <v>46</v>
      </c>
    </row>
    <row r="44" spans="1:12" s="9" customFormat="1" ht="15.75" customHeight="1">
      <c r="A44" s="7" t="s">
        <v>43</v>
      </c>
      <c r="B44" s="8" t="s">
        <v>20</v>
      </c>
      <c r="C44" s="31">
        <v>8745</v>
      </c>
      <c r="D44" s="30">
        <f>SUM(May!D44+C44*1)</f>
        <v>877822</v>
      </c>
      <c r="E44" s="31">
        <v>0</v>
      </c>
      <c r="F44" s="30">
        <f>SUM(May!F44+E44*1)</f>
        <v>35114</v>
      </c>
      <c r="G44" s="31">
        <v>28071</v>
      </c>
      <c r="H44" s="30">
        <f>SUM(May!H44+G44)</f>
        <v>1297421</v>
      </c>
      <c r="I44" s="30">
        <f t="shared" si="2"/>
        <v>36816</v>
      </c>
      <c r="J44" s="30">
        <f t="shared" si="1"/>
        <v>2210357</v>
      </c>
      <c r="K44" s="22">
        <v>5</v>
      </c>
      <c r="L44" s="22">
        <f>+SUM(May!L44+K44)</f>
        <v>100</v>
      </c>
    </row>
    <row r="45" spans="1:12" s="1" customFormat="1" ht="15.75" customHeight="1">
      <c r="A45" s="5" t="s">
        <v>48</v>
      </c>
      <c r="B45" s="6" t="s">
        <v>20</v>
      </c>
      <c r="C45" s="31">
        <v>0</v>
      </c>
      <c r="D45" s="30">
        <f>SUM(May!D45+C45*1)</f>
        <v>16991</v>
      </c>
      <c r="E45" s="31">
        <v>1130</v>
      </c>
      <c r="F45" s="30">
        <f>SUM(May!F45+E45*1)</f>
        <v>70833</v>
      </c>
      <c r="G45" s="31">
        <v>2260</v>
      </c>
      <c r="H45" s="30">
        <f>SUM(May!H45+G45)</f>
        <v>69908</v>
      </c>
      <c r="I45" s="32">
        <f t="shared" si="2"/>
        <v>3390</v>
      </c>
      <c r="J45" s="30">
        <f t="shared" si="1"/>
        <v>157732</v>
      </c>
      <c r="K45" s="22">
        <v>1</v>
      </c>
      <c r="L45" s="22">
        <f>+SUM(May!L45+K45)</f>
        <v>15</v>
      </c>
    </row>
    <row r="46" spans="1:12" s="9" customFormat="1" ht="15.75" customHeight="1">
      <c r="A46" s="7" t="s">
        <v>54</v>
      </c>
      <c r="B46" s="8" t="s">
        <v>20</v>
      </c>
      <c r="C46" s="31">
        <v>0</v>
      </c>
      <c r="D46" s="30">
        <f>SUM(May!D46+C46*1)</f>
        <v>0</v>
      </c>
      <c r="E46" s="31">
        <v>0</v>
      </c>
      <c r="F46" s="30">
        <f>SUM(May!F46+E46*1)</f>
        <v>0</v>
      </c>
      <c r="G46" s="31">
        <v>0</v>
      </c>
      <c r="H46" s="30">
        <f>SUM(May!H46+G46)</f>
        <v>0</v>
      </c>
      <c r="I46" s="30">
        <f t="shared" si="2"/>
        <v>0</v>
      </c>
      <c r="J46" s="30">
        <f t="shared" si="1"/>
        <v>0</v>
      </c>
      <c r="K46" s="22">
        <v>0</v>
      </c>
      <c r="L46" s="22">
        <f>+SUM(May!L46+K46)</f>
        <v>0</v>
      </c>
    </row>
    <row r="47" spans="1:12" s="9" customFormat="1" ht="15.75" customHeight="1">
      <c r="A47" s="7" t="s">
        <v>55</v>
      </c>
      <c r="B47" s="8" t="s">
        <v>20</v>
      </c>
      <c r="C47" s="31">
        <v>3018</v>
      </c>
      <c r="D47" s="30">
        <f>SUM(May!D47+C47*1)</f>
        <v>279942</v>
      </c>
      <c r="E47" s="31">
        <v>1801</v>
      </c>
      <c r="F47" s="30">
        <f>SUM(May!F47+E47*1)</f>
        <v>3141</v>
      </c>
      <c r="G47" s="31">
        <v>44022</v>
      </c>
      <c r="H47" s="30">
        <f>SUM(May!H47+G47)</f>
        <v>387524</v>
      </c>
      <c r="I47" s="30">
        <f t="shared" si="2"/>
        <v>48841</v>
      </c>
      <c r="J47" s="30">
        <f t="shared" si="1"/>
        <v>670607</v>
      </c>
      <c r="K47" s="22">
        <v>2</v>
      </c>
      <c r="L47" s="22">
        <f>+SUM(May!L47+K47)</f>
        <v>24</v>
      </c>
    </row>
    <row r="48" spans="1:12" s="9" customFormat="1" ht="15.75" customHeight="1">
      <c r="A48" s="7" t="s">
        <v>56</v>
      </c>
      <c r="B48" s="8" t="s">
        <v>20</v>
      </c>
      <c r="C48" s="31">
        <v>6553</v>
      </c>
      <c r="D48" s="30">
        <f>SUM(May!D48+C48*1)</f>
        <v>171485</v>
      </c>
      <c r="E48" s="31">
        <v>0</v>
      </c>
      <c r="F48" s="30">
        <f>SUM(May!F48+E48*1)</f>
        <v>64593</v>
      </c>
      <c r="G48" s="31">
        <v>2477</v>
      </c>
      <c r="H48" s="30">
        <f>SUM(May!H48+G48)</f>
        <v>224141</v>
      </c>
      <c r="I48" s="30">
        <f t="shared" si="2"/>
        <v>9030</v>
      </c>
      <c r="J48" s="30">
        <f t="shared" si="1"/>
        <v>460219</v>
      </c>
      <c r="K48" s="22">
        <v>3</v>
      </c>
      <c r="L48" s="22">
        <f>+SUM(May!L48+K48)</f>
        <v>22</v>
      </c>
    </row>
    <row r="49" spans="1:12" s="1" customFormat="1" ht="15.75" customHeight="1">
      <c r="A49" s="5" t="s">
        <v>58</v>
      </c>
      <c r="B49" s="6" t="s">
        <v>20</v>
      </c>
      <c r="C49" s="31">
        <v>0</v>
      </c>
      <c r="D49" s="30">
        <f>SUM(May!D49+C49*1)</f>
        <v>47468</v>
      </c>
      <c r="E49" s="31">
        <v>0</v>
      </c>
      <c r="F49" s="30">
        <f>SUM(May!F49+E49*1)</f>
        <v>9974</v>
      </c>
      <c r="G49" s="31">
        <v>0</v>
      </c>
      <c r="H49" s="30">
        <f>SUM(May!H49+G49)</f>
        <v>61300</v>
      </c>
      <c r="I49" s="32">
        <f t="shared" si="2"/>
        <v>0</v>
      </c>
      <c r="J49" s="30">
        <f t="shared" si="1"/>
        <v>118742</v>
      </c>
      <c r="K49" s="22">
        <v>0</v>
      </c>
      <c r="L49" s="22">
        <f>+SUM(May!L49+K49)</f>
        <v>10</v>
      </c>
    </row>
    <row r="50" spans="1:12" s="1" customFormat="1" ht="15.75" customHeight="1">
      <c r="A50" s="5" t="s">
        <v>59</v>
      </c>
      <c r="B50" s="6" t="s">
        <v>20</v>
      </c>
      <c r="C50" s="31">
        <v>6577</v>
      </c>
      <c r="D50" s="30">
        <f>SUM(May!D50+C50*1)</f>
        <v>79006</v>
      </c>
      <c r="E50" s="31">
        <v>0</v>
      </c>
      <c r="F50" s="30">
        <f>SUM(May!F50+E50*1)</f>
        <v>27600</v>
      </c>
      <c r="G50" s="31">
        <v>52125</v>
      </c>
      <c r="H50" s="30">
        <f>SUM(May!H50+G50)</f>
        <v>118486</v>
      </c>
      <c r="I50" s="32">
        <f t="shared" si="2"/>
        <v>58702</v>
      </c>
      <c r="J50" s="30">
        <f t="shared" si="1"/>
        <v>225092</v>
      </c>
      <c r="K50" s="22">
        <v>4</v>
      </c>
      <c r="L50" s="22">
        <f>+SUM(May!L50+K50)</f>
        <v>12</v>
      </c>
    </row>
    <row r="51" spans="1:12" s="1" customFormat="1" ht="15.75" customHeight="1">
      <c r="A51" s="5" t="s">
        <v>60</v>
      </c>
      <c r="B51" s="6" t="s">
        <v>20</v>
      </c>
      <c r="C51" s="31">
        <v>0</v>
      </c>
      <c r="D51" s="30">
        <f>SUM(May!D51+C51*1)</f>
        <v>487189</v>
      </c>
      <c r="E51" s="31">
        <v>0</v>
      </c>
      <c r="F51" s="30">
        <f>SUM(May!F51+E51*1)</f>
        <v>98394</v>
      </c>
      <c r="G51" s="31">
        <v>6660</v>
      </c>
      <c r="H51" s="30">
        <f>SUM(May!H51+G51)</f>
        <v>842405</v>
      </c>
      <c r="I51" s="32">
        <f t="shared" si="2"/>
        <v>6660</v>
      </c>
      <c r="J51" s="30">
        <f>SUM(D51+F51+H51)</f>
        <v>1427988</v>
      </c>
      <c r="K51" s="22">
        <v>1</v>
      </c>
      <c r="L51" s="22">
        <f>+SUM(May!L51+K51)</f>
        <v>61</v>
      </c>
    </row>
    <row r="52" spans="1:12" s="1" customFormat="1" ht="15.75" customHeight="1">
      <c r="A52" s="5" t="s">
        <v>61</v>
      </c>
      <c r="B52" s="6" t="s">
        <v>20</v>
      </c>
      <c r="C52" s="31">
        <v>0</v>
      </c>
      <c r="D52" s="30">
        <f>SUM(May!D52+C52*1)</f>
        <v>127732</v>
      </c>
      <c r="E52" s="31">
        <v>90</v>
      </c>
      <c r="F52" s="30">
        <f>SUM(May!F52+E52*1)</f>
        <v>96191</v>
      </c>
      <c r="G52" s="31">
        <v>180</v>
      </c>
      <c r="H52" s="30">
        <f>SUM(May!H52+G52)</f>
        <v>213976</v>
      </c>
      <c r="I52" s="32">
        <f t="shared" si="2"/>
        <v>270</v>
      </c>
      <c r="J52" s="30">
        <f t="shared" si="1"/>
        <v>437899</v>
      </c>
      <c r="K52" s="22">
        <v>1</v>
      </c>
      <c r="L52" s="22">
        <f>+SUM(May!L52+K52)</f>
        <v>24</v>
      </c>
    </row>
    <row r="53" spans="1:12" s="1" customFormat="1" ht="15.75" customHeight="1">
      <c r="A53" s="5" t="s">
        <v>65</v>
      </c>
      <c r="B53" s="6" t="s">
        <v>20</v>
      </c>
      <c r="C53" s="31">
        <v>0</v>
      </c>
      <c r="D53" s="30">
        <f>SUM(May!D53+C53*1)</f>
        <v>0</v>
      </c>
      <c r="E53" s="31">
        <v>0</v>
      </c>
      <c r="F53" s="30">
        <f>SUM(May!F53+E53*1)</f>
        <v>3390</v>
      </c>
      <c r="G53" s="31">
        <v>0</v>
      </c>
      <c r="H53" s="30">
        <f>SUM(May!H53+G53)</f>
        <v>7859</v>
      </c>
      <c r="I53" s="32">
        <f t="shared" si="2"/>
        <v>0</v>
      </c>
      <c r="J53" s="30">
        <f t="shared" si="1"/>
        <v>11249</v>
      </c>
      <c r="K53" s="22">
        <v>0</v>
      </c>
      <c r="L53" s="22">
        <f>+SUM(May!L53+K53)</f>
        <v>1</v>
      </c>
    </row>
    <row r="54" spans="1:12" s="1" customFormat="1" ht="15.75" customHeight="1">
      <c r="A54" s="5" t="s">
        <v>66</v>
      </c>
      <c r="B54" s="6" t="s">
        <v>20</v>
      </c>
      <c r="C54" s="31">
        <v>3028</v>
      </c>
      <c r="D54" s="30">
        <f>SUM(May!D54+C54*1)</f>
        <v>211322</v>
      </c>
      <c r="E54" s="31">
        <v>883</v>
      </c>
      <c r="F54" s="30">
        <f>SUM(May!F54+E54*1)</f>
        <v>5990</v>
      </c>
      <c r="G54" s="31">
        <v>113986</v>
      </c>
      <c r="H54" s="30">
        <f>SUM(May!H54+G54)</f>
        <v>305528</v>
      </c>
      <c r="I54" s="32">
        <f t="shared" si="2"/>
        <v>117897</v>
      </c>
      <c r="J54" s="30">
        <f t="shared" si="1"/>
        <v>522840</v>
      </c>
      <c r="K54" s="22">
        <v>3</v>
      </c>
      <c r="L54" s="22">
        <f>+SUM(May!L54+K54)</f>
        <v>16</v>
      </c>
    </row>
    <row r="55" spans="1:12" s="1" customFormat="1" ht="15.75" customHeight="1">
      <c r="A55" s="5" t="s">
        <v>67</v>
      </c>
      <c r="B55" s="6" t="s">
        <v>20</v>
      </c>
      <c r="C55" s="31">
        <v>1659</v>
      </c>
      <c r="D55" s="30">
        <f>SUM(May!D55+C55*1)</f>
        <v>828270</v>
      </c>
      <c r="E55" s="31">
        <v>443</v>
      </c>
      <c r="F55" s="30">
        <f>SUM(May!F55+E55*1)</f>
        <v>50945</v>
      </c>
      <c r="G55" s="31">
        <v>34333</v>
      </c>
      <c r="H55" s="30">
        <f>SUM(May!H55+G55)</f>
        <v>921804</v>
      </c>
      <c r="I55" s="32">
        <f t="shared" si="2"/>
        <v>36435</v>
      </c>
      <c r="J55" s="30">
        <f t="shared" si="1"/>
        <v>1801019</v>
      </c>
      <c r="K55" s="22">
        <v>4</v>
      </c>
      <c r="L55" s="22">
        <f>+SUM(May!L55+K55)</f>
        <v>73</v>
      </c>
    </row>
    <row r="56" spans="1:12" s="9" customFormat="1" ht="15.75" customHeight="1">
      <c r="A56" s="7" t="s">
        <v>68</v>
      </c>
      <c r="B56" s="8" t="s">
        <v>20</v>
      </c>
      <c r="C56" s="31">
        <v>0</v>
      </c>
      <c r="D56" s="30">
        <f>SUM(May!D56+C56*1)</f>
        <v>0</v>
      </c>
      <c r="E56" s="31">
        <v>0</v>
      </c>
      <c r="F56" s="30">
        <f>SUM(May!F56+E56*1)</f>
        <v>540</v>
      </c>
      <c r="G56" s="31">
        <v>0</v>
      </c>
      <c r="H56" s="30">
        <f>SUM(May!H56+G56)</f>
        <v>0</v>
      </c>
      <c r="I56" s="30">
        <f t="shared" si="2"/>
        <v>0</v>
      </c>
      <c r="J56" s="30">
        <f t="shared" si="1"/>
        <v>540</v>
      </c>
      <c r="K56" s="22">
        <v>0</v>
      </c>
      <c r="L56" s="22">
        <f>+SUM(May!L56+K56)</f>
        <v>1</v>
      </c>
    </row>
    <row r="57" spans="1:12" s="1" customFormat="1" ht="15.75" customHeight="1">
      <c r="A57" s="5" t="s">
        <v>69</v>
      </c>
      <c r="B57" s="6" t="s">
        <v>20</v>
      </c>
      <c r="C57" s="31">
        <v>4501</v>
      </c>
      <c r="D57" s="30">
        <f>SUM(May!D57+C57*1)</f>
        <v>203965</v>
      </c>
      <c r="E57" s="31">
        <v>0</v>
      </c>
      <c r="F57" s="30">
        <f>SUM(May!F57+E57*1)</f>
        <v>100203</v>
      </c>
      <c r="G57" s="31">
        <v>6672</v>
      </c>
      <c r="H57" s="30">
        <f>SUM(May!H57+G57)</f>
        <v>366240</v>
      </c>
      <c r="I57" s="32">
        <f t="shared" si="2"/>
        <v>11173</v>
      </c>
      <c r="J57" s="30">
        <f t="shared" si="1"/>
        <v>670408</v>
      </c>
      <c r="K57" s="22">
        <v>2</v>
      </c>
      <c r="L57" s="22">
        <f>+SUM(May!L57+K57)</f>
        <v>36</v>
      </c>
    </row>
    <row r="58" spans="1:12" s="9" customFormat="1" ht="15.75" customHeight="1">
      <c r="A58" s="7" t="s">
        <v>70</v>
      </c>
      <c r="B58" s="8" t="s">
        <v>20</v>
      </c>
      <c r="C58" s="31">
        <v>0</v>
      </c>
      <c r="D58" s="30">
        <f>SUM(May!D58+C58*1)</f>
        <v>120376</v>
      </c>
      <c r="E58" s="31">
        <v>0</v>
      </c>
      <c r="F58" s="30">
        <f>SUM(May!F58+E58*1)</f>
        <v>0</v>
      </c>
      <c r="G58" s="31">
        <v>0</v>
      </c>
      <c r="H58" s="30">
        <f>SUM(May!H58+G58)</f>
        <v>149438</v>
      </c>
      <c r="I58" s="30">
        <f t="shared" si="2"/>
        <v>0</v>
      </c>
      <c r="J58" s="30">
        <f t="shared" si="1"/>
        <v>269814</v>
      </c>
      <c r="K58" s="22">
        <v>0</v>
      </c>
      <c r="L58" s="22">
        <f>+SUM(May!L58+K58)</f>
        <v>7</v>
      </c>
    </row>
    <row r="59" spans="1:12" s="1" customFormat="1" ht="15.75" customHeight="1">
      <c r="A59" s="5" t="s">
        <v>71</v>
      </c>
      <c r="B59" s="6" t="s">
        <v>20</v>
      </c>
      <c r="C59" s="31">
        <v>0</v>
      </c>
      <c r="D59" s="30">
        <f>SUM(May!D59+C59*1)</f>
        <v>64887</v>
      </c>
      <c r="E59" s="31">
        <v>0</v>
      </c>
      <c r="F59" s="30">
        <f>SUM(May!F59+E59*1)</f>
        <v>0</v>
      </c>
      <c r="G59" s="31">
        <v>0</v>
      </c>
      <c r="H59" s="30">
        <f>SUM(May!H59+G59)</f>
        <v>68737</v>
      </c>
      <c r="I59" s="32">
        <f t="shared" si="2"/>
        <v>0</v>
      </c>
      <c r="J59" s="30">
        <f t="shared" si="1"/>
        <v>133624</v>
      </c>
      <c r="K59" s="22">
        <v>0</v>
      </c>
      <c r="L59" s="22">
        <f>+SUM(May!L59+K59)</f>
        <v>4</v>
      </c>
    </row>
    <row r="60" spans="1:12" s="9" customFormat="1" ht="15.75" customHeight="1">
      <c r="A60" s="7" t="s">
        <v>72</v>
      </c>
      <c r="B60" s="8" t="s">
        <v>20</v>
      </c>
      <c r="C60" s="31">
        <v>35487</v>
      </c>
      <c r="D60" s="30">
        <f>SUM(May!D60+C60*1)</f>
        <v>3131280</v>
      </c>
      <c r="E60" s="31">
        <v>422</v>
      </c>
      <c r="F60" s="30">
        <f>SUM(May!F60+E60*1)</f>
        <v>160777</v>
      </c>
      <c r="G60" s="31">
        <v>440361</v>
      </c>
      <c r="H60" s="30">
        <f>SUM(May!H60+G60)</f>
        <v>4643694</v>
      </c>
      <c r="I60" s="30">
        <f t="shared" si="2"/>
        <v>476270</v>
      </c>
      <c r="J60" s="30">
        <f t="shared" si="1"/>
        <v>7935751</v>
      </c>
      <c r="K60" s="22">
        <v>24</v>
      </c>
      <c r="L60" s="22">
        <f>+SUM(May!L60+K60)</f>
        <v>335</v>
      </c>
    </row>
    <row r="61" spans="1:12" s="1" customFormat="1" ht="15.75" customHeight="1">
      <c r="A61" s="5" t="s">
        <v>73</v>
      </c>
      <c r="B61" s="6" t="s">
        <v>20</v>
      </c>
      <c r="C61" s="31">
        <v>0</v>
      </c>
      <c r="D61" s="30">
        <f>SUM(May!D61+C61*1)</f>
        <v>188159</v>
      </c>
      <c r="E61" s="31">
        <v>0</v>
      </c>
      <c r="F61" s="30">
        <f>SUM(May!F61+E61*1)</f>
        <v>18293</v>
      </c>
      <c r="G61" s="31">
        <v>0</v>
      </c>
      <c r="H61" s="30">
        <f>SUM(May!H61+G61)</f>
        <v>179319</v>
      </c>
      <c r="I61" s="32">
        <f t="shared" si="2"/>
        <v>0</v>
      </c>
      <c r="J61" s="30">
        <f t="shared" si="1"/>
        <v>385771</v>
      </c>
      <c r="K61" s="22">
        <v>0</v>
      </c>
      <c r="L61" s="22">
        <f>+SUM(May!L61+K61)</f>
        <v>16</v>
      </c>
    </row>
    <row r="62" spans="1:12" s="9" customFormat="1" ht="15.75" customHeight="1">
      <c r="A62" s="7" t="s">
        <v>74</v>
      </c>
      <c r="B62" s="8" t="s">
        <v>20</v>
      </c>
      <c r="C62" s="31">
        <v>0</v>
      </c>
      <c r="D62" s="30">
        <f>SUM(May!D62+C62*1)</f>
        <v>33740</v>
      </c>
      <c r="E62" s="31">
        <v>1130</v>
      </c>
      <c r="F62" s="30">
        <f>SUM(May!F62+E62*1)</f>
        <v>4496</v>
      </c>
      <c r="G62" s="31">
        <v>1269</v>
      </c>
      <c r="H62" s="30">
        <f>SUM(May!H62+G62)</f>
        <v>8840</v>
      </c>
      <c r="I62" s="30">
        <f t="shared" si="2"/>
        <v>2399</v>
      </c>
      <c r="J62" s="30">
        <f>SUM(D62+F62+H62)</f>
        <v>47076</v>
      </c>
      <c r="K62" s="22">
        <v>1</v>
      </c>
      <c r="L62" s="22">
        <f>+SUM(May!L62+K62)</f>
        <v>6</v>
      </c>
    </row>
    <row r="63" spans="1:12" s="1" customFormat="1" ht="15.75" customHeight="1">
      <c r="A63" s="5" t="s">
        <v>75</v>
      </c>
      <c r="B63" s="6" t="s">
        <v>20</v>
      </c>
      <c r="C63" s="31">
        <v>4526</v>
      </c>
      <c r="D63" s="30">
        <f>SUM(May!D63+C63*1)</f>
        <v>166102</v>
      </c>
      <c r="E63" s="31">
        <v>0</v>
      </c>
      <c r="F63" s="30">
        <f>SUM(May!F63+E63*1)</f>
        <v>9450</v>
      </c>
      <c r="G63" s="31">
        <v>14862</v>
      </c>
      <c r="H63" s="30">
        <f>SUM(May!H63+G63)</f>
        <v>206783</v>
      </c>
      <c r="I63" s="32">
        <f t="shared" si="2"/>
        <v>19388</v>
      </c>
      <c r="J63" s="30">
        <f t="shared" si="1"/>
        <v>382335</v>
      </c>
      <c r="K63" s="22">
        <v>2</v>
      </c>
      <c r="L63" s="22">
        <f>+SUM(May!L63+K63)</f>
        <v>17</v>
      </c>
    </row>
    <row r="64" spans="1:12" s="1" customFormat="1" ht="15.75" customHeight="1">
      <c r="A64" s="5" t="s">
        <v>76</v>
      </c>
      <c r="B64" s="6" t="s">
        <v>20</v>
      </c>
      <c r="C64" s="31">
        <v>0</v>
      </c>
      <c r="D64" s="30">
        <f>SUM(May!D64+C64*1)</f>
        <v>34185</v>
      </c>
      <c r="E64" s="31">
        <v>0</v>
      </c>
      <c r="F64" s="30">
        <f>SUM(May!F64+E64*1)</f>
        <v>7306</v>
      </c>
      <c r="G64" s="31">
        <v>0</v>
      </c>
      <c r="H64" s="30">
        <f>SUM(May!H64+G64)</f>
        <v>57024</v>
      </c>
      <c r="I64" s="32">
        <f t="shared" si="2"/>
        <v>0</v>
      </c>
      <c r="J64" s="30">
        <f t="shared" si="1"/>
        <v>98515</v>
      </c>
      <c r="K64" s="22">
        <v>0</v>
      </c>
      <c r="L64" s="22">
        <f>+SUM(May!L64+K64)</f>
        <v>4</v>
      </c>
    </row>
    <row r="65" spans="1:12" s="9" customFormat="1" ht="15.75" customHeight="1">
      <c r="A65" s="7" t="s">
        <v>78</v>
      </c>
      <c r="B65" s="8" t="s">
        <v>20</v>
      </c>
      <c r="C65" s="31">
        <v>0</v>
      </c>
      <c r="D65" s="30">
        <f>SUM(May!D65+C65*1)</f>
        <v>0</v>
      </c>
      <c r="E65" s="31">
        <v>0</v>
      </c>
      <c r="F65" s="30">
        <f>SUM(May!F65+E65*1)</f>
        <v>0</v>
      </c>
      <c r="G65" s="31">
        <v>0</v>
      </c>
      <c r="H65" s="30">
        <f>SUM(May!H65+G65)</f>
        <v>0</v>
      </c>
      <c r="I65" s="30">
        <f t="shared" si="2"/>
        <v>0</v>
      </c>
      <c r="J65" s="30">
        <f t="shared" si="1"/>
        <v>0</v>
      </c>
      <c r="K65" s="22">
        <v>0</v>
      </c>
      <c r="L65" s="22">
        <f>+SUM(May!L65+K65)</f>
        <v>0</v>
      </c>
    </row>
    <row r="66" spans="1:12" s="9" customFormat="1" ht="15.75" customHeight="1">
      <c r="A66" s="7" t="s">
        <v>79</v>
      </c>
      <c r="B66" s="8" t="s">
        <v>20</v>
      </c>
      <c r="C66" s="31">
        <v>0</v>
      </c>
      <c r="D66" s="30">
        <f>SUM(May!D66+C66*1)</f>
        <v>67483</v>
      </c>
      <c r="E66" s="31">
        <v>0</v>
      </c>
      <c r="F66" s="30">
        <f>SUM(May!F66+E66*1)</f>
        <v>0</v>
      </c>
      <c r="G66" s="31">
        <v>0</v>
      </c>
      <c r="H66" s="30">
        <f>SUM(May!H66+G66)</f>
        <v>41449</v>
      </c>
      <c r="I66" s="30">
        <f t="shared" si="2"/>
        <v>0</v>
      </c>
      <c r="J66" s="30">
        <f t="shared" si="1"/>
        <v>108932</v>
      </c>
      <c r="K66" s="22">
        <v>0</v>
      </c>
      <c r="L66" s="22">
        <f>+SUM(May!L66+K66)</f>
        <v>4</v>
      </c>
    </row>
    <row r="67" spans="1:12" s="9" customFormat="1" ht="15.75" customHeight="1">
      <c r="A67" s="7" t="s">
        <v>80</v>
      </c>
      <c r="B67" s="8" t="s">
        <v>20</v>
      </c>
      <c r="C67" s="31">
        <v>0</v>
      </c>
      <c r="D67" s="30">
        <f>SUM(May!D67+C67*1)</f>
        <v>15160</v>
      </c>
      <c r="E67" s="31">
        <v>0</v>
      </c>
      <c r="F67" s="30">
        <f>SUM(May!F67+E67*1)</f>
        <v>2345</v>
      </c>
      <c r="G67" s="31">
        <v>0</v>
      </c>
      <c r="H67" s="30">
        <f>SUM(May!H67+G67)</f>
        <v>6152</v>
      </c>
      <c r="I67" s="30">
        <f t="shared" si="2"/>
        <v>0</v>
      </c>
      <c r="J67" s="30">
        <f t="shared" si="1"/>
        <v>23657</v>
      </c>
      <c r="K67" s="22">
        <v>0</v>
      </c>
      <c r="L67" s="22">
        <f>+SUM(May!L67+K67)</f>
        <v>2</v>
      </c>
    </row>
    <row r="68" spans="1:12" s="1" customFormat="1" ht="15.75" customHeight="1">
      <c r="A68" s="5" t="s">
        <v>81</v>
      </c>
      <c r="B68" s="6" t="s">
        <v>20</v>
      </c>
      <c r="C68" s="31">
        <v>0</v>
      </c>
      <c r="D68" s="30">
        <f>SUM(May!D68+C68*1)</f>
        <v>40660</v>
      </c>
      <c r="E68" s="31">
        <v>0</v>
      </c>
      <c r="F68" s="30">
        <f>SUM(May!F68+E68*1)</f>
        <v>33836</v>
      </c>
      <c r="G68" s="31">
        <v>0</v>
      </c>
      <c r="H68" s="30">
        <f>SUM(May!H68+G68)</f>
        <v>33447</v>
      </c>
      <c r="I68" s="32">
        <f t="shared" si="2"/>
        <v>0</v>
      </c>
      <c r="J68" s="30">
        <f t="shared" si="1"/>
        <v>107943</v>
      </c>
      <c r="K68" s="22">
        <v>0</v>
      </c>
      <c r="L68" s="22">
        <f>+SUM(May!L68+K68)</f>
        <v>6</v>
      </c>
    </row>
    <row r="69" spans="1:12" s="9" customFormat="1" ht="15.75" customHeight="1">
      <c r="A69" s="7" t="s">
        <v>85</v>
      </c>
      <c r="B69" s="8" t="s">
        <v>20</v>
      </c>
      <c r="C69" s="31">
        <v>0</v>
      </c>
      <c r="D69" s="30">
        <f>SUM(May!D69+C69*1)</f>
        <v>163892</v>
      </c>
      <c r="E69" s="31">
        <v>0</v>
      </c>
      <c r="F69" s="30">
        <f>SUM(May!F69+E69*1)</f>
        <v>2260</v>
      </c>
      <c r="G69" s="31">
        <v>0</v>
      </c>
      <c r="H69" s="30">
        <f>SUM(May!H69+G69)</f>
        <v>157203</v>
      </c>
      <c r="I69" s="30">
        <f t="shared" si="2"/>
        <v>0</v>
      </c>
      <c r="J69" s="30">
        <f t="shared" si="1"/>
        <v>323355</v>
      </c>
      <c r="K69" s="22">
        <v>0</v>
      </c>
      <c r="L69" s="22">
        <f>+SUM(May!L69+K69)</f>
        <v>14</v>
      </c>
    </row>
    <row r="70" spans="1:12" s="9" customFormat="1" ht="15.75" customHeight="1">
      <c r="A70" s="7" t="s">
        <v>87</v>
      </c>
      <c r="B70" s="8" t="s">
        <v>20</v>
      </c>
      <c r="C70" s="31">
        <v>0</v>
      </c>
      <c r="D70" s="30">
        <f>SUM(May!D70+C70*1)</f>
        <v>55723</v>
      </c>
      <c r="E70" s="31">
        <v>0</v>
      </c>
      <c r="F70" s="30">
        <f>SUM(May!F70+E70*1)</f>
        <v>9804</v>
      </c>
      <c r="G70" s="31">
        <v>0</v>
      </c>
      <c r="H70" s="30">
        <f>SUM(May!H70+G70)</f>
        <v>140214</v>
      </c>
      <c r="I70" s="30">
        <f t="shared" si="2"/>
        <v>0</v>
      </c>
      <c r="J70" s="30">
        <f>SUM(D70+F70+H70)</f>
        <v>205741</v>
      </c>
      <c r="K70" s="22">
        <v>0</v>
      </c>
      <c r="L70" s="22">
        <f>+SUM(May!L70+K70)</f>
        <v>4</v>
      </c>
    </row>
    <row r="71" spans="1:12" s="1" customFormat="1" ht="15.75" customHeight="1">
      <c r="A71" s="5" t="s">
        <v>88</v>
      </c>
      <c r="B71" s="6" t="s">
        <v>20</v>
      </c>
      <c r="C71" s="31">
        <v>1233</v>
      </c>
      <c r="D71" s="30">
        <f>SUM(May!D71+C71*1)</f>
        <v>231176</v>
      </c>
      <c r="E71" s="31">
        <v>0</v>
      </c>
      <c r="F71" s="30">
        <f>SUM(May!F71+E71*1)</f>
        <v>35338</v>
      </c>
      <c r="G71" s="31">
        <v>2466</v>
      </c>
      <c r="H71" s="30">
        <f>SUM(May!H71+G71)</f>
        <v>293306</v>
      </c>
      <c r="I71" s="32">
        <f t="shared" si="2"/>
        <v>3699</v>
      </c>
      <c r="J71" s="30">
        <f>SUM(D71+F71+H71)</f>
        <v>559820</v>
      </c>
      <c r="K71" s="22">
        <v>1</v>
      </c>
      <c r="L71" s="22">
        <f>+SUM(May!L71+K71)</f>
        <v>27</v>
      </c>
    </row>
    <row r="72" spans="1:12" s="3" customFormat="1" ht="21.75">
      <c r="A72" s="17" t="s">
        <v>125</v>
      </c>
      <c r="B72" s="2"/>
      <c r="C72" s="32">
        <f>SUM(C5:C31)</f>
        <v>66152</v>
      </c>
      <c r="D72" s="32">
        <f aca="true" t="shared" si="3" ref="D72:J72">SUM(D5:D31)</f>
        <v>8321366</v>
      </c>
      <c r="E72" s="32">
        <f t="shared" si="3"/>
        <v>99220</v>
      </c>
      <c r="F72" s="32">
        <f t="shared" si="3"/>
        <v>4680185</v>
      </c>
      <c r="G72" s="32">
        <f t="shared" si="3"/>
        <v>900340</v>
      </c>
      <c r="H72" s="32">
        <f t="shared" si="3"/>
        <v>14401669.73</v>
      </c>
      <c r="I72" s="32">
        <f t="shared" si="3"/>
        <v>1065712</v>
      </c>
      <c r="J72" s="32">
        <f t="shared" si="3"/>
        <v>27403220.73</v>
      </c>
      <c r="K72" s="21">
        <f>SUM(K5:K31)</f>
        <v>123</v>
      </c>
      <c r="L72" s="25">
        <f>SUM(May!L72+K72)</f>
        <v>1678</v>
      </c>
    </row>
    <row r="73" spans="1:12" s="3" customFormat="1" ht="21.75">
      <c r="A73" s="17" t="s">
        <v>126</v>
      </c>
      <c r="B73" s="2"/>
      <c r="C73" s="32">
        <f>SUM(C32:C71)</f>
        <v>99004</v>
      </c>
      <c r="D73" s="32">
        <f aca="true" t="shared" si="4" ref="D73:J73">SUM(D32:D71)</f>
        <v>9903768</v>
      </c>
      <c r="E73" s="32">
        <f t="shared" si="4"/>
        <v>9072</v>
      </c>
      <c r="F73" s="32">
        <f t="shared" si="4"/>
        <v>1178911</v>
      </c>
      <c r="G73" s="32">
        <f t="shared" si="4"/>
        <v>909777</v>
      </c>
      <c r="H73" s="32">
        <f t="shared" si="4"/>
        <v>13925761</v>
      </c>
      <c r="I73" s="32">
        <f t="shared" si="4"/>
        <v>1017853</v>
      </c>
      <c r="J73" s="32">
        <f t="shared" si="4"/>
        <v>25008440</v>
      </c>
      <c r="K73" s="21">
        <f>SUM(K6:K32)</f>
        <v>86</v>
      </c>
      <c r="L73" s="25">
        <f>SUM(May!L73+K73)</f>
        <v>1387</v>
      </c>
    </row>
    <row r="74" spans="1:12" s="3" customFormat="1" ht="15.75" customHeight="1">
      <c r="A74" s="15" t="s">
        <v>89</v>
      </c>
      <c r="B74" s="2"/>
      <c r="C74" s="32">
        <f>SUM(C72:C73)</f>
        <v>165156</v>
      </c>
      <c r="D74" s="32">
        <f aca="true" t="shared" si="5" ref="D74:J74">SUM(D72:D73)</f>
        <v>18225134</v>
      </c>
      <c r="E74" s="32">
        <f t="shared" si="5"/>
        <v>108292</v>
      </c>
      <c r="F74" s="32">
        <f t="shared" si="5"/>
        <v>5859096</v>
      </c>
      <c r="G74" s="32">
        <f t="shared" si="5"/>
        <v>1810117</v>
      </c>
      <c r="H74" s="32">
        <f t="shared" si="5"/>
        <v>28327430.73</v>
      </c>
      <c r="I74" s="32">
        <f t="shared" si="5"/>
        <v>2083565</v>
      </c>
      <c r="J74" s="32">
        <f t="shared" si="5"/>
        <v>52411660.730000004</v>
      </c>
      <c r="K74" s="21">
        <f>SUM(K72:K73)</f>
        <v>209</v>
      </c>
      <c r="L74" s="21">
        <f>SUM(L72:L73)</f>
        <v>3065</v>
      </c>
    </row>
    <row r="75" spans="1:12" ht="12.75">
      <c r="A75" s="10"/>
      <c r="B75" s="2"/>
      <c r="C75" s="37"/>
      <c r="D75" s="24"/>
      <c r="E75" s="37"/>
      <c r="F75" s="24"/>
      <c r="G75" s="37"/>
      <c r="H75" s="24"/>
      <c r="I75" s="76" t="s">
        <v>136</v>
      </c>
      <c r="J75" s="77">
        <v>57414041</v>
      </c>
      <c r="L75" s="73"/>
    </row>
    <row r="76" spans="1:13" ht="12.75">
      <c r="A76" s="10"/>
      <c r="B76" s="2"/>
      <c r="C76" s="37"/>
      <c r="D76" s="24"/>
      <c r="E76" s="37"/>
      <c r="F76" s="24"/>
      <c r="G76" s="37"/>
      <c r="H76" s="24"/>
      <c r="I76" s="76" t="s">
        <v>135</v>
      </c>
      <c r="J76" s="77">
        <v>57814852</v>
      </c>
      <c r="L76" s="74"/>
      <c r="M76" s="75"/>
    </row>
    <row r="77" spans="1:10" ht="12.75">
      <c r="A77" s="10"/>
      <c r="B77" s="2"/>
      <c r="C77" s="37"/>
      <c r="D77" s="24"/>
      <c r="E77" s="37"/>
      <c r="F77" s="24"/>
      <c r="G77" s="37"/>
      <c r="H77" s="24"/>
      <c r="I77" s="76" t="s">
        <v>134</v>
      </c>
      <c r="J77" s="77">
        <v>53624489</v>
      </c>
    </row>
  </sheetData>
  <sheetProtection/>
  <mergeCells count="1">
    <mergeCell ref="A1:L1"/>
  </mergeCells>
  <conditionalFormatting sqref="C2:IV2 B75:H77 A1:A74 B3:IV4 B72:IV74 B5:B71 D5:D71 F5:F71 H5:J71 L5:IV71 M1:IV1">
    <cfRule type="expression" priority="12" dxfId="0" stopIfTrue="1">
      <formula>CellHasFormula</formula>
    </cfRule>
  </conditionalFormatting>
  <conditionalFormatting sqref="A1 M1:IV1">
    <cfRule type="expression" priority="11" dxfId="0" stopIfTrue="1">
      <formula>CellHasFormula</formula>
    </cfRule>
  </conditionalFormatting>
  <conditionalFormatting sqref="C5:C71">
    <cfRule type="expression" priority="7" dxfId="0" stopIfTrue="1">
      <formula>CellHasFormula</formula>
    </cfRule>
  </conditionalFormatting>
  <conditionalFormatting sqref="C5:C71">
    <cfRule type="expression" priority="6" dxfId="0" stopIfTrue="1">
      <formula>CellHasFormula</formula>
    </cfRule>
  </conditionalFormatting>
  <conditionalFormatting sqref="E5:E71">
    <cfRule type="expression" priority="5" dxfId="0" stopIfTrue="1">
      <formula>CellHasFormula</formula>
    </cfRule>
  </conditionalFormatting>
  <conditionalFormatting sqref="E5:E71">
    <cfRule type="expression" priority="4" dxfId="0" stopIfTrue="1">
      <formula>CellHasFormula</formula>
    </cfRule>
  </conditionalFormatting>
  <conditionalFormatting sqref="G5:G71">
    <cfRule type="expression" priority="3" dxfId="0" stopIfTrue="1">
      <formula>CellHasFormula</formula>
    </cfRule>
  </conditionalFormatting>
  <conditionalFormatting sqref="G5:G71">
    <cfRule type="expression" priority="2" dxfId="0" stopIfTrue="1">
      <formula>CellHasFormula</formula>
    </cfRule>
  </conditionalFormatting>
  <conditionalFormatting sqref="K5:K71">
    <cfRule type="expression" priority="1" dxfId="0" stopIfTrue="1">
      <formula>CellHasFormula</formula>
    </cfRule>
  </conditionalFormatting>
  <printOptions/>
  <pageMargins left="0.75" right="0.75" top="1" bottom="1" header="0.5" footer="0.5"/>
  <pageSetup fitToHeight="2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pane ySplit="4" topLeftCell="A10" activePane="bottomLeft" state="frozen"/>
      <selection pane="topLeft" activeCell="A1" sqref="A1"/>
      <selection pane="bottomLeft" activeCell="J75" sqref="J75"/>
    </sheetView>
  </sheetViews>
  <sheetFormatPr defaultColWidth="9.140625" defaultRowHeight="12.75"/>
  <cols>
    <col min="1" max="1" width="15.28125" style="0" customWidth="1"/>
    <col min="2" max="2" width="8.7109375" style="0" customWidth="1"/>
    <col min="3" max="3" width="13.8515625" style="36" customWidth="1"/>
    <col min="4" max="4" width="13.8515625" style="35" customWidth="1"/>
    <col min="5" max="5" width="13.8515625" style="36" customWidth="1"/>
    <col min="6" max="6" width="13.8515625" style="35" customWidth="1"/>
    <col min="7" max="7" width="13.8515625" style="36" customWidth="1"/>
    <col min="8" max="9" width="13.8515625" style="35" customWidth="1"/>
    <col min="10" max="10" width="14.140625" style="35" customWidth="1"/>
    <col min="11" max="11" width="6.7109375" style="23" customWidth="1"/>
    <col min="12" max="12" width="7.140625" style="23" customWidth="1"/>
  </cols>
  <sheetData>
    <row r="1" spans="1:12" s="1" customFormat="1" ht="18">
      <c r="A1" s="117" t="s">
        <v>130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s="1" customFormat="1" ht="12.75">
      <c r="A2" s="111" t="s">
        <v>168</v>
      </c>
      <c r="C2" s="20"/>
      <c r="D2" s="34"/>
      <c r="E2" s="20"/>
      <c r="F2" s="34"/>
      <c r="G2" s="20"/>
      <c r="H2" s="34"/>
      <c r="I2" s="34"/>
      <c r="J2" s="34"/>
      <c r="K2" s="20"/>
      <c r="L2" s="46"/>
    </row>
    <row r="3" spans="1:12" s="3" customFormat="1" ht="12.75">
      <c r="A3" s="47"/>
      <c r="B3" s="2"/>
      <c r="C3" s="27"/>
      <c r="D3" s="24"/>
      <c r="E3" s="27"/>
      <c r="F3" s="24"/>
      <c r="G3" s="27"/>
      <c r="H3" s="24"/>
      <c r="I3" s="24"/>
      <c r="J3" s="24"/>
      <c r="K3" s="24"/>
      <c r="L3" s="48"/>
    </row>
    <row r="4" spans="1:12" s="4" customFormat="1" ht="20.25" customHeight="1">
      <c r="A4" s="49" t="s">
        <v>0</v>
      </c>
      <c r="B4" s="4" t="s">
        <v>1</v>
      </c>
      <c r="C4" s="12" t="s">
        <v>113</v>
      </c>
      <c r="D4" s="19" t="s">
        <v>11</v>
      </c>
      <c r="E4" s="12" t="s">
        <v>114</v>
      </c>
      <c r="F4" s="19" t="s">
        <v>14</v>
      </c>
      <c r="G4" s="12" t="s">
        <v>115</v>
      </c>
      <c r="H4" s="19" t="s">
        <v>90</v>
      </c>
      <c r="I4" s="19" t="s">
        <v>116</v>
      </c>
      <c r="J4" s="19" t="s">
        <v>18</v>
      </c>
      <c r="K4" s="4" t="s">
        <v>128</v>
      </c>
      <c r="L4" s="50" t="s">
        <v>129</v>
      </c>
    </row>
    <row r="5" spans="1:12" s="9" customFormat="1" ht="15.75" customHeight="1">
      <c r="A5" s="51" t="s">
        <v>21</v>
      </c>
      <c r="B5" s="8" t="s">
        <v>22</v>
      </c>
      <c r="C5" s="29">
        <v>17549</v>
      </c>
      <c r="D5" s="30">
        <f>SUM(Jul!D5+C5*11)</f>
        <v>331099</v>
      </c>
      <c r="E5" s="31">
        <v>13750</v>
      </c>
      <c r="F5" s="30">
        <f>SUM(Jul!F5+E5*11)</f>
        <v>305570</v>
      </c>
      <c r="G5" s="31">
        <v>246260</v>
      </c>
      <c r="H5" s="30">
        <f>SUM(Jul!H5+G5)</f>
        <v>433595</v>
      </c>
      <c r="I5" s="30">
        <f aca="true" t="shared" si="0" ref="I5:I36">SUM(C5,E5,G5)</f>
        <v>277559</v>
      </c>
      <c r="J5" s="30">
        <f>SUM(D5+F5+H5)</f>
        <v>1070264</v>
      </c>
      <c r="K5" s="22">
        <v>28</v>
      </c>
      <c r="L5" s="52">
        <f>SUM(Jul!L5+K5)</f>
        <v>56</v>
      </c>
    </row>
    <row r="6" spans="1:12" s="9" customFormat="1" ht="15.75" customHeight="1">
      <c r="A6" s="51" t="s">
        <v>23</v>
      </c>
      <c r="B6" s="8" t="s">
        <v>22</v>
      </c>
      <c r="C6" s="29">
        <v>1841</v>
      </c>
      <c r="D6" s="30">
        <f>SUM(Jul!D6+C6*11)</f>
        <v>24991</v>
      </c>
      <c r="E6" s="31">
        <v>0</v>
      </c>
      <c r="F6" s="30">
        <f>SUM(Jul!F6+E6*11)</f>
        <v>13356</v>
      </c>
      <c r="G6" s="31">
        <v>12593</v>
      </c>
      <c r="H6" s="30">
        <f>SUM(Jul!H6+G6)</f>
        <v>26677</v>
      </c>
      <c r="I6" s="30">
        <f t="shared" si="0"/>
        <v>14434</v>
      </c>
      <c r="J6" s="30">
        <f aca="true" t="shared" si="1" ref="J6:J69">SUM(D6+F6+H6)</f>
        <v>65024</v>
      </c>
      <c r="K6" s="22">
        <v>3</v>
      </c>
      <c r="L6" s="52">
        <f>SUM(Jul!L6+K6)</f>
        <v>5</v>
      </c>
    </row>
    <row r="7" spans="1:12" s="1" customFormat="1" ht="15.75" customHeight="1">
      <c r="A7" s="53" t="s">
        <v>24</v>
      </c>
      <c r="B7" s="6" t="s">
        <v>22</v>
      </c>
      <c r="C7" s="29">
        <v>4504</v>
      </c>
      <c r="D7" s="30">
        <f>SUM(Jul!D7+C7*11)</f>
        <v>166748</v>
      </c>
      <c r="E7" s="31">
        <v>3339</v>
      </c>
      <c r="F7" s="30">
        <f>SUM(Jul!F7+E7*11)</f>
        <v>36729</v>
      </c>
      <c r="G7" s="31">
        <v>75990</v>
      </c>
      <c r="H7" s="30">
        <f>SUM(Jul!H7+G7)</f>
        <v>238989</v>
      </c>
      <c r="I7" s="32">
        <f t="shared" si="0"/>
        <v>83833</v>
      </c>
      <c r="J7" s="30">
        <f t="shared" si="1"/>
        <v>442466</v>
      </c>
      <c r="K7" s="22">
        <v>6</v>
      </c>
      <c r="L7" s="52">
        <f>SUM(Jul!L7+K7)</f>
        <v>14</v>
      </c>
    </row>
    <row r="8" spans="1:12" s="9" customFormat="1" ht="15.75" customHeight="1">
      <c r="A8" s="51" t="s">
        <v>25</v>
      </c>
      <c r="B8" s="8" t="s">
        <v>22</v>
      </c>
      <c r="C8" s="29">
        <v>1503</v>
      </c>
      <c r="D8" s="30">
        <f>SUM(Jul!D8+C8*11)</f>
        <v>18081</v>
      </c>
      <c r="E8" s="31">
        <v>0</v>
      </c>
      <c r="F8" s="30">
        <f>SUM(Jul!F8+E8*11)</f>
        <v>0</v>
      </c>
      <c r="G8" s="31">
        <v>0</v>
      </c>
      <c r="H8" s="30">
        <f>SUM(Jul!H8+G8)</f>
        <v>1919</v>
      </c>
      <c r="I8" s="30">
        <f t="shared" si="0"/>
        <v>1503</v>
      </c>
      <c r="J8" s="30">
        <f t="shared" si="1"/>
        <v>20000</v>
      </c>
      <c r="K8" s="22">
        <v>1</v>
      </c>
      <c r="L8" s="52">
        <f>SUM(Jul!L8+K8)</f>
        <v>2</v>
      </c>
    </row>
    <row r="9" spans="1:12" s="1" customFormat="1" ht="15.75" customHeight="1">
      <c r="A9" s="53" t="s">
        <v>27</v>
      </c>
      <c r="B9" s="6" t="s">
        <v>22</v>
      </c>
      <c r="C9" s="29">
        <v>0</v>
      </c>
      <c r="D9" s="30">
        <f>SUM(Jul!D9+C9*11)</f>
        <v>0</v>
      </c>
      <c r="E9" s="31">
        <v>0</v>
      </c>
      <c r="F9" s="30">
        <f>SUM(Jul!F9+E9*11)</f>
        <v>3732</v>
      </c>
      <c r="G9" s="31">
        <v>0</v>
      </c>
      <c r="H9" s="30">
        <f>SUM(Jul!H9+G9)</f>
        <v>5522</v>
      </c>
      <c r="I9" s="32">
        <f t="shared" si="0"/>
        <v>0</v>
      </c>
      <c r="J9" s="30">
        <f t="shared" si="1"/>
        <v>9254</v>
      </c>
      <c r="K9" s="22">
        <v>0</v>
      </c>
      <c r="L9" s="52">
        <f>SUM(Jul!L9+K9)</f>
        <v>1</v>
      </c>
    </row>
    <row r="10" spans="1:12" s="1" customFormat="1" ht="15.75" customHeight="1">
      <c r="A10" s="53" t="s">
        <v>30</v>
      </c>
      <c r="B10" s="6" t="s">
        <v>22</v>
      </c>
      <c r="C10" s="29">
        <v>395</v>
      </c>
      <c r="D10" s="30">
        <f>SUM(Jul!D10+C10*11)</f>
        <v>4345</v>
      </c>
      <c r="E10" s="31">
        <v>0</v>
      </c>
      <c r="F10" s="30">
        <f>SUM(Jul!F10+E10*11)</f>
        <v>34128</v>
      </c>
      <c r="G10" s="31">
        <v>2650</v>
      </c>
      <c r="H10" s="30">
        <f>SUM(Jul!H10+G10)</f>
        <v>61522</v>
      </c>
      <c r="I10" s="32">
        <f t="shared" si="0"/>
        <v>3045</v>
      </c>
      <c r="J10" s="30">
        <f t="shared" si="1"/>
        <v>99995</v>
      </c>
      <c r="K10" s="22">
        <v>1</v>
      </c>
      <c r="L10" s="52">
        <f>SUM(Jul!L10+K10)</f>
        <v>2</v>
      </c>
    </row>
    <row r="11" spans="1:12" s="1" customFormat="1" ht="15.75" customHeight="1">
      <c r="A11" s="53" t="s">
        <v>31</v>
      </c>
      <c r="B11" s="6" t="s">
        <v>22</v>
      </c>
      <c r="C11" s="29">
        <v>3504</v>
      </c>
      <c r="D11" s="30">
        <f>SUM(Jul!D11+C11*11)</f>
        <v>57588</v>
      </c>
      <c r="E11" s="31">
        <v>684</v>
      </c>
      <c r="F11" s="30">
        <f>SUM(Jul!F11+E11*11)</f>
        <v>10416</v>
      </c>
      <c r="G11" s="31">
        <v>0</v>
      </c>
      <c r="H11" s="30">
        <f>SUM(Jul!H11+G11)</f>
        <v>22036</v>
      </c>
      <c r="I11" s="32">
        <f t="shared" si="0"/>
        <v>4188</v>
      </c>
      <c r="J11" s="30">
        <f t="shared" si="1"/>
        <v>90040</v>
      </c>
      <c r="K11" s="22">
        <v>2</v>
      </c>
      <c r="L11" s="52">
        <f>SUM(Jul!L11+K11)</f>
        <v>7</v>
      </c>
    </row>
    <row r="12" spans="1:12" s="9" customFormat="1" ht="15.75" customHeight="1">
      <c r="A12" s="51" t="s">
        <v>36</v>
      </c>
      <c r="B12" s="8" t="s">
        <v>22</v>
      </c>
      <c r="C12" s="29">
        <v>0</v>
      </c>
      <c r="D12" s="30">
        <f>SUM(Jul!D12+C12*11)</f>
        <v>6828</v>
      </c>
      <c r="E12" s="31">
        <v>0</v>
      </c>
      <c r="F12" s="30">
        <f>SUM(Jul!F12+E12*11)</f>
        <v>0</v>
      </c>
      <c r="G12" s="31">
        <v>0</v>
      </c>
      <c r="H12" s="30">
        <f>SUM(Jul!H12+G12)</f>
        <v>0</v>
      </c>
      <c r="I12" s="30">
        <f t="shared" si="0"/>
        <v>0</v>
      </c>
      <c r="J12" s="30">
        <f t="shared" si="1"/>
        <v>6828</v>
      </c>
      <c r="K12" s="22">
        <v>0</v>
      </c>
      <c r="L12" s="52">
        <f>SUM(Jul!L12+K12)</f>
        <v>1</v>
      </c>
    </row>
    <row r="13" spans="1:12" s="1" customFormat="1" ht="15.75" customHeight="1">
      <c r="A13" s="53" t="s">
        <v>37</v>
      </c>
      <c r="B13" s="6" t="s">
        <v>22</v>
      </c>
      <c r="C13" s="29">
        <v>7022</v>
      </c>
      <c r="D13" s="30">
        <f>SUM(Jul!D13+C13*11)</f>
        <v>165346</v>
      </c>
      <c r="E13" s="31">
        <v>4198</v>
      </c>
      <c r="F13" s="30">
        <f>SUM(Jul!F13+E13*11)</f>
        <v>59534</v>
      </c>
      <c r="G13" s="31">
        <v>73710</v>
      </c>
      <c r="H13" s="30">
        <f>SUM(Jul!H13+G13)</f>
        <v>143874</v>
      </c>
      <c r="I13" s="32">
        <f t="shared" si="0"/>
        <v>84930</v>
      </c>
      <c r="J13" s="30">
        <f t="shared" si="1"/>
        <v>368754</v>
      </c>
      <c r="K13" s="22">
        <v>11</v>
      </c>
      <c r="L13" s="52">
        <f>SUM(Jul!L13+K13)</f>
        <v>17</v>
      </c>
    </row>
    <row r="14" spans="1:12" s="1" customFormat="1" ht="15.75" customHeight="1">
      <c r="A14" s="53" t="s">
        <v>40</v>
      </c>
      <c r="B14" s="6" t="s">
        <v>22</v>
      </c>
      <c r="C14" s="29">
        <v>5600</v>
      </c>
      <c r="D14" s="30">
        <f>SUM(Jul!D14+C14*11)</f>
        <v>119296</v>
      </c>
      <c r="E14" s="31">
        <v>0</v>
      </c>
      <c r="F14" s="30">
        <f>SUM(Jul!F14+E14*11)</f>
        <v>0</v>
      </c>
      <c r="G14" s="31">
        <v>65296</v>
      </c>
      <c r="H14" s="30">
        <f>SUM(Jul!H14+G14)</f>
        <v>95409</v>
      </c>
      <c r="I14" s="32">
        <f t="shared" si="0"/>
        <v>70896</v>
      </c>
      <c r="J14" s="30">
        <f t="shared" si="1"/>
        <v>214705</v>
      </c>
      <c r="K14" s="22">
        <v>5</v>
      </c>
      <c r="L14" s="52">
        <f>SUM(Jul!L14+K14)</f>
        <v>11</v>
      </c>
    </row>
    <row r="15" spans="1:12" s="1" customFormat="1" ht="15.75" customHeight="1">
      <c r="A15" s="53" t="s">
        <v>44</v>
      </c>
      <c r="B15" s="6" t="s">
        <v>22</v>
      </c>
      <c r="C15" s="29">
        <v>255</v>
      </c>
      <c r="D15" s="30">
        <f>SUM(Jul!D15+C15*11)</f>
        <v>2805</v>
      </c>
      <c r="E15" s="31">
        <v>0</v>
      </c>
      <c r="F15" s="30">
        <f>SUM(Jul!F15+E15*11)</f>
        <v>0</v>
      </c>
      <c r="G15" s="31">
        <v>2420</v>
      </c>
      <c r="H15" s="30">
        <f>SUM(Jul!H15+G15)</f>
        <v>2420</v>
      </c>
      <c r="I15" s="32">
        <f t="shared" si="0"/>
        <v>2675</v>
      </c>
      <c r="J15" s="30">
        <f t="shared" si="1"/>
        <v>5225</v>
      </c>
      <c r="K15" s="22">
        <v>1</v>
      </c>
      <c r="L15" s="52">
        <f>SUM(Jul!L15+K15)</f>
        <v>1</v>
      </c>
    </row>
    <row r="16" spans="1:12" s="1" customFormat="1" ht="15.75" customHeight="1">
      <c r="A16" s="53" t="s">
        <v>45</v>
      </c>
      <c r="B16" s="6" t="s">
        <v>22</v>
      </c>
      <c r="C16" s="29">
        <v>28054</v>
      </c>
      <c r="D16" s="30">
        <f>SUM(Jul!D16+C16*11)</f>
        <v>661442</v>
      </c>
      <c r="E16" s="31">
        <v>3539</v>
      </c>
      <c r="F16" s="30">
        <f>SUM(Jul!F16+E16*11)</f>
        <v>51853</v>
      </c>
      <c r="G16" s="31">
        <v>183012</v>
      </c>
      <c r="H16" s="30">
        <f>SUM(Jul!H16+G16)</f>
        <v>561252</v>
      </c>
      <c r="I16" s="32">
        <f t="shared" si="0"/>
        <v>214605</v>
      </c>
      <c r="J16" s="30">
        <f t="shared" si="1"/>
        <v>1274547</v>
      </c>
      <c r="K16" s="22">
        <v>29</v>
      </c>
      <c r="L16" s="52">
        <f>SUM(Jul!L16+K16)</f>
        <v>55</v>
      </c>
    </row>
    <row r="17" spans="1:12" s="1" customFormat="1" ht="15.75" customHeight="1">
      <c r="A17" s="53" t="s">
        <v>46</v>
      </c>
      <c r="B17" s="6" t="s">
        <v>22</v>
      </c>
      <c r="C17" s="29">
        <v>255</v>
      </c>
      <c r="D17" s="30">
        <f>SUM(Jul!D17+C17*11)</f>
        <v>12849</v>
      </c>
      <c r="E17" s="31">
        <v>1113</v>
      </c>
      <c r="F17" s="30">
        <f>SUM(Jul!F17+E17*11)</f>
        <v>12243</v>
      </c>
      <c r="G17" s="31">
        <v>0</v>
      </c>
      <c r="H17" s="30">
        <f>SUM(Jul!H17+G17)</f>
        <v>4370</v>
      </c>
      <c r="I17" s="32">
        <f t="shared" si="0"/>
        <v>1368</v>
      </c>
      <c r="J17" s="30">
        <f t="shared" si="1"/>
        <v>29462</v>
      </c>
      <c r="K17" s="22">
        <v>2</v>
      </c>
      <c r="L17" s="52">
        <f>SUM(Jul!L17+K17)</f>
        <v>4</v>
      </c>
    </row>
    <row r="18" spans="1:12" s="9" customFormat="1" ht="15.75" customHeight="1">
      <c r="A18" s="51" t="s">
        <v>47</v>
      </c>
      <c r="B18" s="8" t="s">
        <v>22</v>
      </c>
      <c r="C18" s="29">
        <v>0</v>
      </c>
      <c r="D18" s="30">
        <f>SUM(Jul!D18+C18*11)</f>
        <v>0</v>
      </c>
      <c r="E18" s="31">
        <v>0</v>
      </c>
      <c r="F18" s="30">
        <f>SUM(Jul!F18+E18*11)</f>
        <v>0</v>
      </c>
      <c r="G18" s="31">
        <v>0</v>
      </c>
      <c r="H18" s="30">
        <f>SUM(Jul!H18+G18)</f>
        <v>0</v>
      </c>
      <c r="I18" s="30">
        <f t="shared" si="0"/>
        <v>0</v>
      </c>
      <c r="J18" s="30">
        <f t="shared" si="1"/>
        <v>0</v>
      </c>
      <c r="K18" s="22">
        <v>0</v>
      </c>
      <c r="L18" s="52">
        <f>SUM(Jul!L18+K18)</f>
        <v>0</v>
      </c>
    </row>
    <row r="19" spans="1:12" s="9" customFormat="1" ht="15.75" customHeight="1">
      <c r="A19" s="51" t="s">
        <v>49</v>
      </c>
      <c r="B19" s="8" t="s">
        <v>22</v>
      </c>
      <c r="C19" s="29">
        <v>0</v>
      </c>
      <c r="D19" s="30">
        <f>SUM(Jul!D19+C19*11)</f>
        <v>0</v>
      </c>
      <c r="E19" s="31">
        <v>0</v>
      </c>
      <c r="F19" s="30">
        <f>SUM(Jul!F19+E19*11)</f>
        <v>0</v>
      </c>
      <c r="G19" s="31">
        <v>0</v>
      </c>
      <c r="H19" s="30">
        <f>SUM(Jul!H19+G19)</f>
        <v>0</v>
      </c>
      <c r="I19" s="30">
        <f t="shared" si="0"/>
        <v>0</v>
      </c>
      <c r="J19" s="30">
        <f t="shared" si="1"/>
        <v>0</v>
      </c>
      <c r="K19" s="22">
        <v>0</v>
      </c>
      <c r="L19" s="52">
        <f>SUM(Jul!L19+K19)</f>
        <v>0</v>
      </c>
    </row>
    <row r="20" spans="1:12" s="1" customFormat="1" ht="15.75" customHeight="1">
      <c r="A20" s="53" t="s">
        <v>50</v>
      </c>
      <c r="B20" s="6" t="s">
        <v>22</v>
      </c>
      <c r="C20" s="29">
        <v>2737</v>
      </c>
      <c r="D20" s="30">
        <f>SUM(Jul!D20+C20*11)</f>
        <v>30107</v>
      </c>
      <c r="E20" s="31">
        <v>0</v>
      </c>
      <c r="F20" s="30">
        <f>SUM(Jul!F20+E20*11)</f>
        <v>0</v>
      </c>
      <c r="G20" s="31">
        <v>31797</v>
      </c>
      <c r="H20" s="30">
        <f>SUM(Jul!H20+G20)</f>
        <v>31797</v>
      </c>
      <c r="I20" s="32">
        <f t="shared" si="0"/>
        <v>34534</v>
      </c>
      <c r="J20" s="30">
        <f t="shared" si="1"/>
        <v>61904</v>
      </c>
      <c r="K20" s="22">
        <v>4</v>
      </c>
      <c r="L20" s="52">
        <f>SUM(Jul!L20+K20)</f>
        <v>4</v>
      </c>
    </row>
    <row r="21" spans="1:12" s="1" customFormat="1" ht="15.75" customHeight="1">
      <c r="A21" s="53" t="s">
        <v>51</v>
      </c>
      <c r="B21" s="6" t="s">
        <v>22</v>
      </c>
      <c r="C21" s="29">
        <v>2916</v>
      </c>
      <c r="D21" s="30">
        <f>SUM(Jul!D21+C21*11)</f>
        <v>32076</v>
      </c>
      <c r="E21" s="31">
        <v>0</v>
      </c>
      <c r="F21" s="30">
        <f>SUM(Jul!F21+E21*11)</f>
        <v>0</v>
      </c>
      <c r="G21" s="31">
        <v>17004.73</v>
      </c>
      <c r="H21" s="30">
        <f>SUM(Jul!H21+G21)</f>
        <v>17004.73</v>
      </c>
      <c r="I21" s="32">
        <f t="shared" si="0"/>
        <v>19920.73</v>
      </c>
      <c r="J21" s="30">
        <f t="shared" si="1"/>
        <v>49080.729999999996</v>
      </c>
      <c r="K21" s="22">
        <v>1</v>
      </c>
      <c r="L21" s="52">
        <f>SUM(Jul!L21+K21)</f>
        <v>1</v>
      </c>
    </row>
    <row r="22" spans="1:12" s="1" customFormat="1" ht="15.75" customHeight="1">
      <c r="A22" s="53" t="s">
        <v>52</v>
      </c>
      <c r="B22" s="6" t="s">
        <v>22</v>
      </c>
      <c r="C22" s="29">
        <v>0</v>
      </c>
      <c r="D22" s="30">
        <f>SUM(Jul!D22+C22*11)</f>
        <v>0</v>
      </c>
      <c r="E22" s="31">
        <v>0</v>
      </c>
      <c r="F22" s="30">
        <f>SUM(Jul!F22+E22*11)</f>
        <v>0</v>
      </c>
      <c r="G22" s="31">
        <v>0</v>
      </c>
      <c r="H22" s="30">
        <f>SUM(Jul!H22+G22)</f>
        <v>0</v>
      </c>
      <c r="I22" s="32">
        <f t="shared" si="0"/>
        <v>0</v>
      </c>
      <c r="J22" s="30">
        <f t="shared" si="1"/>
        <v>0</v>
      </c>
      <c r="K22" s="22">
        <v>0</v>
      </c>
      <c r="L22" s="52">
        <f>SUM(Jul!L22+K22)</f>
        <v>0</v>
      </c>
    </row>
    <row r="23" spans="1:12" s="1" customFormat="1" ht="15.75" customHeight="1">
      <c r="A23" s="53" t="s">
        <v>53</v>
      </c>
      <c r="B23" s="6" t="s">
        <v>22</v>
      </c>
      <c r="C23" s="29">
        <v>4516</v>
      </c>
      <c r="D23" s="30">
        <f>SUM(Jul!D23+C23*11)</f>
        <v>190052</v>
      </c>
      <c r="E23" s="31">
        <v>1113</v>
      </c>
      <c r="F23" s="30">
        <f>SUM(Jul!F23+E23*11)</f>
        <v>47787</v>
      </c>
      <c r="G23" s="31">
        <v>32273</v>
      </c>
      <c r="H23" s="30">
        <f>SUM(Jul!H23+G23)</f>
        <v>163537</v>
      </c>
      <c r="I23" s="32">
        <f t="shared" si="0"/>
        <v>37902</v>
      </c>
      <c r="J23" s="30">
        <f t="shared" si="1"/>
        <v>401376</v>
      </c>
      <c r="K23" s="22">
        <v>8</v>
      </c>
      <c r="L23" s="52">
        <f>SUM(Jul!L23+K23)</f>
        <v>19</v>
      </c>
    </row>
    <row r="24" spans="1:12" s="9" customFormat="1" ht="15.75" customHeight="1">
      <c r="A24" s="51" t="s">
        <v>57</v>
      </c>
      <c r="B24" s="8" t="s">
        <v>22</v>
      </c>
      <c r="C24" s="29">
        <v>6261</v>
      </c>
      <c r="D24" s="30">
        <f>SUM(Jul!D24+C24*11)</f>
        <v>114975</v>
      </c>
      <c r="E24" s="31">
        <v>90</v>
      </c>
      <c r="F24" s="30">
        <f>SUM(Jul!F24+E24*11)</f>
        <v>990</v>
      </c>
      <c r="G24" s="31">
        <v>17497</v>
      </c>
      <c r="H24" s="30">
        <f>SUM(Jul!H24+G24)</f>
        <v>32863</v>
      </c>
      <c r="I24" s="30">
        <f t="shared" si="0"/>
        <v>23848</v>
      </c>
      <c r="J24" s="30">
        <f t="shared" si="1"/>
        <v>148828</v>
      </c>
      <c r="K24" s="22">
        <v>3</v>
      </c>
      <c r="L24" s="52">
        <f>SUM(Jul!L24+K24)</f>
        <v>5</v>
      </c>
    </row>
    <row r="25" spans="1:12" s="1" customFormat="1" ht="15.75" customHeight="1">
      <c r="A25" s="53" t="s">
        <v>63</v>
      </c>
      <c r="B25" s="6" t="s">
        <v>22</v>
      </c>
      <c r="C25" s="29">
        <v>3180</v>
      </c>
      <c r="D25" s="30">
        <f>SUM(Jul!D25+C25*11)</f>
        <v>78948</v>
      </c>
      <c r="E25" s="31">
        <v>0</v>
      </c>
      <c r="F25" s="30">
        <f>SUM(Jul!F25+E25*11)</f>
        <v>0</v>
      </c>
      <c r="G25" s="31">
        <v>14568</v>
      </c>
      <c r="H25" s="30">
        <f>SUM(Jul!H25+G25)</f>
        <v>53802</v>
      </c>
      <c r="I25" s="32">
        <f t="shared" si="0"/>
        <v>17748</v>
      </c>
      <c r="J25" s="30">
        <f t="shared" si="1"/>
        <v>132750</v>
      </c>
      <c r="K25" s="22">
        <v>4</v>
      </c>
      <c r="L25" s="52">
        <f>SUM(Jul!L25+K25)</f>
        <v>6</v>
      </c>
    </row>
    <row r="26" spans="1:12" s="1" customFormat="1" ht="15.75" customHeight="1">
      <c r="A26" s="53" t="s">
        <v>64</v>
      </c>
      <c r="B26" s="6" t="s">
        <v>22</v>
      </c>
      <c r="C26" s="29">
        <v>0</v>
      </c>
      <c r="D26" s="30">
        <f>SUM(Jul!D26+C26*11)</f>
        <v>54540</v>
      </c>
      <c r="E26" s="31">
        <v>0</v>
      </c>
      <c r="F26" s="30">
        <f>SUM(Jul!F26+E26*11)</f>
        <v>24648</v>
      </c>
      <c r="G26" s="31">
        <v>0</v>
      </c>
      <c r="H26" s="30">
        <f>SUM(Jul!H26+G26)</f>
        <v>80093</v>
      </c>
      <c r="I26" s="32">
        <f t="shared" si="0"/>
        <v>0</v>
      </c>
      <c r="J26" s="30">
        <f t="shared" si="1"/>
        <v>159281</v>
      </c>
      <c r="K26" s="22">
        <v>0</v>
      </c>
      <c r="L26" s="52">
        <f>SUM(Jul!L26+K26)</f>
        <v>4</v>
      </c>
    </row>
    <row r="27" spans="1:12" s="1" customFormat="1" ht="15.75" customHeight="1">
      <c r="A27" s="53" t="s">
        <v>77</v>
      </c>
      <c r="B27" s="6" t="s">
        <v>22</v>
      </c>
      <c r="C27" s="29">
        <v>3366</v>
      </c>
      <c r="D27" s="30">
        <f>SUM(Jul!D27+C27*11)</f>
        <v>44598</v>
      </c>
      <c r="E27" s="31">
        <v>2492</v>
      </c>
      <c r="F27" s="30">
        <f>SUM(Jul!F27+E27*11)</f>
        <v>27412</v>
      </c>
      <c r="G27" s="31">
        <v>80019</v>
      </c>
      <c r="H27" s="30">
        <f>SUM(Jul!H27+G27)</f>
        <v>91900</v>
      </c>
      <c r="I27" s="32">
        <f t="shared" si="0"/>
        <v>85877</v>
      </c>
      <c r="J27" s="30">
        <f t="shared" si="1"/>
        <v>163910</v>
      </c>
      <c r="K27" s="22">
        <v>6</v>
      </c>
      <c r="L27" s="52">
        <f>SUM(Jul!L27+K27)</f>
        <v>7</v>
      </c>
    </row>
    <row r="28" spans="1:12" s="1" customFormat="1" ht="15.75" customHeight="1">
      <c r="A28" s="53" t="s">
        <v>82</v>
      </c>
      <c r="B28" s="6" t="s">
        <v>22</v>
      </c>
      <c r="C28" s="29">
        <v>258</v>
      </c>
      <c r="D28" s="30">
        <f>SUM(Jul!D28+C28*11)</f>
        <v>19662</v>
      </c>
      <c r="E28" s="31">
        <v>0</v>
      </c>
      <c r="F28" s="30">
        <f>SUM(Jul!F28+E28*11)</f>
        <v>0</v>
      </c>
      <c r="G28" s="31">
        <v>2302</v>
      </c>
      <c r="H28" s="30">
        <f>SUM(Jul!H28+G28)</f>
        <v>16597</v>
      </c>
      <c r="I28" s="32">
        <f t="shared" si="0"/>
        <v>2560</v>
      </c>
      <c r="J28" s="30">
        <f t="shared" si="1"/>
        <v>36259</v>
      </c>
      <c r="K28" s="22">
        <v>2</v>
      </c>
      <c r="L28" s="52">
        <f>SUM(Jul!L28+K28)</f>
        <v>3</v>
      </c>
    </row>
    <row r="29" spans="1:12" s="1" customFormat="1" ht="15.75" customHeight="1">
      <c r="A29" s="53" t="s">
        <v>83</v>
      </c>
      <c r="B29" s="6" t="s">
        <v>22</v>
      </c>
      <c r="C29" s="29">
        <v>0</v>
      </c>
      <c r="D29" s="30">
        <f>SUM(Jul!D29+C29*11)</f>
        <v>55260</v>
      </c>
      <c r="E29" s="31">
        <v>0</v>
      </c>
      <c r="F29" s="30">
        <f>SUM(Jul!F29+E29*11)</f>
        <v>0</v>
      </c>
      <c r="G29" s="31">
        <v>0</v>
      </c>
      <c r="H29" s="30">
        <f>SUM(Jul!H29+G29)</f>
        <v>27795</v>
      </c>
      <c r="I29" s="32">
        <f t="shared" si="0"/>
        <v>0</v>
      </c>
      <c r="J29" s="30">
        <f t="shared" si="1"/>
        <v>83055</v>
      </c>
      <c r="K29" s="22">
        <v>0</v>
      </c>
      <c r="L29" s="52">
        <f>SUM(Jul!L29+K29)</f>
        <v>3</v>
      </c>
    </row>
    <row r="30" spans="1:12" s="1" customFormat="1" ht="15.75" customHeight="1">
      <c r="A30" s="53" t="s">
        <v>84</v>
      </c>
      <c r="B30" s="6" t="s">
        <v>22</v>
      </c>
      <c r="C30" s="29">
        <v>3438</v>
      </c>
      <c r="D30" s="30">
        <f>SUM(Jul!D30+C30*11)</f>
        <v>130806</v>
      </c>
      <c r="E30" s="31">
        <v>2162</v>
      </c>
      <c r="F30" s="30">
        <f>SUM(Jul!F30+E30*11)</f>
        <v>37138</v>
      </c>
      <c r="G30" s="31">
        <v>6130</v>
      </c>
      <c r="H30" s="30">
        <f>SUM(Jul!H30+G30)</f>
        <v>50937</v>
      </c>
      <c r="I30" s="32">
        <f t="shared" si="0"/>
        <v>11730</v>
      </c>
      <c r="J30" s="30">
        <f t="shared" si="1"/>
        <v>218881</v>
      </c>
      <c r="K30" s="22">
        <v>5</v>
      </c>
      <c r="L30" s="52">
        <f>SUM(Jul!L30+K30)</f>
        <v>11</v>
      </c>
    </row>
    <row r="31" spans="1:12" s="9" customFormat="1" ht="15.75" customHeight="1">
      <c r="A31" s="51" t="s">
        <v>86</v>
      </c>
      <c r="B31" s="8" t="s">
        <v>22</v>
      </c>
      <c r="C31" s="29">
        <v>10293</v>
      </c>
      <c r="D31" s="30">
        <f>SUM(Jul!D31+C31*11)</f>
        <v>194595</v>
      </c>
      <c r="E31" s="31">
        <v>4985</v>
      </c>
      <c r="F31" s="30">
        <f>SUM(Jul!F31+E31*11)</f>
        <v>303787</v>
      </c>
      <c r="G31" s="31">
        <v>64850</v>
      </c>
      <c r="H31" s="30">
        <f>SUM(Jul!H31+G31)</f>
        <v>174063</v>
      </c>
      <c r="I31" s="30">
        <f t="shared" si="0"/>
        <v>80128</v>
      </c>
      <c r="J31" s="30">
        <f t="shared" si="1"/>
        <v>672445</v>
      </c>
      <c r="K31" s="22">
        <v>14</v>
      </c>
      <c r="L31" s="52">
        <f>SUM(Jul!L31+K31)</f>
        <v>34</v>
      </c>
    </row>
    <row r="32" spans="1:12" s="1" customFormat="1" ht="15.75" customHeight="1">
      <c r="A32" s="53" t="s">
        <v>19</v>
      </c>
      <c r="B32" s="6" t="s">
        <v>20</v>
      </c>
      <c r="C32" s="29">
        <v>5101</v>
      </c>
      <c r="D32" s="30">
        <f>SUM(Jul!D32+C32*11)</f>
        <v>56111</v>
      </c>
      <c r="E32" s="31">
        <v>0</v>
      </c>
      <c r="F32" s="30">
        <f>SUM(Jul!F32+E32*11)</f>
        <v>0</v>
      </c>
      <c r="G32" s="31">
        <v>21918</v>
      </c>
      <c r="H32" s="30">
        <f>SUM(Jul!H32+G32)</f>
        <v>21918</v>
      </c>
      <c r="I32" s="32">
        <f t="shared" si="0"/>
        <v>27019</v>
      </c>
      <c r="J32" s="30">
        <f t="shared" si="1"/>
        <v>78029</v>
      </c>
      <c r="K32" s="22">
        <v>3</v>
      </c>
      <c r="L32" s="52">
        <f>SUM(Jul!L32+K32)</f>
        <v>3</v>
      </c>
    </row>
    <row r="33" spans="1:12" s="1" customFormat="1" ht="15.75" customHeight="1">
      <c r="A33" s="53" t="s">
        <v>26</v>
      </c>
      <c r="B33" s="6" t="s">
        <v>20</v>
      </c>
      <c r="C33" s="29">
        <v>3743</v>
      </c>
      <c r="D33" s="30">
        <f>SUM(Jul!D33+C33*11)</f>
        <v>93361</v>
      </c>
      <c r="E33" s="31">
        <v>0</v>
      </c>
      <c r="F33" s="30">
        <f>SUM(Jul!F33+E33*11)</f>
        <v>0</v>
      </c>
      <c r="G33" s="31">
        <v>11496</v>
      </c>
      <c r="H33" s="30">
        <f>SUM(Jul!H33+G33)</f>
        <v>43689</v>
      </c>
      <c r="I33" s="32">
        <f t="shared" si="0"/>
        <v>15239</v>
      </c>
      <c r="J33" s="30">
        <f t="shared" si="1"/>
        <v>137050</v>
      </c>
      <c r="K33" s="22">
        <v>2</v>
      </c>
      <c r="L33" s="52">
        <f>SUM(Jul!L33+K33)</f>
        <v>6</v>
      </c>
    </row>
    <row r="34" spans="1:12" s="1" customFormat="1" ht="15.75" customHeight="1">
      <c r="A34" s="53" t="s">
        <v>28</v>
      </c>
      <c r="B34" s="6" t="s">
        <v>20</v>
      </c>
      <c r="C34" s="29">
        <v>0</v>
      </c>
      <c r="D34" s="30">
        <f>SUM(Jul!D34+C34*11)</f>
        <v>13440</v>
      </c>
      <c r="E34" s="31">
        <v>0</v>
      </c>
      <c r="F34" s="30">
        <f>SUM(Jul!F34+E34*11)</f>
        <v>0</v>
      </c>
      <c r="G34" s="31">
        <v>0</v>
      </c>
      <c r="H34" s="30">
        <f>SUM(Jul!H34+G34)</f>
        <v>489</v>
      </c>
      <c r="I34" s="32">
        <f t="shared" si="0"/>
        <v>0</v>
      </c>
      <c r="J34" s="30">
        <f t="shared" si="1"/>
        <v>13929</v>
      </c>
      <c r="K34" s="22">
        <v>0</v>
      </c>
      <c r="L34" s="52">
        <f>SUM(Jul!L34+K34)</f>
        <v>1</v>
      </c>
    </row>
    <row r="35" spans="1:12" s="1" customFormat="1" ht="15.75" customHeight="1">
      <c r="A35" s="53" t="s">
        <v>29</v>
      </c>
      <c r="B35" s="6" t="s">
        <v>20</v>
      </c>
      <c r="C35" s="29">
        <v>11642</v>
      </c>
      <c r="D35" s="30">
        <f>SUM(Jul!D35+C35*11)</f>
        <v>219286</v>
      </c>
      <c r="E35" s="31">
        <v>1038</v>
      </c>
      <c r="F35" s="30">
        <f>SUM(Jul!F35+E35*11)</f>
        <v>19038</v>
      </c>
      <c r="G35" s="31">
        <v>89938</v>
      </c>
      <c r="H35" s="30">
        <f>SUM(Jul!H35+G35)</f>
        <v>102572</v>
      </c>
      <c r="I35" s="32">
        <f t="shared" si="0"/>
        <v>102618</v>
      </c>
      <c r="J35" s="30">
        <f t="shared" si="1"/>
        <v>340896</v>
      </c>
      <c r="K35" s="22">
        <v>8</v>
      </c>
      <c r="L35" s="52">
        <f>SUM(Jul!L35+K35)</f>
        <v>14</v>
      </c>
    </row>
    <row r="36" spans="1:12" s="9" customFormat="1" ht="15.75" customHeight="1">
      <c r="A36" s="51" t="s">
        <v>32</v>
      </c>
      <c r="B36" s="8" t="s">
        <v>20</v>
      </c>
      <c r="C36" s="29">
        <v>0</v>
      </c>
      <c r="D36" s="30">
        <f>SUM(Jul!D36+C36*11)</f>
        <v>0</v>
      </c>
      <c r="E36" s="31">
        <v>0</v>
      </c>
      <c r="F36" s="30">
        <f>SUM(Jul!F36+E36*11)</f>
        <v>0</v>
      </c>
      <c r="G36" s="31">
        <v>0</v>
      </c>
      <c r="H36" s="30">
        <f>SUM(Jul!H36+G36)</f>
        <v>0</v>
      </c>
      <c r="I36" s="30">
        <f t="shared" si="0"/>
        <v>0</v>
      </c>
      <c r="J36" s="30">
        <f t="shared" si="1"/>
        <v>0</v>
      </c>
      <c r="K36" s="22">
        <v>0</v>
      </c>
      <c r="L36" s="52">
        <f>SUM(Jul!L36+K36)</f>
        <v>0</v>
      </c>
    </row>
    <row r="37" spans="1:12" s="1" customFormat="1" ht="15.75" customHeight="1">
      <c r="A37" s="53" t="s">
        <v>33</v>
      </c>
      <c r="B37" s="6" t="s">
        <v>20</v>
      </c>
      <c r="C37" s="29">
        <v>2973</v>
      </c>
      <c r="D37" s="30">
        <f>SUM(Jul!D37+C37*11)</f>
        <v>32703</v>
      </c>
      <c r="E37" s="31">
        <v>0</v>
      </c>
      <c r="F37" s="30">
        <f>SUM(Jul!F37+E37*11)</f>
        <v>0</v>
      </c>
      <c r="G37" s="31">
        <v>25756</v>
      </c>
      <c r="H37" s="30">
        <f>SUM(Jul!H37+G37)</f>
        <v>25756</v>
      </c>
      <c r="I37" s="32">
        <f aca="true" t="shared" si="2" ref="I37:I71">SUM(C37,E37,G37)</f>
        <v>28729</v>
      </c>
      <c r="J37" s="30">
        <f t="shared" si="1"/>
        <v>58459</v>
      </c>
      <c r="K37" s="22">
        <v>1</v>
      </c>
      <c r="L37" s="52">
        <f>SUM(Jul!L37+K37)</f>
        <v>1</v>
      </c>
    </row>
    <row r="38" spans="1:12" s="1" customFormat="1" ht="15.75" customHeight="1">
      <c r="A38" s="53" t="s">
        <v>34</v>
      </c>
      <c r="B38" s="6" t="s">
        <v>20</v>
      </c>
      <c r="C38" s="29">
        <v>649</v>
      </c>
      <c r="D38" s="30">
        <f>SUM(Jul!D38+C38*11)</f>
        <v>7139</v>
      </c>
      <c r="E38" s="31">
        <v>155</v>
      </c>
      <c r="F38" s="30">
        <f>SUM(Jul!F38+E38*11)</f>
        <v>1705</v>
      </c>
      <c r="G38" s="31">
        <v>1205</v>
      </c>
      <c r="H38" s="30">
        <f>SUM(Jul!H38+G38)</f>
        <v>1205</v>
      </c>
      <c r="I38" s="32">
        <f t="shared" si="2"/>
        <v>2009</v>
      </c>
      <c r="J38" s="30">
        <f t="shared" si="1"/>
        <v>10049</v>
      </c>
      <c r="K38" s="22">
        <v>2</v>
      </c>
      <c r="L38" s="52">
        <f>SUM(Jul!L38+K38)</f>
        <v>2</v>
      </c>
    </row>
    <row r="39" spans="1:12" s="9" customFormat="1" ht="15.75" customHeight="1">
      <c r="A39" s="51" t="s">
        <v>35</v>
      </c>
      <c r="B39" s="8" t="s">
        <v>20</v>
      </c>
      <c r="C39" s="29">
        <v>2529</v>
      </c>
      <c r="D39" s="30">
        <f>SUM(Jul!D39+C39*11)</f>
        <v>100095</v>
      </c>
      <c r="E39" s="31">
        <v>0</v>
      </c>
      <c r="F39" s="30">
        <f>SUM(Jul!F39+E39*11)</f>
        <v>38364</v>
      </c>
      <c r="G39" s="31">
        <v>34014</v>
      </c>
      <c r="H39" s="30">
        <f>SUM(Jul!H39+G39)</f>
        <v>69982</v>
      </c>
      <c r="I39" s="30">
        <f t="shared" si="2"/>
        <v>36543</v>
      </c>
      <c r="J39" s="30">
        <f t="shared" si="1"/>
        <v>208441</v>
      </c>
      <c r="K39" s="22">
        <v>2</v>
      </c>
      <c r="L39" s="52">
        <f>SUM(Jul!L39+K39)</f>
        <v>10</v>
      </c>
    </row>
    <row r="40" spans="1:12" s="1" customFormat="1" ht="15.75" customHeight="1">
      <c r="A40" s="53" t="s">
        <v>38</v>
      </c>
      <c r="B40" s="6" t="s">
        <v>20</v>
      </c>
      <c r="C40" s="29">
        <v>0</v>
      </c>
      <c r="D40" s="30">
        <f>SUM(Jul!D40+C40*11)</f>
        <v>16824</v>
      </c>
      <c r="E40" s="31">
        <v>0</v>
      </c>
      <c r="F40" s="30">
        <f>SUM(Jul!F40+E40*11)</f>
        <v>0</v>
      </c>
      <c r="G40" s="31">
        <v>0</v>
      </c>
      <c r="H40" s="30">
        <f>SUM(Jul!H40+G40)</f>
        <v>17788</v>
      </c>
      <c r="I40" s="32">
        <f t="shared" si="2"/>
        <v>0</v>
      </c>
      <c r="J40" s="30">
        <f t="shared" si="1"/>
        <v>34612</v>
      </c>
      <c r="K40" s="22">
        <v>0</v>
      </c>
      <c r="L40" s="52">
        <f>SUM(Jul!L40+K40)</f>
        <v>1</v>
      </c>
    </row>
    <row r="41" spans="1:12" s="9" customFormat="1" ht="15.75" customHeight="1">
      <c r="A41" s="51" t="s">
        <v>39</v>
      </c>
      <c r="B41" s="8" t="s">
        <v>20</v>
      </c>
      <c r="C41" s="29">
        <v>0</v>
      </c>
      <c r="D41" s="30">
        <f>SUM(Jul!D41+C41*11)</f>
        <v>0</v>
      </c>
      <c r="E41" s="31">
        <v>0</v>
      </c>
      <c r="F41" s="30">
        <f>SUM(Jul!F41+E41*11)</f>
        <v>0</v>
      </c>
      <c r="G41" s="31">
        <v>0</v>
      </c>
      <c r="H41" s="30">
        <f>SUM(Jul!H41+G41)</f>
        <v>0</v>
      </c>
      <c r="I41" s="30">
        <f t="shared" si="2"/>
        <v>0</v>
      </c>
      <c r="J41" s="30">
        <f t="shared" si="1"/>
        <v>0</v>
      </c>
      <c r="K41" s="22">
        <v>0</v>
      </c>
      <c r="L41" s="52">
        <f>SUM(Jul!L41+K41)</f>
        <v>0</v>
      </c>
    </row>
    <row r="42" spans="1:12" s="1" customFormat="1" ht="15.75" customHeight="1">
      <c r="A42" s="53" t="s">
        <v>41</v>
      </c>
      <c r="B42" s="6" t="s">
        <v>20</v>
      </c>
      <c r="C42" s="29">
        <v>2973</v>
      </c>
      <c r="D42" s="30">
        <f>SUM(Jul!D42+C42*11)</f>
        <v>55863</v>
      </c>
      <c r="E42" s="31">
        <v>0</v>
      </c>
      <c r="F42" s="30">
        <f>SUM(Jul!F42+E42*11)</f>
        <v>0</v>
      </c>
      <c r="G42" s="31">
        <v>29632</v>
      </c>
      <c r="H42" s="30">
        <f>SUM(Jul!H42+G42)</f>
        <v>38096</v>
      </c>
      <c r="I42" s="32">
        <f t="shared" si="2"/>
        <v>32605</v>
      </c>
      <c r="J42" s="30">
        <f t="shared" si="1"/>
        <v>93959</v>
      </c>
      <c r="K42" s="22">
        <v>1</v>
      </c>
      <c r="L42" s="52">
        <f>SUM(Jul!L42+K42)</f>
        <v>2</v>
      </c>
    </row>
    <row r="43" spans="1:12" s="1" customFormat="1" ht="15.75" customHeight="1">
      <c r="A43" s="53" t="s">
        <v>42</v>
      </c>
      <c r="B43" s="6" t="s">
        <v>20</v>
      </c>
      <c r="C43" s="29">
        <v>4352</v>
      </c>
      <c r="D43" s="30">
        <f>SUM(Jul!D43+C43*11)</f>
        <v>95932</v>
      </c>
      <c r="E43" s="31">
        <v>0</v>
      </c>
      <c r="F43" s="30">
        <f>SUM(Jul!F43+E43*11)</f>
        <v>13356</v>
      </c>
      <c r="G43" s="31">
        <v>50650</v>
      </c>
      <c r="H43" s="30">
        <f>SUM(Jul!H43+G43)</f>
        <v>97664</v>
      </c>
      <c r="I43" s="32">
        <f t="shared" si="2"/>
        <v>55002</v>
      </c>
      <c r="J43" s="30">
        <f t="shared" si="1"/>
        <v>206952</v>
      </c>
      <c r="K43" s="22">
        <v>6</v>
      </c>
      <c r="L43" s="52">
        <f>SUM(Jul!L43+K43)</f>
        <v>13</v>
      </c>
    </row>
    <row r="44" spans="1:12" s="9" customFormat="1" ht="15.75" customHeight="1">
      <c r="A44" s="51" t="s">
        <v>43</v>
      </c>
      <c r="B44" s="8" t="s">
        <v>20</v>
      </c>
      <c r="C44" s="29">
        <v>16097</v>
      </c>
      <c r="D44" s="30">
        <f>SUM(Jul!D44+C44*11)</f>
        <v>343195</v>
      </c>
      <c r="E44" s="31">
        <v>90</v>
      </c>
      <c r="F44" s="30">
        <f>SUM(Jul!F44+E44*11)</f>
        <v>990</v>
      </c>
      <c r="G44" s="31">
        <v>153116</v>
      </c>
      <c r="H44" s="30">
        <f>SUM(Jul!H44+G44)</f>
        <v>371173</v>
      </c>
      <c r="I44" s="30">
        <f t="shared" si="2"/>
        <v>169303</v>
      </c>
      <c r="J44" s="30">
        <f t="shared" si="1"/>
        <v>715358</v>
      </c>
      <c r="K44" s="22">
        <v>10</v>
      </c>
      <c r="L44" s="52">
        <f>SUM(Jul!L44+K44)</f>
        <v>26</v>
      </c>
    </row>
    <row r="45" spans="1:12" s="1" customFormat="1" ht="15.75" customHeight="1">
      <c r="A45" s="53" t="s">
        <v>48</v>
      </c>
      <c r="B45" s="6" t="s">
        <v>20</v>
      </c>
      <c r="C45" s="29">
        <v>0</v>
      </c>
      <c r="D45" s="30">
        <f>SUM(Jul!D45+C45*11)</f>
        <v>0</v>
      </c>
      <c r="E45" s="31">
        <v>467</v>
      </c>
      <c r="F45" s="30">
        <f>SUM(Jul!F45+E45*11)</f>
        <v>18493</v>
      </c>
      <c r="G45" s="31">
        <v>0</v>
      </c>
      <c r="H45" s="30">
        <f>SUM(Jul!H45+G45)</f>
        <v>0</v>
      </c>
      <c r="I45" s="32">
        <f t="shared" si="2"/>
        <v>467</v>
      </c>
      <c r="J45" s="30">
        <f t="shared" si="1"/>
        <v>18493</v>
      </c>
      <c r="K45" s="22">
        <v>1</v>
      </c>
      <c r="L45" s="52">
        <f>SUM(Jul!L45+K45)</f>
        <v>2</v>
      </c>
    </row>
    <row r="46" spans="1:12" s="9" customFormat="1" ht="15.75" customHeight="1">
      <c r="A46" s="51" t="s">
        <v>54</v>
      </c>
      <c r="B46" s="8" t="s">
        <v>20</v>
      </c>
      <c r="C46" s="29">
        <v>0</v>
      </c>
      <c r="D46" s="30">
        <f>SUM(Jul!D46+C46*11)</f>
        <v>0</v>
      </c>
      <c r="E46" s="31">
        <v>0</v>
      </c>
      <c r="F46" s="30">
        <f>SUM(Jul!F46+E46*11)</f>
        <v>0</v>
      </c>
      <c r="G46" s="31">
        <v>0</v>
      </c>
      <c r="H46" s="30">
        <f>SUM(Jul!H46+G46)</f>
        <v>0</v>
      </c>
      <c r="I46" s="30">
        <f t="shared" si="2"/>
        <v>0</v>
      </c>
      <c r="J46" s="30">
        <f t="shared" si="1"/>
        <v>0</v>
      </c>
      <c r="K46" s="22">
        <v>0</v>
      </c>
      <c r="L46" s="52">
        <f>SUM(Jul!L46+K46)</f>
        <v>0</v>
      </c>
    </row>
    <row r="47" spans="1:12" s="9" customFormat="1" ht="15.75" customHeight="1">
      <c r="A47" s="51" t="s">
        <v>55</v>
      </c>
      <c r="B47" s="8" t="s">
        <v>20</v>
      </c>
      <c r="C47" s="29">
        <v>1509</v>
      </c>
      <c r="D47" s="30">
        <f>SUM(Jul!D47+C47*11)</f>
        <v>62379</v>
      </c>
      <c r="E47" s="31">
        <v>0</v>
      </c>
      <c r="F47" s="30">
        <f>SUM(Jul!F47+E47*11)</f>
        <v>0</v>
      </c>
      <c r="G47" s="31">
        <v>7855</v>
      </c>
      <c r="H47" s="30">
        <f>SUM(Jul!H47+G47)</f>
        <v>27945</v>
      </c>
      <c r="I47" s="30">
        <f t="shared" si="2"/>
        <v>9364</v>
      </c>
      <c r="J47" s="30">
        <f t="shared" si="1"/>
        <v>90324</v>
      </c>
      <c r="K47" s="22">
        <v>3</v>
      </c>
      <c r="L47" s="52">
        <f>SUM(Jul!L47+K47)</f>
        <v>6</v>
      </c>
    </row>
    <row r="48" spans="1:12" s="9" customFormat="1" ht="15.75" customHeight="1">
      <c r="A48" s="51" t="s">
        <v>56</v>
      </c>
      <c r="B48" s="8" t="s">
        <v>20</v>
      </c>
      <c r="C48" s="29">
        <v>2289</v>
      </c>
      <c r="D48" s="30">
        <f>SUM(Jul!D48+C48*11)</f>
        <v>42003</v>
      </c>
      <c r="E48" s="31">
        <v>1113</v>
      </c>
      <c r="F48" s="30">
        <f>SUM(Jul!F48+E48*11)</f>
        <v>12243</v>
      </c>
      <c r="G48" s="31">
        <v>45981</v>
      </c>
      <c r="H48" s="30">
        <f>SUM(Jul!H48+G48)</f>
        <v>53913</v>
      </c>
      <c r="I48" s="30">
        <f t="shared" si="2"/>
        <v>49383</v>
      </c>
      <c r="J48" s="30">
        <f t="shared" si="1"/>
        <v>108159</v>
      </c>
      <c r="K48" s="22">
        <v>3</v>
      </c>
      <c r="L48" s="52">
        <f>SUM(Jul!L48+K48)</f>
        <v>4</v>
      </c>
    </row>
    <row r="49" spans="1:12" s="1" customFormat="1" ht="15.75" customHeight="1">
      <c r="A49" s="53" t="s">
        <v>58</v>
      </c>
      <c r="B49" s="6" t="s">
        <v>20</v>
      </c>
      <c r="C49" s="29">
        <v>0</v>
      </c>
      <c r="D49" s="30">
        <f>SUM(Jul!D49+C49*11)</f>
        <v>0</v>
      </c>
      <c r="E49" s="31">
        <v>0</v>
      </c>
      <c r="F49" s="30">
        <f>SUM(Jul!F49+E49*11)</f>
        <v>0</v>
      </c>
      <c r="G49" s="31">
        <v>0</v>
      </c>
      <c r="H49" s="30">
        <f>SUM(Jul!H49+G49)</f>
        <v>0</v>
      </c>
      <c r="I49" s="32">
        <f t="shared" si="2"/>
        <v>0</v>
      </c>
      <c r="J49" s="30">
        <f t="shared" si="1"/>
        <v>0</v>
      </c>
      <c r="K49" s="22">
        <v>0</v>
      </c>
      <c r="L49" s="52">
        <f>SUM(Jul!L49+K49)</f>
        <v>0</v>
      </c>
    </row>
    <row r="50" spans="1:12" s="1" customFormat="1" ht="15.75" customHeight="1">
      <c r="A50" s="53" t="s">
        <v>59</v>
      </c>
      <c r="B50" s="6" t="s">
        <v>20</v>
      </c>
      <c r="C50" s="29">
        <v>0</v>
      </c>
      <c r="D50" s="30">
        <f>SUM(Jul!D50+C50*11)</f>
        <v>53340</v>
      </c>
      <c r="E50" s="31">
        <v>0</v>
      </c>
      <c r="F50" s="30">
        <f>SUM(Jul!F50+E50*11)</f>
        <v>0</v>
      </c>
      <c r="G50" s="31">
        <v>0</v>
      </c>
      <c r="H50" s="30">
        <f>SUM(Jul!H50+G50)</f>
        <v>9762</v>
      </c>
      <c r="I50" s="32">
        <f t="shared" si="2"/>
        <v>0</v>
      </c>
      <c r="J50" s="30">
        <f t="shared" si="1"/>
        <v>63102</v>
      </c>
      <c r="K50" s="22">
        <v>0</v>
      </c>
      <c r="L50" s="52">
        <f>SUM(Jul!L50+K50)</f>
        <v>2</v>
      </c>
    </row>
    <row r="51" spans="1:12" s="1" customFormat="1" ht="15.75" customHeight="1">
      <c r="A51" s="53" t="s">
        <v>60</v>
      </c>
      <c r="B51" s="6" t="s">
        <v>20</v>
      </c>
      <c r="C51" s="29">
        <v>8956</v>
      </c>
      <c r="D51" s="30">
        <f>SUM(Jul!D51+C51*11)</f>
        <v>139544</v>
      </c>
      <c r="E51" s="31">
        <v>1040</v>
      </c>
      <c r="F51" s="30">
        <f>SUM(Jul!F51+E51*11)</f>
        <v>24976</v>
      </c>
      <c r="G51" s="31">
        <v>89025</v>
      </c>
      <c r="H51" s="30">
        <f>SUM(Jul!H51+G51)</f>
        <v>171558</v>
      </c>
      <c r="I51" s="32">
        <f t="shared" si="2"/>
        <v>99021</v>
      </c>
      <c r="J51" s="30">
        <f t="shared" si="1"/>
        <v>336078</v>
      </c>
      <c r="K51" s="22">
        <v>5</v>
      </c>
      <c r="L51" s="52">
        <f>SUM(Jul!L51+K51)</f>
        <v>11</v>
      </c>
    </row>
    <row r="52" spans="1:12" s="1" customFormat="1" ht="15.75" customHeight="1">
      <c r="A52" s="53" t="s">
        <v>61</v>
      </c>
      <c r="B52" s="6" t="s">
        <v>20</v>
      </c>
      <c r="C52" s="29">
        <v>1113</v>
      </c>
      <c r="D52" s="30">
        <f>SUM(Jul!D52+C52*11)</f>
        <v>12243</v>
      </c>
      <c r="E52" s="31">
        <v>0</v>
      </c>
      <c r="F52" s="30">
        <f>SUM(Jul!F52+E52*11)</f>
        <v>18972</v>
      </c>
      <c r="G52" s="31">
        <v>0</v>
      </c>
      <c r="H52" s="30">
        <f>SUM(Jul!H52+G52)</f>
        <v>17326</v>
      </c>
      <c r="I52" s="32">
        <f t="shared" si="2"/>
        <v>1113</v>
      </c>
      <c r="J52" s="30">
        <f t="shared" si="1"/>
        <v>48541</v>
      </c>
      <c r="K52" s="22">
        <v>1</v>
      </c>
      <c r="L52" s="52">
        <f>SUM(Jul!L52+K52)</f>
        <v>2</v>
      </c>
    </row>
    <row r="53" spans="1:12" s="1" customFormat="1" ht="15.75" customHeight="1">
      <c r="A53" s="53" t="s">
        <v>65</v>
      </c>
      <c r="B53" s="6" t="s">
        <v>20</v>
      </c>
      <c r="C53" s="29">
        <v>0</v>
      </c>
      <c r="D53" s="30">
        <f>SUM(Jul!D53+C53*11)</f>
        <v>0</v>
      </c>
      <c r="E53" s="31">
        <v>0</v>
      </c>
      <c r="F53" s="30">
        <f>SUM(Jul!F53+E53*11)</f>
        <v>0</v>
      </c>
      <c r="G53" s="31">
        <v>0</v>
      </c>
      <c r="H53" s="30">
        <f>SUM(Jul!H53+G53)</f>
        <v>0</v>
      </c>
      <c r="I53" s="32">
        <f t="shared" si="2"/>
        <v>0</v>
      </c>
      <c r="J53" s="30">
        <f t="shared" si="1"/>
        <v>0</v>
      </c>
      <c r="K53" s="22">
        <v>0</v>
      </c>
      <c r="L53" s="52">
        <f>SUM(Jul!L53+K53)</f>
        <v>0</v>
      </c>
    </row>
    <row r="54" spans="1:12" s="1" customFormat="1" ht="15.75" customHeight="1">
      <c r="A54" s="53" t="s">
        <v>66</v>
      </c>
      <c r="B54" s="6" t="s">
        <v>20</v>
      </c>
      <c r="C54" s="29">
        <v>4716</v>
      </c>
      <c r="D54" s="30">
        <f>SUM(Jul!D54+C54*11)</f>
        <v>128292</v>
      </c>
      <c r="E54" s="31">
        <v>0</v>
      </c>
      <c r="F54" s="30">
        <f>SUM(Jul!F54+E54*11)</f>
        <v>2292</v>
      </c>
      <c r="G54" s="31">
        <v>13042</v>
      </c>
      <c r="H54" s="30">
        <f>SUM(Jul!H54+G54)</f>
        <v>72745</v>
      </c>
      <c r="I54" s="32">
        <f t="shared" si="2"/>
        <v>17758</v>
      </c>
      <c r="J54" s="30">
        <f t="shared" si="1"/>
        <v>203329</v>
      </c>
      <c r="K54" s="22">
        <v>2</v>
      </c>
      <c r="L54" s="52">
        <f>SUM(Jul!L54+K54)</f>
        <v>6</v>
      </c>
    </row>
    <row r="55" spans="1:12" s="1" customFormat="1" ht="15.75" customHeight="1">
      <c r="A55" s="53" t="s">
        <v>67</v>
      </c>
      <c r="B55" s="6" t="s">
        <v>20</v>
      </c>
      <c r="C55" s="29">
        <v>26481</v>
      </c>
      <c r="D55" s="30">
        <f>SUM(Jul!D55+C55*11)</f>
        <v>449799</v>
      </c>
      <c r="E55" s="31">
        <v>505</v>
      </c>
      <c r="F55" s="30">
        <f>SUM(Jul!F55+E55*11)</f>
        <v>8423</v>
      </c>
      <c r="G55" s="31">
        <v>204439</v>
      </c>
      <c r="H55" s="30">
        <f>SUM(Jul!H55+G55)</f>
        <v>304521</v>
      </c>
      <c r="I55" s="32">
        <f t="shared" si="2"/>
        <v>231425</v>
      </c>
      <c r="J55" s="30">
        <f t="shared" si="1"/>
        <v>762743</v>
      </c>
      <c r="K55" s="22">
        <v>13</v>
      </c>
      <c r="L55" s="52">
        <f>SUM(Jul!L55+K55)</f>
        <v>22</v>
      </c>
    </row>
    <row r="56" spans="1:12" s="9" customFormat="1" ht="15.75" customHeight="1">
      <c r="A56" s="51" t="s">
        <v>68</v>
      </c>
      <c r="B56" s="8" t="s">
        <v>20</v>
      </c>
      <c r="C56" s="29">
        <v>0</v>
      </c>
      <c r="D56" s="30">
        <f>SUM(Jul!D56+C56*11)</f>
        <v>0</v>
      </c>
      <c r="E56" s="31">
        <v>0</v>
      </c>
      <c r="F56" s="30">
        <f>SUM(Jul!F56+E56*11)</f>
        <v>0</v>
      </c>
      <c r="G56" s="31">
        <v>0</v>
      </c>
      <c r="H56" s="30">
        <f>SUM(Jul!H56+G56)</f>
        <v>0</v>
      </c>
      <c r="I56" s="30">
        <f t="shared" si="2"/>
        <v>0</v>
      </c>
      <c r="J56" s="30">
        <f t="shared" si="1"/>
        <v>0</v>
      </c>
      <c r="K56" s="22">
        <v>0</v>
      </c>
      <c r="L56" s="52">
        <f>SUM(Jul!L56+K56)</f>
        <v>0</v>
      </c>
    </row>
    <row r="57" spans="1:12" s="1" customFormat="1" ht="15.75" customHeight="1">
      <c r="A57" s="53" t="s">
        <v>69</v>
      </c>
      <c r="B57" s="6" t="s">
        <v>20</v>
      </c>
      <c r="C57" s="29">
        <v>1026</v>
      </c>
      <c r="D57" s="30">
        <f>SUM(Jul!D57+C57*11)</f>
        <v>46962</v>
      </c>
      <c r="E57" s="31">
        <v>2054</v>
      </c>
      <c r="F57" s="30">
        <f>SUM(Jul!F57+E57*11)</f>
        <v>22594</v>
      </c>
      <c r="G57" s="31">
        <v>4554</v>
      </c>
      <c r="H57" s="30">
        <f>SUM(Jul!H57+G57)</f>
        <v>6275</v>
      </c>
      <c r="I57" s="32">
        <f t="shared" si="2"/>
        <v>7634</v>
      </c>
      <c r="J57" s="30">
        <f t="shared" si="1"/>
        <v>75831</v>
      </c>
      <c r="K57" s="22">
        <v>2</v>
      </c>
      <c r="L57" s="52">
        <f>SUM(Jul!L57+K57)</f>
        <v>3</v>
      </c>
    </row>
    <row r="58" spans="1:12" s="9" customFormat="1" ht="15.75" customHeight="1">
      <c r="A58" s="51" t="s">
        <v>70</v>
      </c>
      <c r="B58" s="8" t="s">
        <v>20</v>
      </c>
      <c r="C58" s="29">
        <v>5620</v>
      </c>
      <c r="D58" s="30">
        <f>SUM(Jul!D58+C58*11)</f>
        <v>76400</v>
      </c>
      <c r="E58" s="31">
        <v>0</v>
      </c>
      <c r="F58" s="30">
        <f>SUM(Jul!F58+E58*11)</f>
        <v>0</v>
      </c>
      <c r="G58" s="31">
        <v>56990</v>
      </c>
      <c r="H58" s="30">
        <f>SUM(Jul!H58+G58)</f>
        <v>57411</v>
      </c>
      <c r="I58" s="30">
        <f t="shared" si="2"/>
        <v>62610</v>
      </c>
      <c r="J58" s="30">
        <f t="shared" si="1"/>
        <v>133811</v>
      </c>
      <c r="K58" s="22">
        <v>3</v>
      </c>
      <c r="L58" s="52">
        <f>SUM(Jul!L58+K58)</f>
        <v>4</v>
      </c>
    </row>
    <row r="59" spans="1:12" s="1" customFormat="1" ht="15.75" customHeight="1">
      <c r="A59" s="53" t="s">
        <v>71</v>
      </c>
      <c r="B59" s="6" t="s">
        <v>20</v>
      </c>
      <c r="C59" s="29">
        <v>0</v>
      </c>
      <c r="D59" s="30">
        <f>SUM(Jul!D59+C59*11)</f>
        <v>16824</v>
      </c>
      <c r="E59" s="31">
        <v>0</v>
      </c>
      <c r="F59" s="30">
        <f>SUM(Jul!F59+E59*11)</f>
        <v>0</v>
      </c>
      <c r="G59" s="31">
        <v>0</v>
      </c>
      <c r="H59" s="30">
        <f>SUM(Jul!H59+G59)</f>
        <v>7751</v>
      </c>
      <c r="I59" s="32">
        <f t="shared" si="2"/>
        <v>0</v>
      </c>
      <c r="J59" s="30">
        <f t="shared" si="1"/>
        <v>24575</v>
      </c>
      <c r="K59" s="22">
        <v>0</v>
      </c>
      <c r="L59" s="52">
        <f>SUM(Jul!L59+K59)</f>
        <v>1</v>
      </c>
    </row>
    <row r="60" spans="1:12" s="9" customFormat="1" ht="15.75" customHeight="1">
      <c r="A60" s="51" t="s">
        <v>72</v>
      </c>
      <c r="B60" s="8" t="s">
        <v>20</v>
      </c>
      <c r="C60" s="29">
        <v>49588</v>
      </c>
      <c r="D60" s="30">
        <f>SUM(Jul!D60+C60*11)</f>
        <v>999356</v>
      </c>
      <c r="E60" s="31">
        <v>2855</v>
      </c>
      <c r="F60" s="30">
        <f>SUM(Jul!F60+E60*11)</f>
        <v>43429</v>
      </c>
      <c r="G60" s="31">
        <v>645301</v>
      </c>
      <c r="H60" s="30">
        <f>SUM(Jul!H60+G60)</f>
        <v>1048217</v>
      </c>
      <c r="I60" s="30">
        <f t="shared" si="2"/>
        <v>697744</v>
      </c>
      <c r="J60" s="30">
        <f t="shared" si="1"/>
        <v>2091002</v>
      </c>
      <c r="K60" s="22">
        <v>34</v>
      </c>
      <c r="L60" s="52">
        <f>SUM(Jul!L60+K60)</f>
        <v>68</v>
      </c>
    </row>
    <row r="61" spans="1:12" s="1" customFormat="1" ht="15.75" customHeight="1">
      <c r="A61" s="53" t="s">
        <v>73</v>
      </c>
      <c r="B61" s="6" t="s">
        <v>20</v>
      </c>
      <c r="C61" s="29">
        <v>8779</v>
      </c>
      <c r="D61" s="30">
        <f>SUM(Jul!D61+C61*11)</f>
        <v>104273</v>
      </c>
      <c r="E61" s="31">
        <v>0</v>
      </c>
      <c r="F61" s="30">
        <f>SUM(Jul!F61+E61*11)</f>
        <v>0</v>
      </c>
      <c r="G61" s="31">
        <v>20877</v>
      </c>
      <c r="H61" s="30">
        <f>SUM(Jul!H61+G61)</f>
        <v>33520</v>
      </c>
      <c r="I61" s="32">
        <f t="shared" si="2"/>
        <v>29656</v>
      </c>
      <c r="J61" s="30">
        <f t="shared" si="1"/>
        <v>137793</v>
      </c>
      <c r="K61" s="22">
        <v>4</v>
      </c>
      <c r="L61" s="52">
        <f>SUM(Jul!L61+K61)</f>
        <v>5</v>
      </c>
    </row>
    <row r="62" spans="1:12" s="9" customFormat="1" ht="15.75" customHeight="1">
      <c r="A62" s="51" t="s">
        <v>74</v>
      </c>
      <c r="B62" s="8" t="s">
        <v>20</v>
      </c>
      <c r="C62" s="29">
        <v>0</v>
      </c>
      <c r="D62" s="30">
        <f>SUM(Jul!D62+C62*11)</f>
        <v>0</v>
      </c>
      <c r="E62" s="31">
        <v>0</v>
      </c>
      <c r="F62" s="30">
        <f>SUM(Jul!F62+E62*11)</f>
        <v>0</v>
      </c>
      <c r="G62" s="31">
        <v>0</v>
      </c>
      <c r="H62" s="30">
        <f>SUM(Jul!H62+G62)</f>
        <v>0</v>
      </c>
      <c r="I62" s="30">
        <f t="shared" si="2"/>
        <v>0</v>
      </c>
      <c r="J62" s="30">
        <f t="shared" si="1"/>
        <v>0</v>
      </c>
      <c r="K62" s="22">
        <v>0</v>
      </c>
      <c r="L62" s="52">
        <f>SUM(Jul!L62+K62)</f>
        <v>0</v>
      </c>
    </row>
    <row r="63" spans="1:12" s="1" customFormat="1" ht="15.75" customHeight="1">
      <c r="A63" s="53" t="s">
        <v>75</v>
      </c>
      <c r="B63" s="6" t="s">
        <v>20</v>
      </c>
      <c r="C63" s="29">
        <v>3524</v>
      </c>
      <c r="D63" s="30">
        <f>SUM(Jul!D63+C63*11)</f>
        <v>72520</v>
      </c>
      <c r="E63" s="31">
        <v>0</v>
      </c>
      <c r="F63" s="30">
        <f>SUM(Jul!F63+E63*11)</f>
        <v>0</v>
      </c>
      <c r="G63" s="31">
        <v>5094</v>
      </c>
      <c r="H63" s="30">
        <f>SUM(Jul!H63+G63)</f>
        <v>43538</v>
      </c>
      <c r="I63" s="32">
        <f t="shared" si="2"/>
        <v>8618</v>
      </c>
      <c r="J63" s="30">
        <f t="shared" si="1"/>
        <v>116058</v>
      </c>
      <c r="K63" s="22">
        <v>1</v>
      </c>
      <c r="L63" s="52">
        <f>SUM(Jul!L63+K63)</f>
        <v>4</v>
      </c>
    </row>
    <row r="64" spans="1:12" s="1" customFormat="1" ht="15.75" customHeight="1">
      <c r="A64" s="53" t="s">
        <v>76</v>
      </c>
      <c r="B64" s="6" t="s">
        <v>20</v>
      </c>
      <c r="C64" s="29">
        <v>0</v>
      </c>
      <c r="D64" s="30">
        <f>SUM(Jul!D64+C64*11)</f>
        <v>33792</v>
      </c>
      <c r="E64" s="31">
        <v>0</v>
      </c>
      <c r="F64" s="30">
        <f>SUM(Jul!F64+E64*11)</f>
        <v>0</v>
      </c>
      <c r="G64" s="31">
        <v>0</v>
      </c>
      <c r="H64" s="30">
        <f>SUM(Jul!H64+G64)</f>
        <v>33607</v>
      </c>
      <c r="I64" s="32">
        <f t="shared" si="2"/>
        <v>0</v>
      </c>
      <c r="J64" s="30">
        <f t="shared" si="1"/>
        <v>67399</v>
      </c>
      <c r="K64" s="22">
        <v>0</v>
      </c>
      <c r="L64" s="52">
        <f>SUM(Jul!L64+K64)</f>
        <v>1</v>
      </c>
    </row>
    <row r="65" spans="1:12" s="9" customFormat="1" ht="15.75" customHeight="1">
      <c r="A65" s="51" t="s">
        <v>78</v>
      </c>
      <c r="B65" s="8" t="s">
        <v>20</v>
      </c>
      <c r="C65" s="29">
        <v>0</v>
      </c>
      <c r="D65" s="30">
        <f>SUM(Jul!D65+C65*11)</f>
        <v>0</v>
      </c>
      <c r="E65" s="31">
        <v>0</v>
      </c>
      <c r="F65" s="30">
        <f>SUM(Jul!F65+E65*11)</f>
        <v>0</v>
      </c>
      <c r="G65" s="31">
        <v>0</v>
      </c>
      <c r="H65" s="30">
        <f>SUM(Jul!H65+G65)</f>
        <v>0</v>
      </c>
      <c r="I65" s="30">
        <f t="shared" si="2"/>
        <v>0</v>
      </c>
      <c r="J65" s="30">
        <f t="shared" si="1"/>
        <v>0</v>
      </c>
      <c r="K65" s="22">
        <v>0</v>
      </c>
      <c r="L65" s="52">
        <f>SUM(Jul!L65+K65)</f>
        <v>0</v>
      </c>
    </row>
    <row r="66" spans="1:12" s="9" customFormat="1" ht="15.75" customHeight="1">
      <c r="A66" s="51" t="s">
        <v>79</v>
      </c>
      <c r="B66" s="8" t="s">
        <v>20</v>
      </c>
      <c r="C66" s="29">
        <v>3309</v>
      </c>
      <c r="D66" s="30">
        <f>SUM(Jul!D66+C66*11)</f>
        <v>36399</v>
      </c>
      <c r="E66" s="31">
        <v>0</v>
      </c>
      <c r="F66" s="30">
        <f>SUM(Jul!F66+E66*11)</f>
        <v>0</v>
      </c>
      <c r="G66" s="31">
        <v>0</v>
      </c>
      <c r="H66" s="30">
        <f>SUM(Jul!H66+G66)</f>
        <v>0</v>
      </c>
      <c r="I66" s="30">
        <f t="shared" si="2"/>
        <v>3309</v>
      </c>
      <c r="J66" s="30">
        <f t="shared" si="1"/>
        <v>36399</v>
      </c>
      <c r="K66" s="22">
        <v>1</v>
      </c>
      <c r="L66" s="52">
        <f>SUM(Jul!L66+K66)</f>
        <v>1</v>
      </c>
    </row>
    <row r="67" spans="1:12" s="9" customFormat="1" ht="15.75" customHeight="1">
      <c r="A67" s="51" t="s">
        <v>80</v>
      </c>
      <c r="B67" s="8" t="s">
        <v>20</v>
      </c>
      <c r="C67" s="29">
        <v>0</v>
      </c>
      <c r="D67" s="30">
        <f>SUM(Jul!D67+C67*11)</f>
        <v>0</v>
      </c>
      <c r="E67" s="31">
        <v>0</v>
      </c>
      <c r="F67" s="30">
        <f>SUM(Jul!F67+E67*11)</f>
        <v>0</v>
      </c>
      <c r="G67" s="31">
        <v>0</v>
      </c>
      <c r="H67" s="30">
        <f>SUM(Jul!H67+G67)</f>
        <v>0</v>
      </c>
      <c r="I67" s="30">
        <f t="shared" si="2"/>
        <v>0</v>
      </c>
      <c r="J67" s="30">
        <f t="shared" si="1"/>
        <v>0</v>
      </c>
      <c r="K67" s="22">
        <v>0</v>
      </c>
      <c r="L67" s="52">
        <f>SUM(Jul!L67+K67)</f>
        <v>0</v>
      </c>
    </row>
    <row r="68" spans="1:12" s="1" customFormat="1" ht="15.75" customHeight="1">
      <c r="A68" s="53" t="s">
        <v>81</v>
      </c>
      <c r="B68" s="6" t="s">
        <v>20</v>
      </c>
      <c r="C68" s="29">
        <v>3152</v>
      </c>
      <c r="D68" s="30">
        <f>SUM(Jul!D68+C68*11)</f>
        <v>40660</v>
      </c>
      <c r="E68" s="31">
        <v>0</v>
      </c>
      <c r="F68" s="30">
        <f>SUM(Jul!F68+E68*11)</f>
        <v>0</v>
      </c>
      <c r="G68" s="31">
        <v>15324</v>
      </c>
      <c r="H68" s="30">
        <f>SUM(Jul!H68+G68)</f>
        <v>15324</v>
      </c>
      <c r="I68" s="32">
        <f t="shared" si="2"/>
        <v>18476</v>
      </c>
      <c r="J68" s="30">
        <f t="shared" si="1"/>
        <v>55984</v>
      </c>
      <c r="K68" s="22">
        <v>1</v>
      </c>
      <c r="L68" s="52">
        <f>SUM(Jul!L68+K68)</f>
        <v>2</v>
      </c>
    </row>
    <row r="69" spans="1:12" s="9" customFormat="1" ht="15.75" customHeight="1">
      <c r="A69" s="51" t="s">
        <v>85</v>
      </c>
      <c r="B69" s="8" t="s">
        <v>20</v>
      </c>
      <c r="C69" s="29">
        <v>4209</v>
      </c>
      <c r="D69" s="30">
        <f>SUM(Jul!D69+C69*11)</f>
        <v>49359</v>
      </c>
      <c r="E69" s="31">
        <v>0</v>
      </c>
      <c r="F69" s="30">
        <f>SUM(Jul!F69+E69*11)</f>
        <v>0</v>
      </c>
      <c r="G69" s="31">
        <v>33680</v>
      </c>
      <c r="H69" s="30">
        <f>SUM(Jul!H69+G69)</f>
        <v>35678</v>
      </c>
      <c r="I69" s="30">
        <f t="shared" si="2"/>
        <v>37889</v>
      </c>
      <c r="J69" s="30">
        <f t="shared" si="1"/>
        <v>85037</v>
      </c>
      <c r="K69" s="22">
        <v>2</v>
      </c>
      <c r="L69" s="52">
        <f>SUM(Jul!L69+K69)</f>
        <v>3</v>
      </c>
    </row>
    <row r="70" spans="1:12" s="9" customFormat="1" ht="15.75" customHeight="1">
      <c r="A70" s="51" t="s">
        <v>87</v>
      </c>
      <c r="B70" s="8" t="s">
        <v>20</v>
      </c>
      <c r="C70" s="29">
        <v>3016</v>
      </c>
      <c r="D70" s="30">
        <f>SUM(Jul!D70+C70*11)</f>
        <v>33176</v>
      </c>
      <c r="E70" s="31">
        <v>0</v>
      </c>
      <c r="F70" s="30">
        <f>SUM(Jul!F70+E70*11)</f>
        <v>0</v>
      </c>
      <c r="G70" s="31">
        <v>87224</v>
      </c>
      <c r="H70" s="30">
        <f>SUM(Jul!H70+G70)</f>
        <v>87224</v>
      </c>
      <c r="I70" s="30">
        <f t="shared" si="2"/>
        <v>90240</v>
      </c>
      <c r="J70" s="30">
        <f>SUM(D70+F70+H70)</f>
        <v>120400</v>
      </c>
      <c r="K70" s="22">
        <v>1</v>
      </c>
      <c r="L70" s="52">
        <f>SUM(Jul!L70+K70)</f>
        <v>1</v>
      </c>
    </row>
    <row r="71" spans="1:12" s="1" customFormat="1" ht="15.75" customHeight="1">
      <c r="A71" s="53" t="s">
        <v>88</v>
      </c>
      <c r="B71" s="6" t="s">
        <v>20</v>
      </c>
      <c r="C71" s="29">
        <v>4908</v>
      </c>
      <c r="D71" s="30">
        <f>SUM(Jul!D71+C71*11)</f>
        <v>53988</v>
      </c>
      <c r="E71" s="31">
        <v>0</v>
      </c>
      <c r="F71" s="30">
        <f>SUM(Jul!F71+E71*11)</f>
        <v>0</v>
      </c>
      <c r="G71" s="31">
        <v>29977</v>
      </c>
      <c r="H71" s="30">
        <f>SUM(Jul!H71+G71)</f>
        <v>29977</v>
      </c>
      <c r="I71" s="32">
        <f t="shared" si="2"/>
        <v>34885</v>
      </c>
      <c r="J71" s="30">
        <f>SUM(D71+F71+H71)</f>
        <v>83965</v>
      </c>
      <c r="K71" s="22">
        <v>3</v>
      </c>
      <c r="L71" s="52">
        <f>SUM(Jul!L71+K71)</f>
        <v>3</v>
      </c>
    </row>
    <row r="72" spans="1:12" s="3" customFormat="1" ht="32.25">
      <c r="A72" s="54" t="s">
        <v>125</v>
      </c>
      <c r="B72" s="2"/>
      <c r="C72" s="33">
        <f>SUM(C5:C31)</f>
        <v>107447</v>
      </c>
      <c r="D72" s="32">
        <f aca="true" t="shared" si="3" ref="D72:J72">SUM(D5:D31)</f>
        <v>2517037</v>
      </c>
      <c r="E72" s="33">
        <f t="shared" si="3"/>
        <v>37465</v>
      </c>
      <c r="F72" s="32">
        <f t="shared" si="3"/>
        <v>969323</v>
      </c>
      <c r="G72" s="33">
        <f t="shared" si="3"/>
        <v>928371.73</v>
      </c>
      <c r="H72" s="32">
        <f t="shared" si="3"/>
        <v>2337973.73</v>
      </c>
      <c r="I72" s="32">
        <f t="shared" si="3"/>
        <v>1073283.73</v>
      </c>
      <c r="J72" s="32">
        <f t="shared" si="3"/>
        <v>5824333.73</v>
      </c>
      <c r="K72" s="21">
        <f>SUM(K5:K31)</f>
        <v>136</v>
      </c>
      <c r="L72" s="55">
        <f>+SUM(Jul!K72+K72)</f>
        <v>273</v>
      </c>
    </row>
    <row r="73" spans="1:12" s="3" customFormat="1" ht="32.25">
      <c r="A73" s="54" t="s">
        <v>126</v>
      </c>
      <c r="B73" s="2"/>
      <c r="C73" s="33">
        <f>SUM(C32:C71)</f>
        <v>182254</v>
      </c>
      <c r="D73" s="32">
        <f aca="true" t="shared" si="4" ref="D73:J73">SUM(D32:D71)</f>
        <v>3485258</v>
      </c>
      <c r="E73" s="33">
        <f t="shared" si="4"/>
        <v>9317</v>
      </c>
      <c r="F73" s="32">
        <f t="shared" si="4"/>
        <v>224875</v>
      </c>
      <c r="G73" s="33">
        <f t="shared" si="4"/>
        <v>1677088</v>
      </c>
      <c r="H73" s="32">
        <f t="shared" si="4"/>
        <v>2846624</v>
      </c>
      <c r="I73" s="32">
        <f t="shared" si="4"/>
        <v>1868659</v>
      </c>
      <c r="J73" s="32">
        <f t="shared" si="4"/>
        <v>6556757</v>
      </c>
      <c r="K73" s="21">
        <f>+SUM(K32:K71)</f>
        <v>115</v>
      </c>
      <c r="L73" s="55">
        <f>+SUM(Jul!K73+K73)</f>
        <v>230</v>
      </c>
    </row>
    <row r="74" spans="1:12" s="3" customFormat="1" ht="15.75" customHeight="1">
      <c r="A74" s="56" t="s">
        <v>89</v>
      </c>
      <c r="B74" s="2"/>
      <c r="C74" s="33">
        <f>SUM(C72:C73)</f>
        <v>289701</v>
      </c>
      <c r="D74" s="32">
        <f aca="true" t="shared" si="5" ref="D74:J74">SUM(D72:D73)</f>
        <v>6002295</v>
      </c>
      <c r="E74" s="33">
        <f t="shared" si="5"/>
        <v>46782</v>
      </c>
      <c r="F74" s="32">
        <f t="shared" si="5"/>
        <v>1194198</v>
      </c>
      <c r="G74" s="33">
        <f t="shared" si="5"/>
        <v>2605459.73</v>
      </c>
      <c r="H74" s="32">
        <f t="shared" si="5"/>
        <v>5184597.73</v>
      </c>
      <c r="I74" s="32">
        <f t="shared" si="5"/>
        <v>2941942.73</v>
      </c>
      <c r="J74" s="32">
        <f t="shared" si="5"/>
        <v>12381090.73</v>
      </c>
      <c r="K74" s="21">
        <f>+SUM(K72+K73)</f>
        <v>251</v>
      </c>
      <c r="L74" s="55">
        <f>+SUM(Jul!K74+K74)</f>
        <v>503</v>
      </c>
    </row>
    <row r="75" spans="1:12" ht="12.75">
      <c r="A75" s="57"/>
      <c r="B75" s="2"/>
      <c r="C75" s="27"/>
      <c r="D75" s="24"/>
      <c r="E75" s="27"/>
      <c r="F75" s="24"/>
      <c r="G75" s="27"/>
      <c r="H75" s="24"/>
      <c r="I75" s="81" t="s">
        <v>161</v>
      </c>
      <c r="J75" s="82">
        <v>13516540</v>
      </c>
      <c r="K75" s="41"/>
      <c r="L75" s="58"/>
    </row>
    <row r="76" spans="1:12" ht="12.75">
      <c r="A76" s="57"/>
      <c r="B76" s="2"/>
      <c r="C76" s="27"/>
      <c r="D76" s="24"/>
      <c r="E76" s="27"/>
      <c r="F76" s="24"/>
      <c r="G76" s="27"/>
      <c r="H76" s="24"/>
      <c r="I76" s="81" t="s">
        <v>162</v>
      </c>
      <c r="J76" s="82">
        <v>17242347</v>
      </c>
      <c r="K76" s="41"/>
      <c r="L76" s="58"/>
    </row>
    <row r="77" spans="1:12" ht="13.5" thickBot="1">
      <c r="A77" s="59"/>
      <c r="B77" s="60"/>
      <c r="C77" s="61"/>
      <c r="D77" s="62"/>
      <c r="E77" s="61"/>
      <c r="F77" s="62"/>
      <c r="G77" s="61"/>
      <c r="H77" s="62"/>
      <c r="I77" s="81" t="s">
        <v>163</v>
      </c>
      <c r="J77" s="82">
        <v>9870067</v>
      </c>
      <c r="K77" s="63"/>
      <c r="L77" s="64"/>
    </row>
  </sheetData>
  <sheetProtection selectLockedCells="1"/>
  <mergeCells count="1">
    <mergeCell ref="A1:L1"/>
  </mergeCells>
  <conditionalFormatting sqref="M1:IV1 C2:IV2 B75:H77 A1:A74 B3:IV74">
    <cfRule type="expression" priority="2" dxfId="0" stopIfTrue="1">
      <formula>CellHasFormula</formula>
    </cfRule>
  </conditionalFormatting>
  <printOptions/>
  <pageMargins left="0.45" right="1.37" top="0.5" bottom="0.5" header="0.5" footer="0.5"/>
  <pageSetup fitToHeight="2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M77" sqref="M77"/>
    </sheetView>
  </sheetViews>
  <sheetFormatPr defaultColWidth="9.140625" defaultRowHeight="12.75"/>
  <cols>
    <col min="1" max="1" width="17.140625" style="0" customWidth="1"/>
    <col min="2" max="2" width="8.7109375" style="0" customWidth="1"/>
    <col min="3" max="3" width="15.7109375" style="23" customWidth="1"/>
    <col min="4" max="4" width="15.7109375" style="38" customWidth="1"/>
    <col min="5" max="5" width="15.7109375" style="23" customWidth="1"/>
    <col min="6" max="6" width="15.7109375" style="38" customWidth="1"/>
    <col min="7" max="7" width="15.7109375" style="23" customWidth="1"/>
    <col min="8" max="10" width="15.7109375" style="38" customWidth="1"/>
    <col min="11" max="11" width="6.7109375" style="23" customWidth="1"/>
    <col min="12" max="12" width="7.140625" style="23" customWidth="1"/>
  </cols>
  <sheetData>
    <row r="1" spans="1:12" s="1" customFormat="1" ht="18">
      <c r="A1" s="115" t="s">
        <v>130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20"/>
    </row>
    <row r="2" spans="1:12" s="1" customFormat="1" ht="12.75">
      <c r="A2" s="20" t="s">
        <v>169</v>
      </c>
      <c r="C2" s="20"/>
      <c r="D2" s="26"/>
      <c r="E2" s="20"/>
      <c r="F2" s="26"/>
      <c r="G2" s="20"/>
      <c r="H2" s="26"/>
      <c r="I2" s="26"/>
      <c r="J2" s="26"/>
      <c r="K2" s="20"/>
      <c r="L2" s="20"/>
    </row>
    <row r="3" spans="1:12" s="3" customFormat="1" ht="12.75">
      <c r="A3" s="2"/>
      <c r="B3" s="2"/>
      <c r="C3" s="37"/>
      <c r="D3" s="24"/>
      <c r="E3" s="37"/>
      <c r="F3" s="24"/>
      <c r="G3" s="37"/>
      <c r="H3" s="24"/>
      <c r="I3" s="24"/>
      <c r="J3" s="24"/>
      <c r="K3" s="24"/>
      <c r="L3" s="24"/>
    </row>
    <row r="4" spans="1:12" s="4" customFormat="1" ht="20.25" customHeight="1">
      <c r="A4" s="4" t="s">
        <v>0</v>
      </c>
      <c r="B4" s="4" t="s">
        <v>1</v>
      </c>
      <c r="C4" s="4" t="s">
        <v>3</v>
      </c>
      <c r="D4" s="19" t="s">
        <v>112</v>
      </c>
      <c r="E4" s="4" t="s">
        <v>91</v>
      </c>
      <c r="F4" s="19" t="s">
        <v>14</v>
      </c>
      <c r="G4" s="4" t="s">
        <v>92</v>
      </c>
      <c r="H4" s="19" t="s">
        <v>90</v>
      </c>
      <c r="I4" s="19" t="s">
        <v>17</v>
      </c>
      <c r="J4" s="19" t="s">
        <v>18</v>
      </c>
      <c r="K4" s="4" t="s">
        <v>128</v>
      </c>
      <c r="L4" s="4" t="s">
        <v>129</v>
      </c>
    </row>
    <row r="5" spans="1:12" s="9" customFormat="1" ht="15.75" customHeight="1">
      <c r="A5" s="7" t="s">
        <v>21</v>
      </c>
      <c r="B5" s="8" t="s">
        <v>22</v>
      </c>
      <c r="C5" s="29">
        <v>22431</v>
      </c>
      <c r="D5" s="30">
        <f>SUM(Aug!D5+C5*10)</f>
        <v>555409</v>
      </c>
      <c r="E5" s="31">
        <v>33746</v>
      </c>
      <c r="F5" s="30">
        <f>SUM(Aug!F5+E5*10)</f>
        <v>643030</v>
      </c>
      <c r="G5" s="31">
        <v>283875</v>
      </c>
      <c r="H5" s="30">
        <f>SUM(Aug!H5+G5)</f>
        <v>717470</v>
      </c>
      <c r="I5" s="30">
        <f aca="true" t="shared" si="0" ref="I5:I36">SUM(C5,E5,G5)</f>
        <v>340052</v>
      </c>
      <c r="J5" s="30">
        <f>SUM(D5+F5+H5)</f>
        <v>1915909</v>
      </c>
      <c r="K5" s="22">
        <v>38</v>
      </c>
      <c r="L5" s="22">
        <f>SUM(Aug!L5+K5)</f>
        <v>94</v>
      </c>
    </row>
    <row r="6" spans="1:12" s="9" customFormat="1" ht="15.75" customHeight="1">
      <c r="A6" s="7" t="s">
        <v>23</v>
      </c>
      <c r="B6" s="8" t="s">
        <v>22</v>
      </c>
      <c r="C6" s="29">
        <v>0</v>
      </c>
      <c r="D6" s="30">
        <f>SUM(Aug!D6+C6*10)</f>
        <v>24991</v>
      </c>
      <c r="E6" s="31">
        <v>0</v>
      </c>
      <c r="F6" s="30">
        <f>SUM(Aug!F6+E6*10)</f>
        <v>13356</v>
      </c>
      <c r="G6" s="31">
        <v>0</v>
      </c>
      <c r="H6" s="30">
        <f>SUM(Aug!H6+G6)</f>
        <v>26677</v>
      </c>
      <c r="I6" s="30">
        <f t="shared" si="0"/>
        <v>0</v>
      </c>
      <c r="J6" s="30">
        <f aca="true" t="shared" si="1" ref="J6:J69">SUM(D6+F6+H6)</f>
        <v>65024</v>
      </c>
      <c r="K6" s="22">
        <v>0</v>
      </c>
      <c r="L6" s="22">
        <f>SUM(Aug!L6+K6)</f>
        <v>5</v>
      </c>
    </row>
    <row r="7" spans="1:12" s="1" customFormat="1" ht="15.75" customHeight="1">
      <c r="A7" s="5" t="s">
        <v>24</v>
      </c>
      <c r="B7" s="6" t="s">
        <v>22</v>
      </c>
      <c r="C7" s="29">
        <v>11192</v>
      </c>
      <c r="D7" s="30">
        <f>SUM(Aug!D7+C7*10)</f>
        <v>278668</v>
      </c>
      <c r="E7" s="31">
        <v>2328</v>
      </c>
      <c r="F7" s="30">
        <f>SUM(Aug!F7+E7*10)</f>
        <v>60009</v>
      </c>
      <c r="G7" s="31">
        <v>107982</v>
      </c>
      <c r="H7" s="30">
        <f>SUM(Aug!H7+G7)</f>
        <v>346971</v>
      </c>
      <c r="I7" s="32">
        <f t="shared" si="0"/>
        <v>121502</v>
      </c>
      <c r="J7" s="30">
        <f t="shared" si="1"/>
        <v>685648</v>
      </c>
      <c r="K7" s="22">
        <v>10</v>
      </c>
      <c r="L7" s="22">
        <f>SUM(Aug!L7+K7)</f>
        <v>24</v>
      </c>
    </row>
    <row r="8" spans="1:12" s="9" customFormat="1" ht="15.75" customHeight="1">
      <c r="A8" s="7" t="s">
        <v>25</v>
      </c>
      <c r="B8" s="8" t="s">
        <v>22</v>
      </c>
      <c r="C8" s="29">
        <v>0</v>
      </c>
      <c r="D8" s="30">
        <f>SUM(Aug!D8+C8*10)</f>
        <v>18081</v>
      </c>
      <c r="E8" s="31">
        <v>395</v>
      </c>
      <c r="F8" s="30">
        <f>SUM(Aug!F8+E8*10)</f>
        <v>3950</v>
      </c>
      <c r="G8" s="31">
        <v>0</v>
      </c>
      <c r="H8" s="30">
        <f>SUM(Aug!H8+G8)</f>
        <v>1919</v>
      </c>
      <c r="I8" s="30">
        <f t="shared" si="0"/>
        <v>395</v>
      </c>
      <c r="J8" s="30">
        <f t="shared" si="1"/>
        <v>23950</v>
      </c>
      <c r="K8" s="22">
        <v>1</v>
      </c>
      <c r="L8" s="22">
        <f>SUM(Aug!L8+K8)</f>
        <v>3</v>
      </c>
    </row>
    <row r="9" spans="1:12" s="1" customFormat="1" ht="15.75" customHeight="1">
      <c r="A9" s="5" t="s">
        <v>27</v>
      </c>
      <c r="B9" s="6" t="s">
        <v>22</v>
      </c>
      <c r="C9" s="29">
        <v>0</v>
      </c>
      <c r="D9" s="30">
        <f>SUM(Aug!D9+C9*10)</f>
        <v>0</v>
      </c>
      <c r="E9" s="31">
        <v>0</v>
      </c>
      <c r="F9" s="30">
        <f>SUM(Aug!F9+E9*10)</f>
        <v>3732</v>
      </c>
      <c r="G9" s="31">
        <v>0</v>
      </c>
      <c r="H9" s="30">
        <f>SUM(Aug!H9+G9)</f>
        <v>5522</v>
      </c>
      <c r="I9" s="32">
        <f t="shared" si="0"/>
        <v>0</v>
      </c>
      <c r="J9" s="30">
        <f t="shared" si="1"/>
        <v>9254</v>
      </c>
      <c r="K9" s="22">
        <v>0</v>
      </c>
      <c r="L9" s="22">
        <f>SUM(Aug!L9+K9)</f>
        <v>1</v>
      </c>
    </row>
    <row r="10" spans="1:12" s="1" customFormat="1" ht="15.75" customHeight="1">
      <c r="A10" s="5" t="s">
        <v>30</v>
      </c>
      <c r="B10" s="6" t="s">
        <v>22</v>
      </c>
      <c r="C10" s="29">
        <v>0</v>
      </c>
      <c r="D10" s="30">
        <f>SUM(Aug!D10+C10*10)</f>
        <v>4345</v>
      </c>
      <c r="E10" s="31">
        <v>1732</v>
      </c>
      <c r="F10" s="30">
        <f>SUM(Aug!F10+E10*10)</f>
        <v>51448</v>
      </c>
      <c r="G10" s="31">
        <v>1732</v>
      </c>
      <c r="H10" s="30">
        <f>SUM(Aug!H10+G10)</f>
        <v>63254</v>
      </c>
      <c r="I10" s="32">
        <f t="shared" si="0"/>
        <v>3464</v>
      </c>
      <c r="J10" s="30">
        <f t="shared" si="1"/>
        <v>119047</v>
      </c>
      <c r="K10" s="22">
        <v>1</v>
      </c>
      <c r="L10" s="22">
        <f>SUM(Aug!L10+K10)</f>
        <v>3</v>
      </c>
    </row>
    <row r="11" spans="1:12" s="1" customFormat="1" ht="15.75" customHeight="1">
      <c r="A11" s="5" t="s">
        <v>31</v>
      </c>
      <c r="B11" s="6" t="s">
        <v>22</v>
      </c>
      <c r="C11" s="29">
        <v>1737</v>
      </c>
      <c r="D11" s="30">
        <f>SUM(Aug!D11+C11*10)</f>
        <v>74958</v>
      </c>
      <c r="E11" s="31">
        <v>4048</v>
      </c>
      <c r="F11" s="30">
        <f>SUM(Aug!F11+E11*10)</f>
        <v>50896</v>
      </c>
      <c r="G11" s="31">
        <v>14536</v>
      </c>
      <c r="H11" s="30">
        <f>SUM(Aug!H11+G11)</f>
        <v>36572</v>
      </c>
      <c r="I11" s="32">
        <f t="shared" si="0"/>
        <v>20321</v>
      </c>
      <c r="J11" s="30">
        <f t="shared" si="1"/>
        <v>162426</v>
      </c>
      <c r="K11" s="22">
        <v>6</v>
      </c>
      <c r="L11" s="22">
        <f>SUM(Aug!L11+K11)</f>
        <v>13</v>
      </c>
    </row>
    <row r="12" spans="1:12" s="9" customFormat="1" ht="15.75" customHeight="1">
      <c r="A12" s="7" t="s">
        <v>36</v>
      </c>
      <c r="B12" s="8" t="s">
        <v>22</v>
      </c>
      <c r="C12" s="29">
        <v>1364</v>
      </c>
      <c r="D12" s="30">
        <f>SUM(Aug!D12+C12*10)</f>
        <v>20468</v>
      </c>
      <c r="E12" s="31">
        <v>0</v>
      </c>
      <c r="F12" s="30">
        <f>SUM(Aug!F12+E12*10)</f>
        <v>0</v>
      </c>
      <c r="G12" s="31">
        <v>15033</v>
      </c>
      <c r="H12" s="30">
        <f>SUM(Aug!H12+G12)</f>
        <v>15033</v>
      </c>
      <c r="I12" s="30">
        <f t="shared" si="0"/>
        <v>16397</v>
      </c>
      <c r="J12" s="30">
        <f t="shared" si="1"/>
        <v>35501</v>
      </c>
      <c r="K12" s="22">
        <v>2</v>
      </c>
      <c r="L12" s="22">
        <f>SUM(Aug!L12+K12)</f>
        <v>3</v>
      </c>
    </row>
    <row r="13" spans="1:12" s="1" customFormat="1" ht="15.75" customHeight="1">
      <c r="A13" s="5" t="s">
        <v>37</v>
      </c>
      <c r="B13" s="6" t="s">
        <v>22</v>
      </c>
      <c r="C13" s="29">
        <v>2730</v>
      </c>
      <c r="D13" s="30">
        <f>SUM(Aug!D13+C13*10)</f>
        <v>192646</v>
      </c>
      <c r="E13" s="31">
        <v>1732</v>
      </c>
      <c r="F13" s="30">
        <f>SUM(Aug!F13+E13*10)</f>
        <v>76854</v>
      </c>
      <c r="G13" s="31">
        <v>17449</v>
      </c>
      <c r="H13" s="30">
        <f>SUM(Aug!H13+G13)</f>
        <v>161323</v>
      </c>
      <c r="I13" s="32">
        <f t="shared" si="0"/>
        <v>21911</v>
      </c>
      <c r="J13" s="30">
        <f t="shared" si="1"/>
        <v>430823</v>
      </c>
      <c r="K13" s="22">
        <v>8</v>
      </c>
      <c r="L13" s="22">
        <f>SUM(Aug!L13+K13)</f>
        <v>25</v>
      </c>
    </row>
    <row r="14" spans="1:12" s="1" customFormat="1" ht="15.75" customHeight="1">
      <c r="A14" s="5" t="s">
        <v>40</v>
      </c>
      <c r="B14" s="6" t="s">
        <v>22</v>
      </c>
      <c r="C14" s="29">
        <v>12051</v>
      </c>
      <c r="D14" s="30">
        <f>SUM(Aug!D14+C14*10)</f>
        <v>239806</v>
      </c>
      <c r="E14" s="31">
        <v>0</v>
      </c>
      <c r="F14" s="30">
        <f>SUM(Aug!F14+E14*10)</f>
        <v>0</v>
      </c>
      <c r="G14" s="31">
        <v>106701</v>
      </c>
      <c r="H14" s="30">
        <f>SUM(Aug!H14+G14)</f>
        <v>202110</v>
      </c>
      <c r="I14" s="32">
        <f t="shared" si="0"/>
        <v>118752</v>
      </c>
      <c r="J14" s="30">
        <f t="shared" si="1"/>
        <v>441916</v>
      </c>
      <c r="K14" s="22">
        <v>8</v>
      </c>
      <c r="L14" s="22">
        <f>SUM(Aug!L14+K14)</f>
        <v>19</v>
      </c>
    </row>
    <row r="15" spans="1:12" s="1" customFormat="1" ht="15.75" customHeight="1">
      <c r="A15" s="5" t="s">
        <v>44</v>
      </c>
      <c r="B15" s="6" t="s">
        <v>22</v>
      </c>
      <c r="C15" s="29">
        <v>129</v>
      </c>
      <c r="D15" s="30">
        <f>SUM(Aug!D15+C15*10)</f>
        <v>4095</v>
      </c>
      <c r="E15" s="31">
        <v>0</v>
      </c>
      <c r="F15" s="30">
        <f>SUM(Aug!F15+E15*10)</f>
        <v>0</v>
      </c>
      <c r="G15" s="31">
        <v>71730</v>
      </c>
      <c r="H15" s="30">
        <f>SUM(Aug!H15+G15)</f>
        <v>74150</v>
      </c>
      <c r="I15" s="32">
        <f t="shared" si="0"/>
        <v>71859</v>
      </c>
      <c r="J15" s="30">
        <f t="shared" si="1"/>
        <v>78245</v>
      </c>
      <c r="K15" s="22">
        <v>1</v>
      </c>
      <c r="L15" s="22">
        <f>SUM(Aug!L15+K15)</f>
        <v>2</v>
      </c>
    </row>
    <row r="16" spans="1:12" s="1" customFormat="1" ht="15.75" customHeight="1">
      <c r="A16" s="5" t="s">
        <v>45</v>
      </c>
      <c r="B16" s="6" t="s">
        <v>22</v>
      </c>
      <c r="C16" s="29">
        <v>46292</v>
      </c>
      <c r="D16" s="30">
        <f>SUM(Aug!D16+C16*10)</f>
        <v>1124362</v>
      </c>
      <c r="E16" s="31">
        <v>4168</v>
      </c>
      <c r="F16" s="30">
        <f>SUM(Aug!F16+E16*10)</f>
        <v>93533</v>
      </c>
      <c r="G16" s="31">
        <v>294002</v>
      </c>
      <c r="H16" s="30">
        <f>SUM(Aug!H16+G16)</f>
        <v>855254</v>
      </c>
      <c r="I16" s="32">
        <f t="shared" si="0"/>
        <v>344462</v>
      </c>
      <c r="J16" s="30">
        <f t="shared" si="1"/>
        <v>2073149</v>
      </c>
      <c r="K16" s="22">
        <v>36</v>
      </c>
      <c r="L16" s="22">
        <f>SUM(Aug!L16+K16)</f>
        <v>91</v>
      </c>
    </row>
    <row r="17" spans="1:12" s="1" customFormat="1" ht="15.75" customHeight="1">
      <c r="A17" s="5" t="s">
        <v>46</v>
      </c>
      <c r="B17" s="6" t="s">
        <v>22</v>
      </c>
      <c r="C17" s="29">
        <v>0</v>
      </c>
      <c r="D17" s="30">
        <f>SUM(Aug!D17+C17*10)</f>
        <v>12849</v>
      </c>
      <c r="E17" s="31">
        <v>1784</v>
      </c>
      <c r="F17" s="30">
        <f>SUM(Aug!F17+E17*10)</f>
        <v>30083</v>
      </c>
      <c r="G17" s="31">
        <v>612</v>
      </c>
      <c r="H17" s="30">
        <f>SUM(Aug!H17+G17)</f>
        <v>4982</v>
      </c>
      <c r="I17" s="32">
        <f t="shared" si="0"/>
        <v>2396</v>
      </c>
      <c r="J17" s="30">
        <f t="shared" si="1"/>
        <v>47914</v>
      </c>
      <c r="K17" s="22">
        <v>2</v>
      </c>
      <c r="L17" s="22">
        <f>SUM(Aug!L17+K17)</f>
        <v>6</v>
      </c>
    </row>
    <row r="18" spans="1:12" s="9" customFormat="1" ht="15.75" customHeight="1">
      <c r="A18" s="7" t="s">
        <v>47</v>
      </c>
      <c r="B18" s="8" t="s">
        <v>22</v>
      </c>
      <c r="C18" s="29">
        <v>0</v>
      </c>
      <c r="D18" s="30">
        <f>SUM(Aug!D18+C18*10)</f>
        <v>0</v>
      </c>
      <c r="E18" s="31">
        <v>0</v>
      </c>
      <c r="F18" s="30">
        <f>SUM(Aug!F18+E18*10)</f>
        <v>0</v>
      </c>
      <c r="G18" s="31">
        <v>0</v>
      </c>
      <c r="H18" s="30">
        <f>SUM(Aug!H18+G18)</f>
        <v>0</v>
      </c>
      <c r="I18" s="30">
        <f t="shared" si="0"/>
        <v>0</v>
      </c>
      <c r="J18" s="30">
        <f t="shared" si="1"/>
        <v>0</v>
      </c>
      <c r="K18" s="22">
        <v>0</v>
      </c>
      <c r="L18" s="22">
        <f>SUM(Aug!L18+K18)</f>
        <v>0</v>
      </c>
    </row>
    <row r="19" spans="1:12" s="9" customFormat="1" ht="15.75" customHeight="1">
      <c r="A19" s="7" t="s">
        <v>49</v>
      </c>
      <c r="B19" s="8" t="s">
        <v>22</v>
      </c>
      <c r="C19" s="29">
        <v>0</v>
      </c>
      <c r="D19" s="30">
        <f>SUM(Aug!D19+C19*10)</f>
        <v>0</v>
      </c>
      <c r="E19" s="31">
        <v>0</v>
      </c>
      <c r="F19" s="30">
        <f>SUM(Aug!F19+E19*10)</f>
        <v>0</v>
      </c>
      <c r="G19" s="31">
        <v>0</v>
      </c>
      <c r="H19" s="30">
        <f>SUM(Aug!H19+G19)</f>
        <v>0</v>
      </c>
      <c r="I19" s="30">
        <f t="shared" si="0"/>
        <v>0</v>
      </c>
      <c r="J19" s="30">
        <f t="shared" si="1"/>
        <v>0</v>
      </c>
      <c r="K19" s="22">
        <v>0</v>
      </c>
      <c r="L19" s="22">
        <f>SUM(Aug!L19+K19)</f>
        <v>0</v>
      </c>
    </row>
    <row r="20" spans="1:12" s="1" customFormat="1" ht="15.75" customHeight="1">
      <c r="A20" s="5" t="s">
        <v>50</v>
      </c>
      <c r="B20" s="6" t="s">
        <v>22</v>
      </c>
      <c r="C20" s="29">
        <v>860</v>
      </c>
      <c r="D20" s="30">
        <f>SUM(Aug!D20+C20*10)</f>
        <v>38707</v>
      </c>
      <c r="E20" s="31">
        <v>0</v>
      </c>
      <c r="F20" s="30">
        <f>SUM(Aug!F20+E20*10)</f>
        <v>0</v>
      </c>
      <c r="G20" s="31">
        <v>13103</v>
      </c>
      <c r="H20" s="30">
        <f>SUM(Aug!H20+G20)</f>
        <v>44900</v>
      </c>
      <c r="I20" s="32">
        <f t="shared" si="0"/>
        <v>13963</v>
      </c>
      <c r="J20" s="30">
        <f t="shared" si="1"/>
        <v>83607</v>
      </c>
      <c r="K20" s="22">
        <v>3</v>
      </c>
      <c r="L20" s="22">
        <f>SUM(Aug!L20+K20)</f>
        <v>7</v>
      </c>
    </row>
    <row r="21" spans="1:12" s="1" customFormat="1" ht="15.75" customHeight="1">
      <c r="A21" s="5" t="s">
        <v>51</v>
      </c>
      <c r="B21" s="6" t="s">
        <v>22</v>
      </c>
      <c r="C21" s="29">
        <v>3409</v>
      </c>
      <c r="D21" s="30">
        <f>SUM(Aug!D21+C21*10)</f>
        <v>66166</v>
      </c>
      <c r="E21" s="31">
        <v>0</v>
      </c>
      <c r="F21" s="30">
        <f>SUM(Aug!F21+E21*10)</f>
        <v>0</v>
      </c>
      <c r="G21" s="31">
        <v>40992</v>
      </c>
      <c r="H21" s="30">
        <f>SUM(Aug!H21+G21)</f>
        <v>57996.729999999996</v>
      </c>
      <c r="I21" s="32">
        <f t="shared" si="0"/>
        <v>44401</v>
      </c>
      <c r="J21" s="30">
        <f t="shared" si="1"/>
        <v>124162.73</v>
      </c>
      <c r="K21" s="22">
        <v>1</v>
      </c>
      <c r="L21" s="22">
        <f>SUM(Aug!L21+K21)</f>
        <v>2</v>
      </c>
    </row>
    <row r="22" spans="1:12" s="1" customFormat="1" ht="15.75" customHeight="1">
      <c r="A22" s="5" t="s">
        <v>52</v>
      </c>
      <c r="B22" s="6" t="s">
        <v>22</v>
      </c>
      <c r="C22" s="29">
        <v>1728</v>
      </c>
      <c r="D22" s="30">
        <f>SUM(Aug!D22+C22*10)</f>
        <v>17280</v>
      </c>
      <c r="E22" s="31">
        <v>134</v>
      </c>
      <c r="F22" s="30">
        <f>SUM(Aug!F22+E22*10)</f>
        <v>1340</v>
      </c>
      <c r="G22" s="31">
        <v>19147</v>
      </c>
      <c r="H22" s="30">
        <f>SUM(Aug!H22+G22)</f>
        <v>19147</v>
      </c>
      <c r="I22" s="32">
        <f t="shared" si="0"/>
        <v>21009</v>
      </c>
      <c r="J22" s="30">
        <f t="shared" si="1"/>
        <v>37767</v>
      </c>
      <c r="K22" s="22">
        <v>2</v>
      </c>
      <c r="L22" s="22">
        <f>SUM(Aug!L22+K22)</f>
        <v>2</v>
      </c>
    </row>
    <row r="23" spans="1:12" s="1" customFormat="1" ht="15.75" customHeight="1">
      <c r="A23" s="5" t="s">
        <v>53</v>
      </c>
      <c r="B23" s="6" t="s">
        <v>22</v>
      </c>
      <c r="C23" s="29">
        <v>1208</v>
      </c>
      <c r="D23" s="30">
        <f>SUM(Aug!D23+C23*10)</f>
        <v>202132</v>
      </c>
      <c r="E23" s="31">
        <v>6815</v>
      </c>
      <c r="F23" s="30">
        <f>SUM(Aug!F23+E23*10)</f>
        <v>115937</v>
      </c>
      <c r="G23" s="31">
        <v>53229</v>
      </c>
      <c r="H23" s="30">
        <f>SUM(Aug!H23+G23)</f>
        <v>216766</v>
      </c>
      <c r="I23" s="32">
        <f t="shared" si="0"/>
        <v>61252</v>
      </c>
      <c r="J23" s="30">
        <f t="shared" si="1"/>
        <v>534835</v>
      </c>
      <c r="K23" s="22">
        <v>10</v>
      </c>
      <c r="L23" s="22">
        <f>SUM(Aug!L23+K23)</f>
        <v>29</v>
      </c>
    </row>
    <row r="24" spans="1:12" s="9" customFormat="1" ht="15.75" customHeight="1">
      <c r="A24" s="7" t="s">
        <v>57</v>
      </c>
      <c r="B24" s="8" t="s">
        <v>22</v>
      </c>
      <c r="C24" s="29">
        <v>3044</v>
      </c>
      <c r="D24" s="30">
        <f>SUM(Aug!D24+C24*10)</f>
        <v>145415</v>
      </c>
      <c r="E24" s="31">
        <v>337</v>
      </c>
      <c r="F24" s="30">
        <f>SUM(Aug!F24+E24*10)</f>
        <v>4360</v>
      </c>
      <c r="G24" s="31">
        <v>7698</v>
      </c>
      <c r="H24" s="30">
        <f>SUM(Aug!H24+G24)</f>
        <v>40561</v>
      </c>
      <c r="I24" s="30">
        <f t="shared" si="0"/>
        <v>11079</v>
      </c>
      <c r="J24" s="30">
        <f t="shared" si="1"/>
        <v>190336</v>
      </c>
      <c r="K24" s="22">
        <v>3</v>
      </c>
      <c r="L24" s="22">
        <f>SUM(Aug!L24+K24)</f>
        <v>8</v>
      </c>
    </row>
    <row r="25" spans="1:12" s="1" customFormat="1" ht="15.75" customHeight="1">
      <c r="A25" s="5" t="s">
        <v>63</v>
      </c>
      <c r="B25" s="6" t="s">
        <v>22</v>
      </c>
      <c r="C25" s="29">
        <v>2973</v>
      </c>
      <c r="D25" s="30">
        <f>SUM(Aug!D25+C25*10)</f>
        <v>108678</v>
      </c>
      <c r="E25" s="31">
        <v>0</v>
      </c>
      <c r="F25" s="30">
        <f>SUM(Aug!F25+E25*10)</f>
        <v>0</v>
      </c>
      <c r="G25" s="31">
        <v>42059</v>
      </c>
      <c r="H25" s="30">
        <f>SUM(Aug!H25+G25)</f>
        <v>95861</v>
      </c>
      <c r="I25" s="32">
        <f t="shared" si="0"/>
        <v>45032</v>
      </c>
      <c r="J25" s="30">
        <f t="shared" si="1"/>
        <v>204539</v>
      </c>
      <c r="K25" s="22">
        <v>1</v>
      </c>
      <c r="L25" s="22">
        <f>SUM(Aug!L25+K25)</f>
        <v>7</v>
      </c>
    </row>
    <row r="26" spans="1:12" s="1" customFormat="1" ht="15.75" customHeight="1">
      <c r="A26" s="5" t="s">
        <v>64</v>
      </c>
      <c r="B26" s="6" t="s">
        <v>22</v>
      </c>
      <c r="C26" s="29">
        <v>901</v>
      </c>
      <c r="D26" s="30">
        <f>SUM(Aug!D26+C26*10)</f>
        <v>63550</v>
      </c>
      <c r="E26" s="31">
        <v>1732</v>
      </c>
      <c r="F26" s="30">
        <f>SUM(Aug!F26+E26*10)</f>
        <v>41968</v>
      </c>
      <c r="G26" s="31">
        <v>26764</v>
      </c>
      <c r="H26" s="30">
        <f>SUM(Aug!H26+G26)</f>
        <v>106857</v>
      </c>
      <c r="I26" s="32">
        <f t="shared" si="0"/>
        <v>29397</v>
      </c>
      <c r="J26" s="30">
        <f t="shared" si="1"/>
        <v>212375</v>
      </c>
      <c r="K26" s="22">
        <v>2</v>
      </c>
      <c r="L26" s="22">
        <f>SUM(Aug!L26+K26)</f>
        <v>6</v>
      </c>
    </row>
    <row r="27" spans="1:12" s="1" customFormat="1" ht="15.75" customHeight="1">
      <c r="A27" s="5" t="s">
        <v>77</v>
      </c>
      <c r="B27" s="6" t="s">
        <v>22</v>
      </c>
      <c r="C27" s="29">
        <v>0</v>
      </c>
      <c r="D27" s="30">
        <f>SUM(Aug!D27+C27*10)</f>
        <v>44598</v>
      </c>
      <c r="E27" s="31">
        <v>493</v>
      </c>
      <c r="F27" s="30">
        <f>SUM(Aug!F27+E27*10)</f>
        <v>32342</v>
      </c>
      <c r="G27" s="31">
        <v>12253</v>
      </c>
      <c r="H27" s="30">
        <f>SUM(Aug!H27+G27)</f>
        <v>104153</v>
      </c>
      <c r="I27" s="32">
        <f t="shared" si="0"/>
        <v>12746</v>
      </c>
      <c r="J27" s="30">
        <f t="shared" si="1"/>
        <v>181093</v>
      </c>
      <c r="K27" s="22">
        <v>1</v>
      </c>
      <c r="L27" s="22">
        <f>SUM(Aug!L27+K27)</f>
        <v>8</v>
      </c>
    </row>
    <row r="28" spans="1:12" s="1" customFormat="1" ht="15.75" customHeight="1">
      <c r="A28" s="5" t="s">
        <v>82</v>
      </c>
      <c r="B28" s="6" t="s">
        <v>22</v>
      </c>
      <c r="C28" s="29">
        <v>4675</v>
      </c>
      <c r="D28" s="30">
        <f>SUM(Aug!D28+C28*10)</f>
        <v>66412</v>
      </c>
      <c r="E28" s="31">
        <v>0</v>
      </c>
      <c r="F28" s="30">
        <f>SUM(Aug!F28+E28*10)</f>
        <v>0</v>
      </c>
      <c r="G28" s="31">
        <v>94931</v>
      </c>
      <c r="H28" s="30">
        <f>SUM(Aug!H28+G28)</f>
        <v>111528</v>
      </c>
      <c r="I28" s="32">
        <f t="shared" si="0"/>
        <v>99606</v>
      </c>
      <c r="J28" s="30">
        <f t="shared" si="1"/>
        <v>177940</v>
      </c>
      <c r="K28" s="22">
        <v>4</v>
      </c>
      <c r="L28" s="22">
        <f>SUM(Aug!L28+K28)</f>
        <v>7</v>
      </c>
    </row>
    <row r="29" spans="1:12" s="1" customFormat="1" ht="15.75" customHeight="1">
      <c r="A29" s="5" t="s">
        <v>83</v>
      </c>
      <c r="B29" s="6" t="s">
        <v>22</v>
      </c>
      <c r="C29" s="29">
        <v>631</v>
      </c>
      <c r="D29" s="30">
        <f>SUM(Aug!D29+C29*10)</f>
        <v>61570</v>
      </c>
      <c r="E29" s="31">
        <v>0</v>
      </c>
      <c r="F29" s="30">
        <f>SUM(Aug!F29+E29*10)</f>
        <v>0</v>
      </c>
      <c r="G29" s="31">
        <v>4266</v>
      </c>
      <c r="H29" s="30">
        <f>SUM(Aug!H29+G29)</f>
        <v>32061</v>
      </c>
      <c r="I29" s="32">
        <f t="shared" si="0"/>
        <v>4897</v>
      </c>
      <c r="J29" s="30">
        <f t="shared" si="1"/>
        <v>93631</v>
      </c>
      <c r="K29" s="22">
        <v>1</v>
      </c>
      <c r="L29" s="22">
        <f>SUM(Aug!L29+K29)</f>
        <v>4</v>
      </c>
    </row>
    <row r="30" spans="1:12" s="1" customFormat="1" ht="15.75" customHeight="1">
      <c r="A30" s="5" t="s">
        <v>84</v>
      </c>
      <c r="B30" s="6" t="s">
        <v>22</v>
      </c>
      <c r="C30" s="29">
        <v>16084</v>
      </c>
      <c r="D30" s="30">
        <f>SUM(Aug!D30+C30*10)</f>
        <v>291646</v>
      </c>
      <c r="E30" s="31">
        <v>1113</v>
      </c>
      <c r="F30" s="30">
        <f>SUM(Aug!F30+E30*10)</f>
        <v>48268</v>
      </c>
      <c r="G30" s="31">
        <v>68323</v>
      </c>
      <c r="H30" s="30">
        <f>SUM(Aug!H30+G30)</f>
        <v>119260</v>
      </c>
      <c r="I30" s="32">
        <f t="shared" si="0"/>
        <v>85520</v>
      </c>
      <c r="J30" s="30">
        <f t="shared" si="1"/>
        <v>459174</v>
      </c>
      <c r="K30" s="22">
        <v>8</v>
      </c>
      <c r="L30" s="22">
        <f>SUM(Aug!L30+K30)</f>
        <v>19</v>
      </c>
    </row>
    <row r="31" spans="1:12" s="9" customFormat="1" ht="15.75" customHeight="1">
      <c r="A31" s="7" t="s">
        <v>86</v>
      </c>
      <c r="B31" s="8" t="s">
        <v>22</v>
      </c>
      <c r="C31" s="29">
        <v>13104</v>
      </c>
      <c r="D31" s="30">
        <f>SUM(Aug!D31+C31*10)</f>
        <v>325635</v>
      </c>
      <c r="E31" s="31">
        <v>9553</v>
      </c>
      <c r="F31" s="30">
        <f>SUM(Aug!F31+E31*10)</f>
        <v>399317</v>
      </c>
      <c r="G31" s="31">
        <v>109829</v>
      </c>
      <c r="H31" s="30">
        <f>SUM(Aug!H31+G31)</f>
        <v>283892</v>
      </c>
      <c r="I31" s="30">
        <f t="shared" si="0"/>
        <v>132486</v>
      </c>
      <c r="J31" s="30">
        <f t="shared" si="1"/>
        <v>1008844</v>
      </c>
      <c r="K31" s="22">
        <v>19</v>
      </c>
      <c r="L31" s="22">
        <f>SUM(Aug!L31+K31)</f>
        <v>53</v>
      </c>
    </row>
    <row r="32" spans="1:12" s="1" customFormat="1" ht="15.75" customHeight="1">
      <c r="A32" s="5" t="s">
        <v>19</v>
      </c>
      <c r="B32" s="6" t="s">
        <v>20</v>
      </c>
      <c r="C32" s="29">
        <v>0</v>
      </c>
      <c r="D32" s="30">
        <f>SUM(Aug!D32+C32*10)</f>
        <v>56111</v>
      </c>
      <c r="E32" s="31">
        <v>0</v>
      </c>
      <c r="F32" s="30">
        <f>SUM(Aug!F32+E32*10)</f>
        <v>0</v>
      </c>
      <c r="G32" s="31">
        <v>0</v>
      </c>
      <c r="H32" s="30">
        <f>SUM(Aug!H32+G32)</f>
        <v>21918</v>
      </c>
      <c r="I32" s="32">
        <f t="shared" si="0"/>
        <v>0</v>
      </c>
      <c r="J32" s="30">
        <f t="shared" si="1"/>
        <v>78029</v>
      </c>
      <c r="K32" s="22">
        <v>0</v>
      </c>
      <c r="L32" s="22">
        <f>SUM(Aug!L32+K32)</f>
        <v>3</v>
      </c>
    </row>
    <row r="33" spans="1:12" s="1" customFormat="1" ht="15.75" customHeight="1">
      <c r="A33" s="5" t="s">
        <v>26</v>
      </c>
      <c r="B33" s="6" t="s">
        <v>20</v>
      </c>
      <c r="C33" s="29">
        <v>3898</v>
      </c>
      <c r="D33" s="30">
        <f>SUM(Aug!D33+C33*10)</f>
        <v>132341</v>
      </c>
      <c r="E33" s="31">
        <v>1113</v>
      </c>
      <c r="F33" s="30">
        <f>SUM(Aug!F33+E33*10)</f>
        <v>11130</v>
      </c>
      <c r="G33" s="31">
        <v>33407</v>
      </c>
      <c r="H33" s="30">
        <f>SUM(Aug!H33+G33)</f>
        <v>77096</v>
      </c>
      <c r="I33" s="32">
        <f t="shared" si="0"/>
        <v>38418</v>
      </c>
      <c r="J33" s="30">
        <f t="shared" si="1"/>
        <v>220567</v>
      </c>
      <c r="K33" s="22">
        <v>3</v>
      </c>
      <c r="L33" s="22">
        <f>SUM(Aug!L33+K33)</f>
        <v>9</v>
      </c>
    </row>
    <row r="34" spans="1:12" s="1" customFormat="1" ht="15.75" customHeight="1">
      <c r="A34" s="5" t="s">
        <v>28</v>
      </c>
      <c r="B34" s="6" t="s">
        <v>20</v>
      </c>
      <c r="C34" s="29">
        <v>0</v>
      </c>
      <c r="D34" s="30">
        <f>SUM(Aug!D34+C34*10)</f>
        <v>13440</v>
      </c>
      <c r="E34" s="31">
        <v>97</v>
      </c>
      <c r="F34" s="30">
        <f>SUM(Aug!F34+E34*10)</f>
        <v>970</v>
      </c>
      <c r="G34" s="31">
        <v>720</v>
      </c>
      <c r="H34" s="30">
        <f>SUM(Aug!H34+G34)</f>
        <v>1209</v>
      </c>
      <c r="I34" s="32">
        <f t="shared" si="0"/>
        <v>817</v>
      </c>
      <c r="J34" s="30">
        <f t="shared" si="1"/>
        <v>15619</v>
      </c>
      <c r="K34" s="22">
        <v>1</v>
      </c>
      <c r="L34" s="22">
        <f>SUM(Aug!L34+K34)</f>
        <v>2</v>
      </c>
    </row>
    <row r="35" spans="1:12" s="1" customFormat="1" ht="15.75" customHeight="1">
      <c r="A35" s="5" t="s">
        <v>29</v>
      </c>
      <c r="B35" s="6" t="s">
        <v>20</v>
      </c>
      <c r="C35" s="29">
        <v>12445</v>
      </c>
      <c r="D35" s="30">
        <f>SUM(Aug!D35+C35*10)</f>
        <v>343736</v>
      </c>
      <c r="E35" s="31">
        <v>296</v>
      </c>
      <c r="F35" s="30">
        <f>SUM(Aug!F35+E35*10)</f>
        <v>21998</v>
      </c>
      <c r="G35" s="31">
        <v>147624</v>
      </c>
      <c r="H35" s="30">
        <f>SUM(Aug!H35+G35)</f>
        <v>250196</v>
      </c>
      <c r="I35" s="32">
        <f t="shared" si="0"/>
        <v>160365</v>
      </c>
      <c r="J35" s="30">
        <f t="shared" si="1"/>
        <v>615930</v>
      </c>
      <c r="K35" s="22">
        <v>8</v>
      </c>
      <c r="L35" s="22">
        <f>SUM(Aug!L35+K35)</f>
        <v>22</v>
      </c>
    </row>
    <row r="36" spans="1:12" s="9" customFormat="1" ht="15.75" customHeight="1">
      <c r="A36" s="7" t="s">
        <v>32</v>
      </c>
      <c r="B36" s="8" t="s">
        <v>20</v>
      </c>
      <c r="C36" s="29">
        <v>0</v>
      </c>
      <c r="D36" s="30">
        <f>SUM(Aug!D36+C36*10)</f>
        <v>0</v>
      </c>
      <c r="E36" s="31">
        <v>0</v>
      </c>
      <c r="F36" s="30">
        <f>SUM(Aug!F36+E36*10)</f>
        <v>0</v>
      </c>
      <c r="G36" s="31">
        <v>0</v>
      </c>
      <c r="H36" s="30">
        <f>SUM(Aug!H36+G36)</f>
        <v>0</v>
      </c>
      <c r="I36" s="30">
        <f t="shared" si="0"/>
        <v>0</v>
      </c>
      <c r="J36" s="30">
        <f t="shared" si="1"/>
        <v>0</v>
      </c>
      <c r="K36" s="22">
        <v>0</v>
      </c>
      <c r="L36" s="22">
        <f>SUM(Aug!L36+K36)</f>
        <v>0</v>
      </c>
    </row>
    <row r="37" spans="1:12" s="1" customFormat="1" ht="15.75" customHeight="1">
      <c r="A37" s="5" t="s">
        <v>33</v>
      </c>
      <c r="B37" s="6" t="s">
        <v>20</v>
      </c>
      <c r="C37" s="29">
        <v>0</v>
      </c>
      <c r="D37" s="30">
        <f>SUM(Aug!D37+C37*10)</f>
        <v>32703</v>
      </c>
      <c r="E37" s="31">
        <v>0</v>
      </c>
      <c r="F37" s="30">
        <f>SUM(Aug!F37+E37*10)</f>
        <v>0</v>
      </c>
      <c r="G37" s="31">
        <v>0</v>
      </c>
      <c r="H37" s="30">
        <f>SUM(Aug!H37+G37)</f>
        <v>25756</v>
      </c>
      <c r="I37" s="32">
        <f aca="true" t="shared" si="2" ref="I37:I71">SUM(C37,E37,G37)</f>
        <v>0</v>
      </c>
      <c r="J37" s="30">
        <f t="shared" si="1"/>
        <v>58459</v>
      </c>
      <c r="K37" s="22">
        <v>0</v>
      </c>
      <c r="L37" s="22">
        <f>SUM(Aug!L37+K37)</f>
        <v>1</v>
      </c>
    </row>
    <row r="38" spans="1:12" s="1" customFormat="1" ht="15.75" customHeight="1">
      <c r="A38" s="5" t="s">
        <v>34</v>
      </c>
      <c r="B38" s="6" t="s">
        <v>20</v>
      </c>
      <c r="C38" s="29">
        <v>0</v>
      </c>
      <c r="D38" s="30">
        <f>SUM(Aug!D38+C38*10)</f>
        <v>7139</v>
      </c>
      <c r="E38" s="31">
        <v>0</v>
      </c>
      <c r="F38" s="30">
        <f>SUM(Aug!F38+E38*10)</f>
        <v>1705</v>
      </c>
      <c r="G38" s="31">
        <v>0</v>
      </c>
      <c r="H38" s="30">
        <f>SUM(Aug!H38+G38)</f>
        <v>1205</v>
      </c>
      <c r="I38" s="32">
        <f t="shared" si="2"/>
        <v>0</v>
      </c>
      <c r="J38" s="30">
        <f t="shared" si="1"/>
        <v>10049</v>
      </c>
      <c r="K38" s="22">
        <v>0</v>
      </c>
      <c r="L38" s="22">
        <f>SUM(Aug!L38+K38)</f>
        <v>2</v>
      </c>
    </row>
    <row r="39" spans="1:12" s="9" customFormat="1" ht="15.75" customHeight="1">
      <c r="A39" s="7" t="s">
        <v>35</v>
      </c>
      <c r="B39" s="8" t="s">
        <v>20</v>
      </c>
      <c r="C39" s="29">
        <v>4031</v>
      </c>
      <c r="D39" s="30">
        <f>SUM(Aug!D39+C39*10)</f>
        <v>140405</v>
      </c>
      <c r="E39" s="31">
        <v>1113</v>
      </c>
      <c r="F39" s="30">
        <f>SUM(Aug!F39+E39*10)</f>
        <v>49494</v>
      </c>
      <c r="G39" s="31">
        <v>50878</v>
      </c>
      <c r="H39" s="30">
        <f>SUM(Aug!H39+G39)</f>
        <v>120860</v>
      </c>
      <c r="I39" s="30">
        <f t="shared" si="2"/>
        <v>56022</v>
      </c>
      <c r="J39" s="30">
        <f t="shared" si="1"/>
        <v>310759</v>
      </c>
      <c r="K39" s="22">
        <v>3</v>
      </c>
      <c r="L39" s="22">
        <f>SUM(Aug!L39+K39)</f>
        <v>13</v>
      </c>
    </row>
    <row r="40" spans="1:12" s="1" customFormat="1" ht="15.75" customHeight="1">
      <c r="A40" s="5" t="s">
        <v>38</v>
      </c>
      <c r="B40" s="6" t="s">
        <v>20</v>
      </c>
      <c r="C40" s="29">
        <v>0</v>
      </c>
      <c r="D40" s="30">
        <f>SUM(Aug!D40+C40*10)</f>
        <v>16824</v>
      </c>
      <c r="E40" s="31">
        <v>0</v>
      </c>
      <c r="F40" s="30">
        <f>SUM(Aug!F40+E40*10)</f>
        <v>0</v>
      </c>
      <c r="G40" s="31">
        <v>0</v>
      </c>
      <c r="H40" s="30">
        <f>SUM(Aug!H40+G40)</f>
        <v>17788</v>
      </c>
      <c r="I40" s="32">
        <f t="shared" si="2"/>
        <v>0</v>
      </c>
      <c r="J40" s="30">
        <f t="shared" si="1"/>
        <v>34612</v>
      </c>
      <c r="K40" s="22">
        <v>0</v>
      </c>
      <c r="L40" s="22">
        <f>SUM(Aug!L40+K40)</f>
        <v>1</v>
      </c>
    </row>
    <row r="41" spans="1:12" s="9" customFormat="1" ht="15.75" customHeight="1">
      <c r="A41" s="7" t="s">
        <v>39</v>
      </c>
      <c r="B41" s="8" t="s">
        <v>20</v>
      </c>
      <c r="C41" s="29">
        <v>0</v>
      </c>
      <c r="D41" s="30">
        <f>SUM(Aug!D41+C41*10)</f>
        <v>0</v>
      </c>
      <c r="E41" s="31">
        <v>0</v>
      </c>
      <c r="F41" s="30">
        <f>SUM(Aug!F41+E41*10)</f>
        <v>0</v>
      </c>
      <c r="G41" s="31">
        <v>0</v>
      </c>
      <c r="H41" s="30">
        <f>SUM(Aug!H41+G41)</f>
        <v>0</v>
      </c>
      <c r="I41" s="30">
        <f t="shared" si="2"/>
        <v>0</v>
      </c>
      <c r="J41" s="30">
        <f t="shared" si="1"/>
        <v>0</v>
      </c>
      <c r="K41" s="22">
        <v>0</v>
      </c>
      <c r="L41" s="22">
        <f>SUM(Aug!L41+K41)</f>
        <v>0</v>
      </c>
    </row>
    <row r="42" spans="1:12" s="1" customFormat="1" ht="15.75" customHeight="1">
      <c r="A42" s="5" t="s">
        <v>41</v>
      </c>
      <c r="B42" s="6" t="s">
        <v>20</v>
      </c>
      <c r="C42" s="29">
        <v>0</v>
      </c>
      <c r="D42" s="30">
        <f>SUM(Aug!D42+C42*10)</f>
        <v>55863</v>
      </c>
      <c r="E42" s="31">
        <v>2226</v>
      </c>
      <c r="F42" s="30">
        <f>SUM(Aug!F42+E42*10)</f>
        <v>22260</v>
      </c>
      <c r="G42" s="31">
        <v>21271</v>
      </c>
      <c r="H42" s="30">
        <f>SUM(Aug!H42+G42)</f>
        <v>59367</v>
      </c>
      <c r="I42" s="32">
        <f t="shared" si="2"/>
        <v>23497</v>
      </c>
      <c r="J42" s="30">
        <f t="shared" si="1"/>
        <v>137490</v>
      </c>
      <c r="K42" s="22">
        <v>2</v>
      </c>
      <c r="L42" s="22">
        <f>SUM(Aug!L42+K42)</f>
        <v>4</v>
      </c>
    </row>
    <row r="43" spans="1:12" s="1" customFormat="1" ht="15.75" customHeight="1">
      <c r="A43" s="5" t="s">
        <v>42</v>
      </c>
      <c r="B43" s="6" t="s">
        <v>20</v>
      </c>
      <c r="C43" s="29">
        <v>8087</v>
      </c>
      <c r="D43" s="30">
        <f>SUM(Aug!D43+C43*10)</f>
        <v>176802</v>
      </c>
      <c r="E43" s="31">
        <v>0</v>
      </c>
      <c r="F43" s="30">
        <f>SUM(Aug!F43+E43*10)</f>
        <v>13356</v>
      </c>
      <c r="G43" s="31">
        <v>99490</v>
      </c>
      <c r="H43" s="30">
        <f>SUM(Aug!H43+G43)</f>
        <v>197154</v>
      </c>
      <c r="I43" s="32">
        <f t="shared" si="2"/>
        <v>107577</v>
      </c>
      <c r="J43" s="30">
        <f t="shared" si="1"/>
        <v>387312</v>
      </c>
      <c r="K43" s="22">
        <v>6</v>
      </c>
      <c r="L43" s="22">
        <f>SUM(Aug!L43+K43)</f>
        <v>19</v>
      </c>
    </row>
    <row r="44" spans="1:12" s="9" customFormat="1" ht="15.75" customHeight="1">
      <c r="A44" s="7" t="s">
        <v>43</v>
      </c>
      <c r="B44" s="8" t="s">
        <v>20</v>
      </c>
      <c r="C44" s="29">
        <v>14111</v>
      </c>
      <c r="D44" s="30">
        <f>SUM(Aug!D44+C44*10)</f>
        <v>484305</v>
      </c>
      <c r="E44" s="31">
        <v>0</v>
      </c>
      <c r="F44" s="30">
        <f>SUM(Aug!F44+E44*10)</f>
        <v>990</v>
      </c>
      <c r="G44" s="31">
        <v>164413</v>
      </c>
      <c r="H44" s="30">
        <f>SUM(Aug!H44+G44)</f>
        <v>535586</v>
      </c>
      <c r="I44" s="30">
        <f t="shared" si="2"/>
        <v>178524</v>
      </c>
      <c r="J44" s="30">
        <f t="shared" si="1"/>
        <v>1020881</v>
      </c>
      <c r="K44" s="22">
        <v>10</v>
      </c>
      <c r="L44" s="22">
        <f>SUM(Aug!L44+K44)</f>
        <v>36</v>
      </c>
    </row>
    <row r="45" spans="1:12" s="1" customFormat="1" ht="15.75" customHeight="1">
      <c r="A45" s="5" t="s">
        <v>48</v>
      </c>
      <c r="B45" s="6" t="s">
        <v>20</v>
      </c>
      <c r="C45" s="29">
        <v>0</v>
      </c>
      <c r="D45" s="30">
        <f>SUM(Aug!D45+C45*10)</f>
        <v>0</v>
      </c>
      <c r="E45" s="31">
        <v>1113</v>
      </c>
      <c r="F45" s="30">
        <f>SUM(Aug!F45+E45*10)</f>
        <v>29623</v>
      </c>
      <c r="G45" s="31">
        <v>2226</v>
      </c>
      <c r="H45" s="30">
        <f>SUM(Aug!H45+G45)</f>
        <v>2226</v>
      </c>
      <c r="I45" s="32">
        <f t="shared" si="2"/>
        <v>3339</v>
      </c>
      <c r="J45" s="30">
        <f t="shared" si="1"/>
        <v>31849</v>
      </c>
      <c r="K45" s="22">
        <v>1</v>
      </c>
      <c r="L45" s="22">
        <f>SUM(Aug!L45+K45)</f>
        <v>3</v>
      </c>
    </row>
    <row r="46" spans="1:12" s="9" customFormat="1" ht="15.75" customHeight="1">
      <c r="A46" s="7" t="s">
        <v>54</v>
      </c>
      <c r="B46" s="8" t="s">
        <v>20</v>
      </c>
      <c r="C46" s="29">
        <v>0</v>
      </c>
      <c r="D46" s="30">
        <f>SUM(Aug!D46+C46*10)</f>
        <v>0</v>
      </c>
      <c r="E46" s="31">
        <v>0</v>
      </c>
      <c r="F46" s="30">
        <f>SUM(Aug!F46+E46*10)</f>
        <v>0</v>
      </c>
      <c r="G46" s="31">
        <v>0</v>
      </c>
      <c r="H46" s="30">
        <f>SUM(Aug!H46+G46)</f>
        <v>0</v>
      </c>
      <c r="I46" s="30">
        <f t="shared" si="2"/>
        <v>0</v>
      </c>
      <c r="J46" s="30">
        <f t="shared" si="1"/>
        <v>0</v>
      </c>
      <c r="K46" s="22">
        <v>0</v>
      </c>
      <c r="L46" s="22">
        <f>SUM(Aug!L46+K46)</f>
        <v>0</v>
      </c>
    </row>
    <row r="47" spans="1:12" s="9" customFormat="1" ht="15.75" customHeight="1">
      <c r="A47" s="7" t="s">
        <v>55</v>
      </c>
      <c r="B47" s="8" t="s">
        <v>20</v>
      </c>
      <c r="C47" s="29">
        <v>1503</v>
      </c>
      <c r="D47" s="30">
        <f>SUM(Aug!D47+C47*10)</f>
        <v>77409</v>
      </c>
      <c r="E47" s="31">
        <v>134</v>
      </c>
      <c r="F47" s="30">
        <f>SUM(Aug!F47+E47*10)</f>
        <v>1340</v>
      </c>
      <c r="G47" s="31">
        <v>2508</v>
      </c>
      <c r="H47" s="30">
        <f>SUM(Aug!H47+G47)</f>
        <v>30453</v>
      </c>
      <c r="I47" s="30">
        <f t="shared" si="2"/>
        <v>4145</v>
      </c>
      <c r="J47" s="30">
        <f t="shared" si="1"/>
        <v>109202</v>
      </c>
      <c r="K47" s="22">
        <v>2</v>
      </c>
      <c r="L47" s="22">
        <f>SUM(Aug!L47+K47)</f>
        <v>8</v>
      </c>
    </row>
    <row r="48" spans="1:12" s="9" customFormat="1" ht="15.75" customHeight="1">
      <c r="A48" s="7" t="s">
        <v>56</v>
      </c>
      <c r="B48" s="8" t="s">
        <v>20</v>
      </c>
      <c r="C48" s="29">
        <v>0</v>
      </c>
      <c r="D48" s="30">
        <f>SUM(Aug!D48+C48*10)</f>
        <v>42003</v>
      </c>
      <c r="E48" s="31">
        <v>0</v>
      </c>
      <c r="F48" s="30">
        <f>SUM(Aug!F48+E48*10)</f>
        <v>12243</v>
      </c>
      <c r="G48" s="31">
        <v>0</v>
      </c>
      <c r="H48" s="30">
        <f>SUM(Aug!H48+G48)</f>
        <v>53913</v>
      </c>
      <c r="I48" s="30">
        <f t="shared" si="2"/>
        <v>0</v>
      </c>
      <c r="J48" s="30">
        <f t="shared" si="1"/>
        <v>108159</v>
      </c>
      <c r="K48" s="22">
        <v>0</v>
      </c>
      <c r="L48" s="22">
        <f>SUM(Aug!L48+K48)</f>
        <v>4</v>
      </c>
    </row>
    <row r="49" spans="1:12" s="1" customFormat="1" ht="15.75" customHeight="1">
      <c r="A49" s="5" t="s">
        <v>58</v>
      </c>
      <c r="B49" s="6" t="s">
        <v>20</v>
      </c>
      <c r="C49" s="29">
        <v>810</v>
      </c>
      <c r="D49" s="30">
        <f>SUM(Aug!D49+C49*10)</f>
        <v>8100</v>
      </c>
      <c r="E49" s="31">
        <v>0</v>
      </c>
      <c r="F49" s="30">
        <f>SUM(Aug!F49+E49*10)</f>
        <v>0</v>
      </c>
      <c r="G49" s="31">
        <v>0</v>
      </c>
      <c r="H49" s="30">
        <f>SUM(Aug!H49+G49)</f>
        <v>0</v>
      </c>
      <c r="I49" s="32">
        <f t="shared" si="2"/>
        <v>810</v>
      </c>
      <c r="J49" s="30">
        <f t="shared" si="1"/>
        <v>8100</v>
      </c>
      <c r="K49" s="22">
        <v>1</v>
      </c>
      <c r="L49" s="22">
        <f>SUM(Aug!L49+K49)</f>
        <v>1</v>
      </c>
    </row>
    <row r="50" spans="1:12" s="1" customFormat="1" ht="15.75" customHeight="1">
      <c r="A50" s="5" t="s">
        <v>59</v>
      </c>
      <c r="B50" s="6" t="s">
        <v>20</v>
      </c>
      <c r="C50" s="29">
        <v>0</v>
      </c>
      <c r="D50" s="30">
        <f>SUM(Aug!D50+C50*10)</f>
        <v>53340</v>
      </c>
      <c r="E50" s="31">
        <v>1732</v>
      </c>
      <c r="F50" s="30">
        <f>SUM(Aug!F50+E50*10)</f>
        <v>17320</v>
      </c>
      <c r="G50" s="31">
        <v>10392</v>
      </c>
      <c r="H50" s="30">
        <f>SUM(Aug!H50+G50)</f>
        <v>20154</v>
      </c>
      <c r="I50" s="32">
        <f t="shared" si="2"/>
        <v>12124</v>
      </c>
      <c r="J50" s="30">
        <f t="shared" si="1"/>
        <v>90814</v>
      </c>
      <c r="K50" s="22">
        <v>1</v>
      </c>
      <c r="L50" s="22">
        <f>SUM(Aug!L50+K50)</f>
        <v>3</v>
      </c>
    </row>
    <row r="51" spans="1:12" s="1" customFormat="1" ht="15.75" customHeight="1">
      <c r="A51" s="5" t="s">
        <v>60</v>
      </c>
      <c r="B51" s="6" t="s">
        <v>20</v>
      </c>
      <c r="C51" s="29">
        <v>6124</v>
      </c>
      <c r="D51" s="30">
        <f>SUM(Aug!D51+C51*10)</f>
        <v>200784</v>
      </c>
      <c r="E51" s="31">
        <v>774</v>
      </c>
      <c r="F51" s="30">
        <f>SUM(Aug!F51+E51*10)</f>
        <v>32716</v>
      </c>
      <c r="G51" s="31">
        <v>43256</v>
      </c>
      <c r="H51" s="30">
        <f>SUM(Aug!H51+G51)</f>
        <v>214814</v>
      </c>
      <c r="I51" s="32">
        <f t="shared" si="2"/>
        <v>50154</v>
      </c>
      <c r="J51" s="30">
        <f t="shared" si="1"/>
        <v>448314</v>
      </c>
      <c r="K51" s="22">
        <v>4</v>
      </c>
      <c r="L51" s="22">
        <f>SUM(Aug!L51+K51)</f>
        <v>15</v>
      </c>
    </row>
    <row r="52" spans="1:12" s="1" customFormat="1" ht="15.75" customHeight="1">
      <c r="A52" s="5" t="s">
        <v>61</v>
      </c>
      <c r="B52" s="6" t="s">
        <v>20</v>
      </c>
      <c r="C52" s="29">
        <v>4751</v>
      </c>
      <c r="D52" s="30">
        <f>SUM(Aug!D52+C52*10)</f>
        <v>59753</v>
      </c>
      <c r="E52" s="31">
        <v>0</v>
      </c>
      <c r="F52" s="30">
        <f>SUM(Aug!F52+E52*10)</f>
        <v>18972</v>
      </c>
      <c r="G52" s="31">
        <v>30996</v>
      </c>
      <c r="H52" s="30">
        <f>SUM(Aug!H52+G52)</f>
        <v>48322</v>
      </c>
      <c r="I52" s="32">
        <f t="shared" si="2"/>
        <v>35747</v>
      </c>
      <c r="J52" s="30">
        <f t="shared" si="1"/>
        <v>127047</v>
      </c>
      <c r="K52" s="22">
        <v>3</v>
      </c>
      <c r="L52" s="22">
        <f>SUM(Aug!L52+K52)</f>
        <v>5</v>
      </c>
    </row>
    <row r="53" spans="1:12" s="1" customFormat="1" ht="15.75" customHeight="1">
      <c r="A53" s="5" t="s">
        <v>65</v>
      </c>
      <c r="B53" s="6" t="s">
        <v>20</v>
      </c>
      <c r="C53" s="29">
        <v>0</v>
      </c>
      <c r="D53" s="30">
        <f>SUM(Aug!D53+C53*10)</f>
        <v>0</v>
      </c>
      <c r="E53" s="31">
        <v>0</v>
      </c>
      <c r="F53" s="30">
        <f>SUM(Aug!F53+E53*10)</f>
        <v>0</v>
      </c>
      <c r="G53" s="31">
        <v>0</v>
      </c>
      <c r="H53" s="30">
        <f>SUM(Aug!H53+G53)</f>
        <v>0</v>
      </c>
      <c r="I53" s="32">
        <f t="shared" si="2"/>
        <v>0</v>
      </c>
      <c r="J53" s="30">
        <f t="shared" si="1"/>
        <v>0</v>
      </c>
      <c r="K53" s="22">
        <v>0</v>
      </c>
      <c r="L53" s="22">
        <f>SUM(Aug!L53+K53)</f>
        <v>0</v>
      </c>
    </row>
    <row r="54" spans="1:12" s="1" customFormat="1" ht="15.75" customHeight="1">
      <c r="A54" s="5" t="s">
        <v>66</v>
      </c>
      <c r="B54" s="6" t="s">
        <v>20</v>
      </c>
      <c r="C54" s="29">
        <v>0</v>
      </c>
      <c r="D54" s="30">
        <f>SUM(Aug!D54+C54*10)</f>
        <v>128292</v>
      </c>
      <c r="E54" s="31">
        <v>0</v>
      </c>
      <c r="F54" s="30">
        <f>SUM(Aug!F54+E54*10)</f>
        <v>2292</v>
      </c>
      <c r="G54" s="31">
        <v>0</v>
      </c>
      <c r="H54" s="30">
        <f>SUM(Aug!H54+G54)</f>
        <v>72745</v>
      </c>
      <c r="I54" s="32">
        <f t="shared" si="2"/>
        <v>0</v>
      </c>
      <c r="J54" s="30">
        <f t="shared" si="1"/>
        <v>203329</v>
      </c>
      <c r="K54" s="22">
        <v>0</v>
      </c>
      <c r="L54" s="22">
        <f>SUM(Aug!L54+K54)</f>
        <v>6</v>
      </c>
    </row>
    <row r="55" spans="1:12" s="1" customFormat="1" ht="15.75" customHeight="1">
      <c r="A55" s="5" t="s">
        <v>67</v>
      </c>
      <c r="B55" s="6" t="s">
        <v>20</v>
      </c>
      <c r="C55" s="29">
        <v>9301</v>
      </c>
      <c r="D55" s="30">
        <f>SUM(Aug!D55+C55*10)</f>
        <v>542809</v>
      </c>
      <c r="E55" s="31">
        <v>0</v>
      </c>
      <c r="F55" s="30">
        <f>SUM(Aug!F55+E55*10)</f>
        <v>8423</v>
      </c>
      <c r="G55" s="31">
        <v>103484</v>
      </c>
      <c r="H55" s="30">
        <f>SUM(Aug!H55+G55)</f>
        <v>408005</v>
      </c>
      <c r="I55" s="32">
        <f t="shared" si="2"/>
        <v>112785</v>
      </c>
      <c r="J55" s="30">
        <f t="shared" si="1"/>
        <v>959237</v>
      </c>
      <c r="K55" s="22">
        <v>9</v>
      </c>
      <c r="L55" s="22">
        <f>SUM(Aug!L55+K55)</f>
        <v>31</v>
      </c>
    </row>
    <row r="56" spans="1:12" s="9" customFormat="1" ht="15.75" customHeight="1">
      <c r="A56" s="7" t="s">
        <v>68</v>
      </c>
      <c r="B56" s="8" t="s">
        <v>20</v>
      </c>
      <c r="C56" s="29">
        <v>0</v>
      </c>
      <c r="D56" s="30">
        <f>SUM(Aug!D56+C56*10)</f>
        <v>0</v>
      </c>
      <c r="E56" s="31">
        <v>0</v>
      </c>
      <c r="F56" s="30">
        <f>SUM(Aug!F56+E56*10)</f>
        <v>0</v>
      </c>
      <c r="G56" s="31">
        <v>0</v>
      </c>
      <c r="H56" s="30">
        <f>SUM(Aug!H56+G56)</f>
        <v>0</v>
      </c>
      <c r="I56" s="30">
        <f t="shared" si="2"/>
        <v>0</v>
      </c>
      <c r="J56" s="30">
        <f t="shared" si="1"/>
        <v>0</v>
      </c>
      <c r="K56" s="22">
        <v>0</v>
      </c>
      <c r="L56" s="22">
        <f>SUM(Aug!L56+K56)</f>
        <v>0</v>
      </c>
    </row>
    <row r="57" spans="1:12" s="1" customFormat="1" ht="15.75" customHeight="1">
      <c r="A57" s="5" t="s">
        <v>69</v>
      </c>
      <c r="B57" s="6" t="s">
        <v>20</v>
      </c>
      <c r="C57" s="29">
        <v>442</v>
      </c>
      <c r="D57" s="30">
        <f>SUM(Aug!D57+C57*10)</f>
        <v>51382</v>
      </c>
      <c r="E57" s="31">
        <v>113</v>
      </c>
      <c r="F57" s="30">
        <f>SUM(Aug!F57+E57*10)</f>
        <v>23724</v>
      </c>
      <c r="G57" s="31">
        <v>12466</v>
      </c>
      <c r="H57" s="30">
        <f>SUM(Aug!H57+G57)</f>
        <v>18741</v>
      </c>
      <c r="I57" s="32">
        <f t="shared" si="2"/>
        <v>13021</v>
      </c>
      <c r="J57" s="30">
        <f t="shared" si="1"/>
        <v>93847</v>
      </c>
      <c r="K57" s="22">
        <v>2</v>
      </c>
      <c r="L57" s="22">
        <f>SUM(Aug!L57+K57)</f>
        <v>5</v>
      </c>
    </row>
    <row r="58" spans="1:12" s="9" customFormat="1" ht="15.75" customHeight="1">
      <c r="A58" s="7" t="s">
        <v>70</v>
      </c>
      <c r="B58" s="8" t="s">
        <v>20</v>
      </c>
      <c r="C58" s="29">
        <v>0</v>
      </c>
      <c r="D58" s="30">
        <f>SUM(Aug!D58+C58*10)</f>
        <v>76400</v>
      </c>
      <c r="E58" s="31">
        <v>0</v>
      </c>
      <c r="F58" s="30">
        <f>SUM(Aug!F58+E58*10)</f>
        <v>0</v>
      </c>
      <c r="G58" s="31">
        <v>0</v>
      </c>
      <c r="H58" s="30">
        <f>SUM(Aug!H58+G58)</f>
        <v>57411</v>
      </c>
      <c r="I58" s="30">
        <f t="shared" si="2"/>
        <v>0</v>
      </c>
      <c r="J58" s="30">
        <f t="shared" si="1"/>
        <v>133811</v>
      </c>
      <c r="K58" s="22">
        <v>0</v>
      </c>
      <c r="L58" s="22">
        <f>SUM(Aug!L58+K58)</f>
        <v>4</v>
      </c>
    </row>
    <row r="59" spans="1:12" s="1" customFormat="1" ht="15.75" customHeight="1">
      <c r="A59" s="5" t="s">
        <v>71</v>
      </c>
      <c r="B59" s="6" t="s">
        <v>20</v>
      </c>
      <c r="C59" s="29">
        <v>2973</v>
      </c>
      <c r="D59" s="30">
        <f>SUM(Aug!D59+C59*10)</f>
        <v>46554</v>
      </c>
      <c r="E59" s="31">
        <v>0</v>
      </c>
      <c r="F59" s="30">
        <f>SUM(Aug!F59+E59*10)</f>
        <v>0</v>
      </c>
      <c r="G59" s="31">
        <v>47109</v>
      </c>
      <c r="H59" s="30">
        <f>SUM(Aug!H59+G59)</f>
        <v>54860</v>
      </c>
      <c r="I59" s="32">
        <f t="shared" si="2"/>
        <v>50082</v>
      </c>
      <c r="J59" s="30">
        <f t="shared" si="1"/>
        <v>101414</v>
      </c>
      <c r="K59" s="22">
        <v>1</v>
      </c>
      <c r="L59" s="22">
        <f>SUM(Aug!L59+K59)</f>
        <v>2</v>
      </c>
    </row>
    <row r="60" spans="1:12" s="9" customFormat="1" ht="15.75" customHeight="1">
      <c r="A60" s="7" t="s">
        <v>72</v>
      </c>
      <c r="B60" s="8" t="s">
        <v>20</v>
      </c>
      <c r="C60" s="29">
        <v>31794</v>
      </c>
      <c r="D60" s="30">
        <f>SUM(Aug!D60+C60*10)</f>
        <v>1317296</v>
      </c>
      <c r="E60" s="31">
        <v>0</v>
      </c>
      <c r="F60" s="30">
        <f>SUM(Aug!F60+E60*10)</f>
        <v>43429</v>
      </c>
      <c r="G60" s="31">
        <v>255607</v>
      </c>
      <c r="H60" s="30">
        <f>SUM(Aug!H60+G60)</f>
        <v>1303824</v>
      </c>
      <c r="I60" s="30">
        <f t="shared" si="2"/>
        <v>287401</v>
      </c>
      <c r="J60" s="30">
        <f t="shared" si="1"/>
        <v>2664549</v>
      </c>
      <c r="K60" s="22">
        <v>20</v>
      </c>
      <c r="L60" s="22">
        <f>SUM(Aug!L60+K60)</f>
        <v>88</v>
      </c>
    </row>
    <row r="61" spans="1:12" s="1" customFormat="1" ht="15.75" customHeight="1">
      <c r="A61" s="5" t="s">
        <v>73</v>
      </c>
      <c r="B61" s="6" t="s">
        <v>20</v>
      </c>
      <c r="C61" s="29">
        <v>0</v>
      </c>
      <c r="D61" s="30">
        <f>SUM(Aug!D61+C61*10)</f>
        <v>104273</v>
      </c>
      <c r="E61" s="31">
        <v>0</v>
      </c>
      <c r="F61" s="30">
        <f>SUM(Aug!F61+E61*10)</f>
        <v>0</v>
      </c>
      <c r="G61" s="31">
        <v>0</v>
      </c>
      <c r="H61" s="30">
        <f>SUM(Aug!H61+G61)</f>
        <v>33520</v>
      </c>
      <c r="I61" s="32">
        <f t="shared" si="2"/>
        <v>0</v>
      </c>
      <c r="J61" s="30">
        <f t="shared" si="1"/>
        <v>137793</v>
      </c>
      <c r="K61" s="22">
        <v>0</v>
      </c>
      <c r="L61" s="22">
        <f>SUM(Aug!L61+K61)</f>
        <v>5</v>
      </c>
    </row>
    <row r="62" spans="1:12" s="9" customFormat="1" ht="15.75" customHeight="1">
      <c r="A62" s="7" t="s">
        <v>74</v>
      </c>
      <c r="B62" s="8" t="s">
        <v>20</v>
      </c>
      <c r="C62" s="29">
        <v>0</v>
      </c>
      <c r="D62" s="30">
        <f>SUM(Aug!D62+C62*10)</f>
        <v>0</v>
      </c>
      <c r="E62" s="31">
        <v>0</v>
      </c>
      <c r="F62" s="30">
        <f>SUM(Aug!F62+E62*10)</f>
        <v>0</v>
      </c>
      <c r="G62" s="31">
        <v>0</v>
      </c>
      <c r="H62" s="30">
        <f>SUM(Aug!H62+G62)</f>
        <v>0</v>
      </c>
      <c r="I62" s="30">
        <f t="shared" si="2"/>
        <v>0</v>
      </c>
      <c r="J62" s="30">
        <f t="shared" si="1"/>
        <v>0</v>
      </c>
      <c r="K62" s="22">
        <v>0</v>
      </c>
      <c r="L62" s="22">
        <f>SUM(Aug!L62+K62)</f>
        <v>0</v>
      </c>
    </row>
    <row r="63" spans="1:12" s="1" customFormat="1" ht="15.75" customHeight="1">
      <c r="A63" s="5" t="s">
        <v>75</v>
      </c>
      <c r="B63" s="6" t="s">
        <v>20</v>
      </c>
      <c r="C63" s="29">
        <v>0</v>
      </c>
      <c r="D63" s="30">
        <f>SUM(Aug!D63+C63*10)</f>
        <v>72520</v>
      </c>
      <c r="E63" s="31">
        <v>0</v>
      </c>
      <c r="F63" s="30">
        <f>SUM(Aug!F63+E63*10)</f>
        <v>0</v>
      </c>
      <c r="G63" s="31">
        <v>0</v>
      </c>
      <c r="H63" s="30">
        <f>SUM(Aug!H63+G63)</f>
        <v>43538</v>
      </c>
      <c r="I63" s="32">
        <f t="shared" si="2"/>
        <v>0</v>
      </c>
      <c r="J63" s="30">
        <f t="shared" si="1"/>
        <v>116058</v>
      </c>
      <c r="K63" s="22">
        <v>0</v>
      </c>
      <c r="L63" s="22">
        <f>SUM(Aug!L63+K63)</f>
        <v>4</v>
      </c>
    </row>
    <row r="64" spans="1:12" s="1" customFormat="1" ht="15.75" customHeight="1">
      <c r="A64" s="5" t="s">
        <v>76</v>
      </c>
      <c r="B64" s="6" t="s">
        <v>20</v>
      </c>
      <c r="C64" s="29">
        <v>0</v>
      </c>
      <c r="D64" s="30">
        <f>SUM(Aug!D64+C64*10)</f>
        <v>33792</v>
      </c>
      <c r="E64" s="31">
        <v>0</v>
      </c>
      <c r="F64" s="30">
        <f>SUM(Aug!F64+E64*10)</f>
        <v>0</v>
      </c>
      <c r="G64" s="31">
        <v>0</v>
      </c>
      <c r="H64" s="30">
        <f>SUM(Aug!H64+G64)</f>
        <v>33607</v>
      </c>
      <c r="I64" s="32">
        <f t="shared" si="2"/>
        <v>0</v>
      </c>
      <c r="J64" s="30">
        <f t="shared" si="1"/>
        <v>67399</v>
      </c>
      <c r="K64" s="22">
        <v>0</v>
      </c>
      <c r="L64" s="22">
        <f>SUM(Aug!L64+K64)</f>
        <v>1</v>
      </c>
    </row>
    <row r="65" spans="1:12" s="9" customFormat="1" ht="15.75" customHeight="1">
      <c r="A65" s="7" t="s">
        <v>78</v>
      </c>
      <c r="B65" s="8" t="s">
        <v>20</v>
      </c>
      <c r="C65" s="29">
        <v>0</v>
      </c>
      <c r="D65" s="30">
        <f>SUM(Aug!D65+C65*10)</f>
        <v>0</v>
      </c>
      <c r="E65" s="31">
        <v>0</v>
      </c>
      <c r="F65" s="30">
        <f>SUM(Aug!F65+E65*10)</f>
        <v>0</v>
      </c>
      <c r="G65" s="31">
        <v>0</v>
      </c>
      <c r="H65" s="30">
        <f>SUM(Aug!H65+G65)</f>
        <v>0</v>
      </c>
      <c r="I65" s="30">
        <f t="shared" si="2"/>
        <v>0</v>
      </c>
      <c r="J65" s="30">
        <f t="shared" si="1"/>
        <v>0</v>
      </c>
      <c r="K65" s="22">
        <v>0</v>
      </c>
      <c r="L65" s="22">
        <f>SUM(Aug!L65+K65)</f>
        <v>0</v>
      </c>
    </row>
    <row r="66" spans="1:12" s="9" customFormat="1" ht="15.75" customHeight="1">
      <c r="A66" s="7" t="s">
        <v>79</v>
      </c>
      <c r="B66" s="8" t="s">
        <v>20</v>
      </c>
      <c r="C66" s="29">
        <v>0</v>
      </c>
      <c r="D66" s="30">
        <f>SUM(Aug!D66+C66*10)</f>
        <v>36399</v>
      </c>
      <c r="E66" s="31">
        <v>0</v>
      </c>
      <c r="F66" s="30">
        <f>SUM(Aug!F66+E66*10)</f>
        <v>0</v>
      </c>
      <c r="G66" s="31">
        <v>0</v>
      </c>
      <c r="H66" s="30">
        <f>SUM(Aug!H66+G66)</f>
        <v>0</v>
      </c>
      <c r="I66" s="30">
        <f t="shared" si="2"/>
        <v>0</v>
      </c>
      <c r="J66" s="30">
        <f t="shared" si="1"/>
        <v>36399</v>
      </c>
      <c r="K66" s="22">
        <v>0</v>
      </c>
      <c r="L66" s="22">
        <f>SUM(Aug!L66+K66)</f>
        <v>1</v>
      </c>
    </row>
    <row r="67" spans="1:12" s="9" customFormat="1" ht="15.75" customHeight="1">
      <c r="A67" s="7" t="s">
        <v>80</v>
      </c>
      <c r="B67" s="8" t="s">
        <v>20</v>
      </c>
      <c r="C67" s="29">
        <v>1516</v>
      </c>
      <c r="D67" s="30">
        <f>SUM(Aug!D67+C67*10)</f>
        <v>15160</v>
      </c>
      <c r="E67" s="31">
        <v>0</v>
      </c>
      <c r="F67" s="30">
        <f>SUM(Aug!F67+E67*10)</f>
        <v>0</v>
      </c>
      <c r="G67" s="31">
        <v>602</v>
      </c>
      <c r="H67" s="30">
        <f>SUM(Aug!H67+G67)</f>
        <v>602</v>
      </c>
      <c r="I67" s="30">
        <f t="shared" si="2"/>
        <v>2118</v>
      </c>
      <c r="J67" s="30">
        <f t="shared" si="1"/>
        <v>15762</v>
      </c>
      <c r="K67" s="22">
        <v>1</v>
      </c>
      <c r="L67" s="22">
        <f>SUM(Aug!L67+K67)</f>
        <v>1</v>
      </c>
    </row>
    <row r="68" spans="1:12" s="1" customFormat="1" ht="15.75" customHeight="1">
      <c r="A68" s="5" t="s">
        <v>81</v>
      </c>
      <c r="B68" s="6" t="s">
        <v>20</v>
      </c>
      <c r="C68" s="29">
        <v>0</v>
      </c>
      <c r="D68" s="30">
        <f>SUM(Aug!D68+C68*10)</f>
        <v>40660</v>
      </c>
      <c r="E68" s="31">
        <v>517</v>
      </c>
      <c r="F68" s="30">
        <f>SUM(Aug!F68+E68*10)</f>
        <v>5170</v>
      </c>
      <c r="G68" s="31">
        <v>0</v>
      </c>
      <c r="H68" s="30">
        <f>SUM(Aug!H68+G68)</f>
        <v>15324</v>
      </c>
      <c r="I68" s="32">
        <f t="shared" si="2"/>
        <v>517</v>
      </c>
      <c r="J68" s="30">
        <f t="shared" si="1"/>
        <v>61154</v>
      </c>
      <c r="K68" s="22">
        <v>1</v>
      </c>
      <c r="L68" s="22">
        <f>SUM(Aug!L68+K68)</f>
        <v>3</v>
      </c>
    </row>
    <row r="69" spans="1:12" s="9" customFormat="1" ht="15.75" customHeight="1">
      <c r="A69" s="7" t="s">
        <v>85</v>
      </c>
      <c r="B69" s="8" t="s">
        <v>20</v>
      </c>
      <c r="C69" s="29">
        <v>4422</v>
      </c>
      <c r="D69" s="30">
        <f>SUM(Aug!D69+C69*10)</f>
        <v>93579</v>
      </c>
      <c r="E69" s="31">
        <v>0</v>
      </c>
      <c r="F69" s="30">
        <f>SUM(Aug!F69+E69*10)</f>
        <v>0</v>
      </c>
      <c r="G69" s="31">
        <v>53130</v>
      </c>
      <c r="H69" s="30">
        <f>SUM(Aug!H69+G69)</f>
        <v>88808</v>
      </c>
      <c r="I69" s="30">
        <f t="shared" si="2"/>
        <v>57552</v>
      </c>
      <c r="J69" s="30">
        <f t="shared" si="1"/>
        <v>182387</v>
      </c>
      <c r="K69" s="22">
        <v>3</v>
      </c>
      <c r="L69" s="22">
        <f>SUM(Aug!L69+K69)</f>
        <v>6</v>
      </c>
    </row>
    <row r="70" spans="1:12" s="9" customFormat="1" ht="15.75" customHeight="1">
      <c r="A70" s="7" t="s">
        <v>87</v>
      </c>
      <c r="B70" s="8" t="s">
        <v>20</v>
      </c>
      <c r="C70" s="29">
        <v>0</v>
      </c>
      <c r="D70" s="30">
        <f>SUM(Aug!D70+C70*10)</f>
        <v>33176</v>
      </c>
      <c r="E70" s="31">
        <v>90</v>
      </c>
      <c r="F70" s="30">
        <f>SUM(Aug!F70+E70*10)</f>
        <v>900</v>
      </c>
      <c r="G70" s="31">
        <v>0</v>
      </c>
      <c r="H70" s="30">
        <f>SUM(Aug!H70+G70)</f>
        <v>87224</v>
      </c>
      <c r="I70" s="30">
        <f t="shared" si="2"/>
        <v>90</v>
      </c>
      <c r="J70" s="30">
        <f>SUM(D70+F70+H70)</f>
        <v>121300</v>
      </c>
      <c r="K70" s="22">
        <v>1</v>
      </c>
      <c r="L70" s="22">
        <f>SUM(Aug!L70+K70)</f>
        <v>2</v>
      </c>
    </row>
    <row r="71" spans="1:12" s="1" customFormat="1" ht="15.75" customHeight="1">
      <c r="A71" s="5" t="s">
        <v>88</v>
      </c>
      <c r="B71" s="6" t="s">
        <v>20</v>
      </c>
      <c r="C71" s="29">
        <v>6201</v>
      </c>
      <c r="D71" s="30">
        <f>SUM(Aug!D71+C71*10)</f>
        <v>115998</v>
      </c>
      <c r="E71" s="31">
        <v>1732</v>
      </c>
      <c r="F71" s="30">
        <f>SUM(Aug!F71+E71*10)</f>
        <v>17320</v>
      </c>
      <c r="G71" s="31">
        <v>113407</v>
      </c>
      <c r="H71" s="30">
        <f>SUM(Aug!H71+G71)</f>
        <v>143384</v>
      </c>
      <c r="I71" s="32">
        <f t="shared" si="2"/>
        <v>121340</v>
      </c>
      <c r="J71" s="30">
        <f>SUM(D71+F71+H71)</f>
        <v>276702</v>
      </c>
      <c r="K71" s="22">
        <v>4</v>
      </c>
      <c r="L71" s="22">
        <f>SUM(Aug!L71+K71)</f>
        <v>7</v>
      </c>
    </row>
    <row r="72" spans="1:12" s="3" customFormat="1" ht="21.75">
      <c r="A72" s="17" t="s">
        <v>125</v>
      </c>
      <c r="B72" s="2"/>
      <c r="C72" s="32">
        <f>SUM(C5:C31)</f>
        <v>146543</v>
      </c>
      <c r="D72" s="32">
        <f aca="true" t="shared" si="3" ref="D72:J72">SUM(D5:D31)</f>
        <v>3982467</v>
      </c>
      <c r="E72" s="32">
        <f t="shared" si="3"/>
        <v>70110</v>
      </c>
      <c r="F72" s="32">
        <f t="shared" si="3"/>
        <v>1670423</v>
      </c>
      <c r="G72" s="32">
        <f t="shared" si="3"/>
        <v>1406246</v>
      </c>
      <c r="H72" s="32">
        <f t="shared" si="3"/>
        <v>3744219.73</v>
      </c>
      <c r="I72" s="32">
        <f t="shared" si="3"/>
        <v>1622899</v>
      </c>
      <c r="J72" s="32">
        <f t="shared" si="3"/>
        <v>9397109.73</v>
      </c>
      <c r="K72" s="21">
        <f>+SUM(K5:K31)</f>
        <v>168</v>
      </c>
      <c r="L72" s="21">
        <f>SUM(Aug!L72+K72)</f>
        <v>441</v>
      </c>
    </row>
    <row r="73" spans="1:12" s="3" customFormat="1" ht="21.75">
      <c r="A73" s="17" t="s">
        <v>126</v>
      </c>
      <c r="B73" s="2"/>
      <c r="C73" s="32">
        <f>SUM(C32:C71)</f>
        <v>112409</v>
      </c>
      <c r="D73" s="32">
        <f aca="true" t="shared" si="4" ref="D73:J73">SUM(D32:D71)</f>
        <v>4609348</v>
      </c>
      <c r="E73" s="32">
        <f t="shared" si="4"/>
        <v>11050</v>
      </c>
      <c r="F73" s="32">
        <f t="shared" si="4"/>
        <v>335375</v>
      </c>
      <c r="G73" s="32">
        <f t="shared" si="4"/>
        <v>1192986</v>
      </c>
      <c r="H73" s="32">
        <f t="shared" si="4"/>
        <v>4039610</v>
      </c>
      <c r="I73" s="32">
        <f t="shared" si="4"/>
        <v>1316445</v>
      </c>
      <c r="J73" s="32">
        <f t="shared" si="4"/>
        <v>8984333</v>
      </c>
      <c r="K73" s="21">
        <f>+SUM(K6:K32)</f>
        <v>130</v>
      </c>
      <c r="L73" s="21">
        <f>SUM(Aug!L73+K73)</f>
        <v>360</v>
      </c>
    </row>
    <row r="74" spans="1:12" s="3" customFormat="1" ht="15.75" customHeight="1">
      <c r="A74" s="15" t="s">
        <v>89</v>
      </c>
      <c r="B74" s="2"/>
      <c r="C74" s="32">
        <f>SUM(C72:C73)</f>
        <v>258952</v>
      </c>
      <c r="D74" s="32">
        <f aca="true" t="shared" si="5" ref="D74:J74">SUM(D72:D73)</f>
        <v>8591815</v>
      </c>
      <c r="E74" s="32">
        <f t="shared" si="5"/>
        <v>81160</v>
      </c>
      <c r="F74" s="32">
        <f t="shared" si="5"/>
        <v>2005798</v>
      </c>
      <c r="G74" s="32">
        <f t="shared" si="5"/>
        <v>2599232</v>
      </c>
      <c r="H74" s="32">
        <f t="shared" si="5"/>
        <v>7783829.73</v>
      </c>
      <c r="I74" s="32">
        <f t="shared" si="5"/>
        <v>2939344</v>
      </c>
      <c r="J74" s="32">
        <f t="shared" si="5"/>
        <v>18381442.73</v>
      </c>
      <c r="K74" s="21">
        <f>SUM(K72:K73)</f>
        <v>298</v>
      </c>
      <c r="L74" s="21">
        <f>SUM(L72:L73)</f>
        <v>801</v>
      </c>
    </row>
    <row r="75" spans="1:12" ht="12.75">
      <c r="A75" s="10"/>
      <c r="B75" s="2"/>
      <c r="C75" s="37"/>
      <c r="D75" s="24"/>
      <c r="E75" s="37"/>
      <c r="F75" s="24"/>
      <c r="G75" s="37"/>
      <c r="H75" s="24"/>
      <c r="I75" s="76" t="s">
        <v>133</v>
      </c>
      <c r="J75" s="77">
        <v>21175252</v>
      </c>
      <c r="L75" s="66"/>
    </row>
    <row r="76" spans="1:10" ht="12.75">
      <c r="A76" s="10"/>
      <c r="B76" s="2"/>
      <c r="C76" s="37"/>
      <c r="D76" s="24"/>
      <c r="E76" s="37"/>
      <c r="F76" s="24"/>
      <c r="G76" s="37"/>
      <c r="H76" s="24"/>
      <c r="I76" s="76" t="s">
        <v>132</v>
      </c>
      <c r="J76" s="77">
        <v>24267971</v>
      </c>
    </row>
    <row r="77" spans="1:10" ht="12.75">
      <c r="A77" s="10"/>
      <c r="B77" s="2"/>
      <c r="C77" s="37"/>
      <c r="D77" s="24"/>
      <c r="E77" s="37"/>
      <c r="F77" s="24"/>
      <c r="G77" s="37"/>
      <c r="H77" s="24"/>
      <c r="I77" s="76" t="s">
        <v>131</v>
      </c>
      <c r="J77" s="77">
        <v>16131653</v>
      </c>
    </row>
  </sheetData>
  <sheetProtection/>
  <mergeCells count="1">
    <mergeCell ref="A1:L1"/>
  </mergeCells>
  <conditionalFormatting sqref="C2:IV2 B75:H77 A1:A74 M1:IV1 B3:IV74">
    <cfRule type="expression" priority="2" dxfId="0" stopIfTrue="1">
      <formula>CellHasFormula</formula>
    </cfRule>
  </conditionalFormatting>
  <conditionalFormatting sqref="A1 M1:IV1">
    <cfRule type="expression" priority="1" dxfId="0" stopIfTrue="1">
      <formula>CellHasFormula</formula>
    </cfRule>
  </conditionalFormatting>
  <printOptions/>
  <pageMargins left="0.5" right="0.5" top="0.5" bottom="0.5" header="0.5" footer="0.5"/>
  <pageSetup fitToHeight="2" fitToWidth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PageLayoutView="0" workbookViewId="0" topLeftCell="A1">
      <pane ySplit="4" topLeftCell="A50" activePane="bottomLeft" state="frozen"/>
      <selection pane="topLeft" activeCell="A1" sqref="A1"/>
      <selection pane="bottomLeft" activeCell="K79" sqref="K79"/>
    </sheetView>
  </sheetViews>
  <sheetFormatPr defaultColWidth="9.140625" defaultRowHeight="12.75"/>
  <cols>
    <col min="1" max="1" width="15.7109375" style="0" customWidth="1"/>
    <col min="2" max="2" width="8.7109375" style="0" customWidth="1"/>
    <col min="3" max="3" width="15.7109375" style="23" customWidth="1"/>
    <col min="4" max="4" width="15.7109375" style="38" customWidth="1"/>
    <col min="5" max="5" width="15.7109375" style="23" customWidth="1"/>
    <col min="6" max="6" width="15.7109375" style="38" customWidth="1"/>
    <col min="7" max="7" width="15.7109375" style="23" customWidth="1"/>
    <col min="8" max="10" width="15.7109375" style="38" customWidth="1"/>
    <col min="11" max="11" width="6.7109375" style="23" customWidth="1"/>
    <col min="12" max="12" width="7.140625" style="23" customWidth="1"/>
  </cols>
  <sheetData>
    <row r="1" spans="1:13" s="1" customFormat="1" ht="18">
      <c r="A1" s="117" t="s">
        <v>130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42"/>
    </row>
    <row r="2" spans="1:13" s="1" customFormat="1" ht="12.75">
      <c r="A2" s="111" t="s">
        <v>170</v>
      </c>
      <c r="C2" s="20"/>
      <c r="D2" s="26"/>
      <c r="E2" s="20"/>
      <c r="F2" s="26"/>
      <c r="G2" s="20"/>
      <c r="H2" s="26"/>
      <c r="I2" s="26"/>
      <c r="J2" s="26"/>
      <c r="K2" s="20"/>
      <c r="L2" s="46"/>
      <c r="M2" s="42"/>
    </row>
    <row r="3" spans="1:13" s="3" customFormat="1" ht="12.75">
      <c r="A3" s="47"/>
      <c r="B3" s="2"/>
      <c r="C3" s="37"/>
      <c r="D3" s="24"/>
      <c r="E3" s="37"/>
      <c r="F3" s="24"/>
      <c r="G3" s="37"/>
      <c r="H3" s="24"/>
      <c r="I3" s="24"/>
      <c r="J3" s="24"/>
      <c r="K3" s="24"/>
      <c r="L3" s="48"/>
      <c r="M3" s="43"/>
    </row>
    <row r="4" spans="1:13" s="4" customFormat="1" ht="20.25" customHeight="1">
      <c r="A4" s="49" t="s">
        <v>0</v>
      </c>
      <c r="B4" s="4" t="s">
        <v>1</v>
      </c>
      <c r="C4" s="4" t="s">
        <v>117</v>
      </c>
      <c r="D4" s="19" t="s">
        <v>11</v>
      </c>
      <c r="E4" s="4" t="s">
        <v>118</v>
      </c>
      <c r="F4" s="19" t="s">
        <v>14</v>
      </c>
      <c r="G4" s="4" t="s">
        <v>119</v>
      </c>
      <c r="H4" s="19" t="s">
        <v>90</v>
      </c>
      <c r="I4" s="19" t="s">
        <v>120</v>
      </c>
      <c r="J4" s="19" t="s">
        <v>18</v>
      </c>
      <c r="K4" s="4" t="s">
        <v>128</v>
      </c>
      <c r="L4" s="50" t="s">
        <v>129</v>
      </c>
      <c r="M4" s="44"/>
    </row>
    <row r="5" spans="1:13" s="9" customFormat="1" ht="15.75" customHeight="1">
      <c r="A5" s="51" t="s">
        <v>21</v>
      </c>
      <c r="B5" s="8" t="s">
        <v>22</v>
      </c>
      <c r="C5" s="39">
        <v>20912</v>
      </c>
      <c r="D5" s="30">
        <f>SUM(Sep!D5+C5*9)</f>
        <v>743617</v>
      </c>
      <c r="E5" s="31">
        <v>25625</v>
      </c>
      <c r="F5" s="30">
        <f>SUM(Sep!F5+E5*9)</f>
        <v>873655</v>
      </c>
      <c r="G5" s="31">
        <v>374314</v>
      </c>
      <c r="H5" s="30">
        <f>SUM(Sep!H5+G5)</f>
        <v>1091784</v>
      </c>
      <c r="I5" s="30">
        <f aca="true" t="shared" si="0" ref="I5:I36">SUM(C5,E5,G5)</f>
        <v>420851</v>
      </c>
      <c r="J5" s="30">
        <f>SUM(D5+F5+H5)</f>
        <v>2709056</v>
      </c>
      <c r="K5" s="22">
        <v>44</v>
      </c>
      <c r="L5" s="52">
        <f>SUM(Sep!L5+K5)</f>
        <v>138</v>
      </c>
      <c r="M5" s="45"/>
    </row>
    <row r="6" spans="1:13" s="9" customFormat="1" ht="15.75" customHeight="1">
      <c r="A6" s="51" t="s">
        <v>23</v>
      </c>
      <c r="B6" s="8" t="s">
        <v>22</v>
      </c>
      <c r="C6" s="39">
        <v>0</v>
      </c>
      <c r="D6" s="30">
        <f>SUM(Sep!D6+C6*9)</f>
        <v>24991</v>
      </c>
      <c r="E6" s="31">
        <v>1280</v>
      </c>
      <c r="F6" s="30">
        <f>SUM(Sep!F6+E6*9)</f>
        <v>24876</v>
      </c>
      <c r="G6" s="31">
        <v>7680</v>
      </c>
      <c r="H6" s="30">
        <f>SUM(Sep!H6+G6)</f>
        <v>34357</v>
      </c>
      <c r="I6" s="30">
        <f t="shared" si="0"/>
        <v>8960</v>
      </c>
      <c r="J6" s="30">
        <f aca="true" t="shared" si="1" ref="J6:J69">SUM(D6+F6+H6)</f>
        <v>84224</v>
      </c>
      <c r="K6" s="22">
        <v>1</v>
      </c>
      <c r="L6" s="52">
        <f>SUM(Sep!L6+K6)</f>
        <v>6</v>
      </c>
      <c r="M6" s="45"/>
    </row>
    <row r="7" spans="1:13" s="1" customFormat="1" ht="15.75" customHeight="1">
      <c r="A7" s="53" t="s">
        <v>24</v>
      </c>
      <c r="B7" s="6" t="s">
        <v>22</v>
      </c>
      <c r="C7" s="39">
        <v>11555</v>
      </c>
      <c r="D7" s="30">
        <f>SUM(Sep!D7+C7*9)</f>
        <v>382663</v>
      </c>
      <c r="E7" s="31">
        <v>4577</v>
      </c>
      <c r="F7" s="30">
        <f>SUM(Sep!F7+E7*9)</f>
        <v>101202</v>
      </c>
      <c r="G7" s="31">
        <v>45336</v>
      </c>
      <c r="H7" s="30">
        <f>SUM(Sep!H7+G7)</f>
        <v>392307</v>
      </c>
      <c r="I7" s="32">
        <f t="shared" si="0"/>
        <v>61468</v>
      </c>
      <c r="J7" s="30">
        <f t="shared" si="1"/>
        <v>876172</v>
      </c>
      <c r="K7" s="22">
        <v>8</v>
      </c>
      <c r="L7" s="52">
        <f>SUM(Sep!L7+K7)</f>
        <v>32</v>
      </c>
      <c r="M7" s="42"/>
    </row>
    <row r="8" spans="1:13" s="9" customFormat="1" ht="15.75" customHeight="1">
      <c r="A8" s="51" t="s">
        <v>25</v>
      </c>
      <c r="B8" s="8" t="s">
        <v>22</v>
      </c>
      <c r="C8" s="39">
        <v>1628</v>
      </c>
      <c r="D8" s="30">
        <f>SUM(Sep!D8+C8*9)</f>
        <v>32733</v>
      </c>
      <c r="E8" s="31">
        <v>0</v>
      </c>
      <c r="F8" s="30">
        <f>SUM(Sep!F8+E8*9)</f>
        <v>3950</v>
      </c>
      <c r="G8" s="31">
        <v>929</v>
      </c>
      <c r="H8" s="30">
        <f>SUM(Sep!H8+G8)</f>
        <v>2848</v>
      </c>
      <c r="I8" s="30">
        <f t="shared" si="0"/>
        <v>2557</v>
      </c>
      <c r="J8" s="30">
        <f t="shared" si="1"/>
        <v>39531</v>
      </c>
      <c r="K8" s="22">
        <v>1</v>
      </c>
      <c r="L8" s="52">
        <f>SUM(Sep!L8+K8)</f>
        <v>4</v>
      </c>
      <c r="M8" s="45"/>
    </row>
    <row r="9" spans="1:13" s="1" customFormat="1" ht="15.75" customHeight="1">
      <c r="A9" s="53" t="s">
        <v>27</v>
      </c>
      <c r="B9" s="6" t="s">
        <v>22</v>
      </c>
      <c r="C9" s="39">
        <v>1189</v>
      </c>
      <c r="D9" s="30">
        <f>SUM(Sep!D9+C9*9)</f>
        <v>10701</v>
      </c>
      <c r="E9" s="31">
        <v>1113</v>
      </c>
      <c r="F9" s="30">
        <f>SUM(Sep!F9+E9*9)</f>
        <v>13749</v>
      </c>
      <c r="G9" s="31">
        <v>16882</v>
      </c>
      <c r="H9" s="30">
        <f>SUM(Sep!H9+G9)</f>
        <v>22404</v>
      </c>
      <c r="I9" s="32">
        <f t="shared" si="0"/>
        <v>19184</v>
      </c>
      <c r="J9" s="30">
        <f t="shared" si="1"/>
        <v>46854</v>
      </c>
      <c r="K9" s="22">
        <v>2</v>
      </c>
      <c r="L9" s="52">
        <f>SUM(Sep!L9+K9)</f>
        <v>3</v>
      </c>
      <c r="M9" s="42"/>
    </row>
    <row r="10" spans="1:13" s="1" customFormat="1" ht="15.75" customHeight="1">
      <c r="A10" s="53" t="s">
        <v>30</v>
      </c>
      <c r="B10" s="6" t="s">
        <v>22</v>
      </c>
      <c r="C10" s="39">
        <v>0</v>
      </c>
      <c r="D10" s="30">
        <f>SUM(Sep!D10+C10*9)</f>
        <v>4345</v>
      </c>
      <c r="E10" s="31">
        <v>0</v>
      </c>
      <c r="F10" s="30">
        <f>SUM(Sep!F10+E10*9)</f>
        <v>51448</v>
      </c>
      <c r="G10" s="31">
        <v>0</v>
      </c>
      <c r="H10" s="30">
        <f>SUM(Sep!H10+G10)</f>
        <v>63254</v>
      </c>
      <c r="I10" s="32">
        <f t="shared" si="0"/>
        <v>0</v>
      </c>
      <c r="J10" s="30">
        <f t="shared" si="1"/>
        <v>119047</v>
      </c>
      <c r="K10" s="22">
        <v>0</v>
      </c>
      <c r="L10" s="52">
        <f>SUM(Sep!L10+K10)</f>
        <v>3</v>
      </c>
      <c r="M10" s="42"/>
    </row>
    <row r="11" spans="1:13" s="1" customFormat="1" ht="15.75" customHeight="1">
      <c r="A11" s="53" t="s">
        <v>31</v>
      </c>
      <c r="B11" s="6" t="s">
        <v>22</v>
      </c>
      <c r="C11" s="39">
        <v>8534</v>
      </c>
      <c r="D11" s="30">
        <f>SUM(Sep!D11+C11*9)</f>
        <v>151764</v>
      </c>
      <c r="E11" s="31">
        <v>567</v>
      </c>
      <c r="F11" s="30">
        <f>SUM(Sep!F11+E11*9)</f>
        <v>55999</v>
      </c>
      <c r="G11" s="31">
        <v>45711</v>
      </c>
      <c r="H11" s="30">
        <f>SUM(Sep!H11+G11)</f>
        <v>82283</v>
      </c>
      <c r="I11" s="32">
        <f t="shared" si="0"/>
        <v>54812</v>
      </c>
      <c r="J11" s="30">
        <f t="shared" si="1"/>
        <v>290046</v>
      </c>
      <c r="K11" s="22">
        <v>6</v>
      </c>
      <c r="L11" s="52">
        <f>SUM(Sep!L11+K11)</f>
        <v>19</v>
      </c>
      <c r="M11" s="42"/>
    </row>
    <row r="12" spans="1:13" s="9" customFormat="1" ht="15.75" customHeight="1">
      <c r="A12" s="51" t="s">
        <v>36</v>
      </c>
      <c r="B12" s="8" t="s">
        <v>22</v>
      </c>
      <c r="C12" s="39">
        <v>0</v>
      </c>
      <c r="D12" s="30">
        <f>SUM(Sep!D12+C12*9)</f>
        <v>20468</v>
      </c>
      <c r="E12" s="31">
        <v>0</v>
      </c>
      <c r="F12" s="30">
        <f>SUM(Sep!F12+E12*9)</f>
        <v>0</v>
      </c>
      <c r="G12" s="31">
        <v>0</v>
      </c>
      <c r="H12" s="30">
        <f>SUM(Sep!H12+G12)</f>
        <v>15033</v>
      </c>
      <c r="I12" s="30">
        <f t="shared" si="0"/>
        <v>0</v>
      </c>
      <c r="J12" s="30">
        <f t="shared" si="1"/>
        <v>35501</v>
      </c>
      <c r="K12" s="22">
        <v>0</v>
      </c>
      <c r="L12" s="52">
        <f>SUM(Sep!L12+K12)</f>
        <v>3</v>
      </c>
      <c r="M12" s="45"/>
    </row>
    <row r="13" spans="1:13" s="1" customFormat="1" ht="15.75" customHeight="1">
      <c r="A13" s="53" t="s">
        <v>37</v>
      </c>
      <c r="B13" s="6" t="s">
        <v>22</v>
      </c>
      <c r="C13" s="39">
        <v>16970</v>
      </c>
      <c r="D13" s="30">
        <f>SUM(Sep!D13+C13*9)</f>
        <v>345376</v>
      </c>
      <c r="E13" s="31">
        <v>1113</v>
      </c>
      <c r="F13" s="30">
        <f>SUM(Sep!F13+E13*9)</f>
        <v>86871</v>
      </c>
      <c r="G13" s="31">
        <v>69009</v>
      </c>
      <c r="H13" s="30">
        <f>SUM(Sep!H13+G13)</f>
        <v>230332</v>
      </c>
      <c r="I13" s="32">
        <f t="shared" si="0"/>
        <v>87092</v>
      </c>
      <c r="J13" s="30">
        <f t="shared" si="1"/>
        <v>662579</v>
      </c>
      <c r="K13" s="22">
        <v>6</v>
      </c>
      <c r="L13" s="52">
        <f>SUM(Sep!L13+K13)</f>
        <v>31</v>
      </c>
      <c r="M13" s="42"/>
    </row>
    <row r="14" spans="1:13" s="1" customFormat="1" ht="15.75" customHeight="1">
      <c r="A14" s="53" t="s">
        <v>40</v>
      </c>
      <c r="B14" s="6" t="s">
        <v>22</v>
      </c>
      <c r="C14" s="39">
        <v>1634</v>
      </c>
      <c r="D14" s="30">
        <f>SUM(Sep!D14+C14*9)</f>
        <v>254512</v>
      </c>
      <c r="E14" s="31">
        <v>200</v>
      </c>
      <c r="F14" s="30">
        <f>SUM(Sep!F14+E14*9)</f>
        <v>1800</v>
      </c>
      <c r="G14" s="31">
        <v>31904</v>
      </c>
      <c r="H14" s="30">
        <f>SUM(Sep!H14+G14)</f>
        <v>234014</v>
      </c>
      <c r="I14" s="32">
        <f t="shared" si="0"/>
        <v>33738</v>
      </c>
      <c r="J14" s="30">
        <f t="shared" si="1"/>
        <v>490326</v>
      </c>
      <c r="K14" s="22">
        <v>4</v>
      </c>
      <c r="L14" s="52">
        <f>SUM(Sep!L14+K14)</f>
        <v>23</v>
      </c>
      <c r="M14" s="42"/>
    </row>
    <row r="15" spans="1:13" s="1" customFormat="1" ht="15.75" customHeight="1">
      <c r="A15" s="53" t="s">
        <v>44</v>
      </c>
      <c r="B15" s="6" t="s">
        <v>22</v>
      </c>
      <c r="C15" s="39">
        <v>0</v>
      </c>
      <c r="D15" s="30">
        <f>SUM(Sep!D15+C15*9)</f>
        <v>4095</v>
      </c>
      <c r="E15" s="31">
        <v>0</v>
      </c>
      <c r="F15" s="30">
        <f>SUM(Sep!F15+E15*9)</f>
        <v>0</v>
      </c>
      <c r="G15" s="31">
        <v>0</v>
      </c>
      <c r="H15" s="30">
        <f>SUM(Sep!H15+G15)</f>
        <v>74150</v>
      </c>
      <c r="I15" s="32">
        <f t="shared" si="0"/>
        <v>0</v>
      </c>
      <c r="J15" s="30">
        <f t="shared" si="1"/>
        <v>78245</v>
      </c>
      <c r="K15" s="22">
        <v>0</v>
      </c>
      <c r="L15" s="52">
        <f>SUM(Sep!L15+K15)</f>
        <v>2</v>
      </c>
      <c r="M15" s="42"/>
    </row>
    <row r="16" spans="1:13" s="1" customFormat="1" ht="15.75" customHeight="1">
      <c r="A16" s="53" t="s">
        <v>45</v>
      </c>
      <c r="B16" s="6" t="s">
        <v>22</v>
      </c>
      <c r="C16" s="39">
        <v>44941</v>
      </c>
      <c r="D16" s="30">
        <f>SUM(Sep!D16+C16*9)</f>
        <v>1528831</v>
      </c>
      <c r="E16" s="31">
        <v>4393</v>
      </c>
      <c r="F16" s="30">
        <f>SUM(Sep!F16+E16*9)</f>
        <v>133070</v>
      </c>
      <c r="G16" s="31">
        <v>414860</v>
      </c>
      <c r="H16" s="30">
        <f>SUM(Sep!H16+G16)</f>
        <v>1270114</v>
      </c>
      <c r="I16" s="32">
        <f t="shared" si="0"/>
        <v>464194</v>
      </c>
      <c r="J16" s="30">
        <f t="shared" si="1"/>
        <v>2932015</v>
      </c>
      <c r="K16" s="22">
        <v>47</v>
      </c>
      <c r="L16" s="52">
        <f>SUM(Sep!L16+K16)</f>
        <v>138</v>
      </c>
      <c r="M16" s="42"/>
    </row>
    <row r="17" spans="1:13" s="1" customFormat="1" ht="15.75" customHeight="1">
      <c r="A17" s="53" t="s">
        <v>46</v>
      </c>
      <c r="B17" s="6" t="s">
        <v>22</v>
      </c>
      <c r="C17" s="39">
        <v>1419</v>
      </c>
      <c r="D17" s="30">
        <f>SUM(Sep!D17+C17*9)</f>
        <v>25620</v>
      </c>
      <c r="E17" s="31">
        <v>1732</v>
      </c>
      <c r="F17" s="30">
        <f>SUM(Sep!F17+E17*9)</f>
        <v>45671</v>
      </c>
      <c r="G17" s="31">
        <v>95413</v>
      </c>
      <c r="H17" s="30">
        <f>SUM(Sep!H17+G17)</f>
        <v>100395</v>
      </c>
      <c r="I17" s="32">
        <f t="shared" si="0"/>
        <v>98564</v>
      </c>
      <c r="J17" s="30">
        <f t="shared" si="1"/>
        <v>171686</v>
      </c>
      <c r="K17" s="22">
        <v>3</v>
      </c>
      <c r="L17" s="52">
        <f>SUM(Sep!L17+K17)</f>
        <v>9</v>
      </c>
      <c r="M17" s="42"/>
    </row>
    <row r="18" spans="1:13" s="9" customFormat="1" ht="15.75" customHeight="1">
      <c r="A18" s="51" t="s">
        <v>47</v>
      </c>
      <c r="B18" s="8" t="s">
        <v>22</v>
      </c>
      <c r="C18" s="39">
        <v>0</v>
      </c>
      <c r="D18" s="30">
        <f>SUM(Sep!D18+C18*9)</f>
        <v>0</v>
      </c>
      <c r="E18" s="31">
        <v>0</v>
      </c>
      <c r="F18" s="30">
        <f>SUM(Sep!F18+E18*9)</f>
        <v>0</v>
      </c>
      <c r="G18" s="31">
        <v>0</v>
      </c>
      <c r="H18" s="30">
        <f>SUM(Sep!H18+G18)</f>
        <v>0</v>
      </c>
      <c r="I18" s="30">
        <f t="shared" si="0"/>
        <v>0</v>
      </c>
      <c r="J18" s="30">
        <f t="shared" si="1"/>
        <v>0</v>
      </c>
      <c r="K18" s="22">
        <v>0</v>
      </c>
      <c r="L18" s="52">
        <f>SUM(Sep!L18+K18)</f>
        <v>0</v>
      </c>
      <c r="M18" s="45"/>
    </row>
    <row r="19" spans="1:13" s="9" customFormat="1" ht="15.75" customHeight="1">
      <c r="A19" s="51" t="s">
        <v>49</v>
      </c>
      <c r="B19" s="8" t="s">
        <v>22</v>
      </c>
      <c r="C19" s="39">
        <v>0</v>
      </c>
      <c r="D19" s="30">
        <f>SUM(Sep!D19+C19*9)</f>
        <v>0</v>
      </c>
      <c r="E19" s="31">
        <v>0</v>
      </c>
      <c r="F19" s="30">
        <f>SUM(Sep!F19+E19*9)</f>
        <v>0</v>
      </c>
      <c r="G19" s="31">
        <v>0</v>
      </c>
      <c r="H19" s="30">
        <f>SUM(Sep!H19+G19)</f>
        <v>0</v>
      </c>
      <c r="I19" s="30">
        <f t="shared" si="0"/>
        <v>0</v>
      </c>
      <c r="J19" s="30">
        <f t="shared" si="1"/>
        <v>0</v>
      </c>
      <c r="K19" s="22">
        <v>0</v>
      </c>
      <c r="L19" s="52">
        <f>SUM(Sep!L19+K19)</f>
        <v>0</v>
      </c>
      <c r="M19" s="45"/>
    </row>
    <row r="20" spans="1:13" s="1" customFormat="1" ht="15.75" customHeight="1">
      <c r="A20" s="53" t="s">
        <v>50</v>
      </c>
      <c r="B20" s="6" t="s">
        <v>22</v>
      </c>
      <c r="C20" s="39">
        <v>1181</v>
      </c>
      <c r="D20" s="30">
        <f>SUM(Sep!D20+C20*9)</f>
        <v>49336</v>
      </c>
      <c r="E20" s="31">
        <v>0</v>
      </c>
      <c r="F20" s="30">
        <f>SUM(Sep!F20+E20*9)</f>
        <v>0</v>
      </c>
      <c r="G20" s="31">
        <v>9068</v>
      </c>
      <c r="H20" s="30">
        <f>SUM(Sep!H20+G20)</f>
        <v>53968</v>
      </c>
      <c r="I20" s="32">
        <f t="shared" si="0"/>
        <v>10249</v>
      </c>
      <c r="J20" s="30">
        <f t="shared" si="1"/>
        <v>103304</v>
      </c>
      <c r="K20" s="22">
        <v>2</v>
      </c>
      <c r="L20" s="52">
        <f>SUM(Sep!L20+K20)</f>
        <v>9</v>
      </c>
      <c r="M20" s="42"/>
    </row>
    <row r="21" spans="1:13" s="1" customFormat="1" ht="15.75" customHeight="1">
      <c r="A21" s="53" t="s">
        <v>51</v>
      </c>
      <c r="B21" s="6" t="s">
        <v>22</v>
      </c>
      <c r="C21" s="39">
        <v>0</v>
      </c>
      <c r="D21" s="30">
        <f>SUM(Sep!D21+C21*9)</f>
        <v>66166</v>
      </c>
      <c r="E21" s="31">
        <v>0</v>
      </c>
      <c r="F21" s="30">
        <f>SUM(Sep!F21+E21*9)</f>
        <v>0</v>
      </c>
      <c r="G21" s="31">
        <v>0</v>
      </c>
      <c r="H21" s="30">
        <f>SUM(Sep!H21+G21)</f>
        <v>57996.729999999996</v>
      </c>
      <c r="I21" s="32">
        <f t="shared" si="0"/>
        <v>0</v>
      </c>
      <c r="J21" s="30">
        <f t="shared" si="1"/>
        <v>124162.73</v>
      </c>
      <c r="K21" s="22">
        <v>0</v>
      </c>
      <c r="L21" s="52">
        <f>SUM(Sep!L21+K21)</f>
        <v>2</v>
      </c>
      <c r="M21" s="42"/>
    </row>
    <row r="22" spans="1:13" s="1" customFormat="1" ht="15.75" customHeight="1">
      <c r="A22" s="53" t="s">
        <v>52</v>
      </c>
      <c r="B22" s="6" t="s">
        <v>22</v>
      </c>
      <c r="C22" s="39">
        <v>2708</v>
      </c>
      <c r="D22" s="30">
        <f>SUM(Sep!D22+C22*9)</f>
        <v>41652</v>
      </c>
      <c r="E22" s="31">
        <v>0</v>
      </c>
      <c r="F22" s="30">
        <f>SUM(Sep!F22+E22*9)</f>
        <v>1340</v>
      </c>
      <c r="G22" s="31">
        <v>5337</v>
      </c>
      <c r="H22" s="30">
        <f>SUM(Sep!H22+G22)</f>
        <v>24484</v>
      </c>
      <c r="I22" s="32">
        <f t="shared" si="0"/>
        <v>8045</v>
      </c>
      <c r="J22" s="30">
        <f t="shared" si="1"/>
        <v>67476</v>
      </c>
      <c r="K22" s="22">
        <v>2</v>
      </c>
      <c r="L22" s="52">
        <f>SUM(Sep!L22+K22)</f>
        <v>4</v>
      </c>
      <c r="M22" s="42"/>
    </row>
    <row r="23" spans="1:13" s="1" customFormat="1" ht="15.75" customHeight="1">
      <c r="A23" s="53" t="s">
        <v>53</v>
      </c>
      <c r="B23" s="6" t="s">
        <v>22</v>
      </c>
      <c r="C23" s="39">
        <v>2074</v>
      </c>
      <c r="D23" s="30">
        <f>SUM(Sep!D23+C23*9)</f>
        <v>220798</v>
      </c>
      <c r="E23" s="31">
        <v>4361</v>
      </c>
      <c r="F23" s="30">
        <f>SUM(Sep!F23+E23*9)</f>
        <v>155186</v>
      </c>
      <c r="G23" s="31">
        <v>57948</v>
      </c>
      <c r="H23" s="30">
        <f>SUM(Sep!H23+G23)</f>
        <v>274714</v>
      </c>
      <c r="I23" s="32">
        <f t="shared" si="0"/>
        <v>64383</v>
      </c>
      <c r="J23" s="30">
        <f t="shared" si="1"/>
        <v>650698</v>
      </c>
      <c r="K23" s="22">
        <v>6</v>
      </c>
      <c r="L23" s="52">
        <f>SUM(Sep!L23+K23)</f>
        <v>35</v>
      </c>
      <c r="M23" s="42"/>
    </row>
    <row r="24" spans="1:13" s="9" customFormat="1" ht="15.75" customHeight="1">
      <c r="A24" s="51" t="s">
        <v>57</v>
      </c>
      <c r="B24" s="8" t="s">
        <v>22</v>
      </c>
      <c r="C24" s="39">
        <v>2973</v>
      </c>
      <c r="D24" s="30">
        <f>SUM(Sep!D24+C24*9)</f>
        <v>172172</v>
      </c>
      <c r="E24" s="31">
        <v>2929</v>
      </c>
      <c r="F24" s="30">
        <f>SUM(Sep!F24+E24*9)</f>
        <v>30721</v>
      </c>
      <c r="G24" s="31">
        <v>29196</v>
      </c>
      <c r="H24" s="30">
        <f>SUM(Sep!H24+G24)</f>
        <v>69757</v>
      </c>
      <c r="I24" s="30">
        <f t="shared" si="0"/>
        <v>35098</v>
      </c>
      <c r="J24" s="30">
        <f t="shared" si="1"/>
        <v>272650</v>
      </c>
      <c r="K24" s="22">
        <v>4</v>
      </c>
      <c r="L24" s="52">
        <f>SUM(Sep!L24+K24)</f>
        <v>12</v>
      </c>
      <c r="M24" s="45"/>
    </row>
    <row r="25" spans="1:13" s="1" customFormat="1" ht="15.75" customHeight="1">
      <c r="A25" s="53" t="s">
        <v>63</v>
      </c>
      <c r="B25" s="6" t="s">
        <v>22</v>
      </c>
      <c r="C25" s="39">
        <v>0</v>
      </c>
      <c r="D25" s="30">
        <f>SUM(Sep!D25+C25*9)</f>
        <v>108678</v>
      </c>
      <c r="E25" s="31">
        <v>0</v>
      </c>
      <c r="F25" s="30">
        <f>SUM(Sep!F25+E25*9)</f>
        <v>0</v>
      </c>
      <c r="G25" s="31">
        <v>0</v>
      </c>
      <c r="H25" s="30">
        <f>SUM(Sep!H25+G25)</f>
        <v>95861</v>
      </c>
      <c r="I25" s="32">
        <f t="shared" si="0"/>
        <v>0</v>
      </c>
      <c r="J25" s="30">
        <f t="shared" si="1"/>
        <v>204539</v>
      </c>
      <c r="K25" s="22">
        <v>0</v>
      </c>
      <c r="L25" s="52">
        <f>SUM(Sep!L25+K25)</f>
        <v>7</v>
      </c>
      <c r="M25" s="42"/>
    </row>
    <row r="26" spans="1:13" s="1" customFormat="1" ht="15.75" customHeight="1">
      <c r="A26" s="53" t="s">
        <v>64</v>
      </c>
      <c r="B26" s="6" t="s">
        <v>22</v>
      </c>
      <c r="C26" s="39">
        <v>1786</v>
      </c>
      <c r="D26" s="30">
        <f>SUM(Sep!D26+C26*9)</f>
        <v>79624</v>
      </c>
      <c r="E26" s="31">
        <v>2054</v>
      </c>
      <c r="F26" s="30">
        <f>SUM(Sep!F26+E26*9)</f>
        <v>60454</v>
      </c>
      <c r="G26" s="31">
        <v>18296</v>
      </c>
      <c r="H26" s="30">
        <f>SUM(Sep!H26+G26)</f>
        <v>125153</v>
      </c>
      <c r="I26" s="32">
        <f t="shared" si="0"/>
        <v>22136</v>
      </c>
      <c r="J26" s="30">
        <f t="shared" si="1"/>
        <v>265231</v>
      </c>
      <c r="K26" s="22">
        <v>4</v>
      </c>
      <c r="L26" s="52">
        <f>SUM(Sep!L26+K26)</f>
        <v>10</v>
      </c>
      <c r="M26" s="42"/>
    </row>
    <row r="27" spans="1:13" s="1" customFormat="1" ht="15.75" customHeight="1">
      <c r="A27" s="53" t="s">
        <v>77</v>
      </c>
      <c r="B27" s="6" t="s">
        <v>22</v>
      </c>
      <c r="C27" s="39">
        <v>0</v>
      </c>
      <c r="D27" s="30">
        <f>SUM(Sep!D27+C27*9)</f>
        <v>44598</v>
      </c>
      <c r="E27" s="31">
        <v>0</v>
      </c>
      <c r="F27" s="30">
        <f>SUM(Sep!F27+E27*9)</f>
        <v>32342</v>
      </c>
      <c r="G27" s="31">
        <v>0</v>
      </c>
      <c r="H27" s="30">
        <f>SUM(Sep!H27+G27)</f>
        <v>104153</v>
      </c>
      <c r="I27" s="32">
        <f t="shared" si="0"/>
        <v>0</v>
      </c>
      <c r="J27" s="30">
        <f t="shared" si="1"/>
        <v>181093</v>
      </c>
      <c r="K27" s="22">
        <v>0</v>
      </c>
      <c r="L27" s="52">
        <f>SUM(Sep!L27+K27)</f>
        <v>8</v>
      </c>
      <c r="M27" s="42"/>
    </row>
    <row r="28" spans="1:13" s="1" customFormat="1" ht="15.75" customHeight="1">
      <c r="A28" s="53" t="s">
        <v>82</v>
      </c>
      <c r="B28" s="6" t="s">
        <v>22</v>
      </c>
      <c r="C28" s="39">
        <v>1830</v>
      </c>
      <c r="D28" s="30">
        <f>SUM(Sep!D28+C28*9)</f>
        <v>82882</v>
      </c>
      <c r="E28" s="31">
        <v>1732</v>
      </c>
      <c r="F28" s="30">
        <f>SUM(Sep!F28+E28*9)</f>
        <v>15588</v>
      </c>
      <c r="G28" s="31">
        <v>14790</v>
      </c>
      <c r="H28" s="30">
        <f>SUM(Sep!H28+G28)</f>
        <v>126318</v>
      </c>
      <c r="I28" s="32">
        <f t="shared" si="0"/>
        <v>18352</v>
      </c>
      <c r="J28" s="30">
        <f t="shared" si="1"/>
        <v>224788</v>
      </c>
      <c r="K28" s="22">
        <v>2</v>
      </c>
      <c r="L28" s="52">
        <f>SUM(Sep!L28+K28)</f>
        <v>9</v>
      </c>
      <c r="M28" s="42"/>
    </row>
    <row r="29" spans="1:13" s="1" customFormat="1" ht="15.75" customHeight="1">
      <c r="A29" s="53" t="s">
        <v>83</v>
      </c>
      <c r="B29" s="6" t="s">
        <v>22</v>
      </c>
      <c r="C29" s="39">
        <v>6902</v>
      </c>
      <c r="D29" s="30">
        <f>SUM(Sep!D29+C29*9)</f>
        <v>123688</v>
      </c>
      <c r="E29" s="31">
        <v>0</v>
      </c>
      <c r="F29" s="30">
        <f>SUM(Sep!F29+E29*9)</f>
        <v>0</v>
      </c>
      <c r="G29" s="31">
        <v>88546</v>
      </c>
      <c r="H29" s="30">
        <f>SUM(Sep!H29+G29)</f>
        <v>120607</v>
      </c>
      <c r="I29" s="32">
        <f t="shared" si="0"/>
        <v>95448</v>
      </c>
      <c r="J29" s="30">
        <f t="shared" si="1"/>
        <v>244295</v>
      </c>
      <c r="K29" s="22">
        <v>3</v>
      </c>
      <c r="L29" s="52">
        <f>SUM(Sep!L29+K29)</f>
        <v>7</v>
      </c>
      <c r="M29" s="42"/>
    </row>
    <row r="30" spans="1:13" s="1" customFormat="1" ht="15.75" customHeight="1">
      <c r="A30" s="53" t="s">
        <v>84</v>
      </c>
      <c r="B30" s="6" t="s">
        <v>22</v>
      </c>
      <c r="C30" s="39">
        <v>4701</v>
      </c>
      <c r="D30" s="30">
        <f>SUM(Sep!D30+C30*9)</f>
        <v>333955</v>
      </c>
      <c r="E30" s="31">
        <v>2103</v>
      </c>
      <c r="F30" s="30">
        <f>SUM(Sep!F30+E30*9)</f>
        <v>67195</v>
      </c>
      <c r="G30" s="31">
        <v>51542</v>
      </c>
      <c r="H30" s="30">
        <f>SUM(Sep!H30+G30)</f>
        <v>170802</v>
      </c>
      <c r="I30" s="32">
        <f t="shared" si="0"/>
        <v>58346</v>
      </c>
      <c r="J30" s="30">
        <f t="shared" si="1"/>
        <v>571952</v>
      </c>
      <c r="K30" s="22">
        <v>4</v>
      </c>
      <c r="L30" s="52">
        <f>SUM(Sep!L30+K30)</f>
        <v>23</v>
      </c>
      <c r="M30" s="42"/>
    </row>
    <row r="31" spans="1:13" s="9" customFormat="1" ht="15.75" customHeight="1">
      <c r="A31" s="51" t="s">
        <v>86</v>
      </c>
      <c r="B31" s="8" t="s">
        <v>22</v>
      </c>
      <c r="C31" s="39">
        <v>10297</v>
      </c>
      <c r="D31" s="30">
        <f>SUM(Sep!D31+C31*9)</f>
        <v>418308</v>
      </c>
      <c r="E31" s="31">
        <v>21434</v>
      </c>
      <c r="F31" s="30">
        <f>SUM(Sep!F31+E31*9)</f>
        <v>592223</v>
      </c>
      <c r="G31" s="31">
        <v>202740</v>
      </c>
      <c r="H31" s="30">
        <f>SUM(Sep!H31+G31)</f>
        <v>486632</v>
      </c>
      <c r="I31" s="30">
        <f t="shared" si="0"/>
        <v>234471</v>
      </c>
      <c r="J31" s="30">
        <f t="shared" si="1"/>
        <v>1497163</v>
      </c>
      <c r="K31" s="22">
        <v>30</v>
      </c>
      <c r="L31" s="52">
        <f>SUM(Sep!L31+K31)</f>
        <v>83</v>
      </c>
      <c r="M31" s="45"/>
    </row>
    <row r="32" spans="1:13" s="1" customFormat="1" ht="15.75" customHeight="1">
      <c r="A32" s="53" t="s">
        <v>19</v>
      </c>
      <c r="B32" s="6" t="s">
        <v>20</v>
      </c>
      <c r="C32" s="39">
        <v>0</v>
      </c>
      <c r="D32" s="30">
        <f>SUM(Sep!D32+C32*9)</f>
        <v>56111</v>
      </c>
      <c r="E32" s="31">
        <v>0</v>
      </c>
      <c r="F32" s="30">
        <f>SUM(Sep!F32+E32*9)</f>
        <v>0</v>
      </c>
      <c r="G32" s="31">
        <v>0</v>
      </c>
      <c r="H32" s="30">
        <f>SUM(Sep!H32+G32)</f>
        <v>21918</v>
      </c>
      <c r="I32" s="32">
        <f t="shared" si="0"/>
        <v>0</v>
      </c>
      <c r="J32" s="30">
        <f t="shared" si="1"/>
        <v>78029</v>
      </c>
      <c r="K32" s="22">
        <v>0</v>
      </c>
      <c r="L32" s="52">
        <f>SUM(Sep!L32+K32)</f>
        <v>3</v>
      </c>
      <c r="M32" s="42"/>
    </row>
    <row r="33" spans="1:13" s="1" customFormat="1" ht="15.75" customHeight="1">
      <c r="A33" s="53" t="s">
        <v>26</v>
      </c>
      <c r="B33" s="6" t="s">
        <v>20</v>
      </c>
      <c r="C33" s="39">
        <v>5280</v>
      </c>
      <c r="D33" s="30">
        <f>SUM(Sep!D33+C33*9)</f>
        <v>179861</v>
      </c>
      <c r="E33" s="31">
        <v>965</v>
      </c>
      <c r="F33" s="30">
        <f>SUM(Sep!F33+E33*9)</f>
        <v>19815</v>
      </c>
      <c r="G33" s="31">
        <v>39637</v>
      </c>
      <c r="H33" s="30">
        <f>SUM(Sep!H33+G33)</f>
        <v>116733</v>
      </c>
      <c r="I33" s="32">
        <f t="shared" si="0"/>
        <v>45882</v>
      </c>
      <c r="J33" s="30">
        <f t="shared" si="1"/>
        <v>316409</v>
      </c>
      <c r="K33" s="22">
        <v>4</v>
      </c>
      <c r="L33" s="52">
        <f>SUM(Sep!L33+K33)</f>
        <v>13</v>
      </c>
      <c r="M33" s="42"/>
    </row>
    <row r="34" spans="1:13" s="1" customFormat="1" ht="15.75" customHeight="1">
      <c r="A34" s="53" t="s">
        <v>28</v>
      </c>
      <c r="B34" s="6" t="s">
        <v>20</v>
      </c>
      <c r="C34" s="39">
        <v>1138</v>
      </c>
      <c r="D34" s="30">
        <f>SUM(Sep!D34+C34*9)</f>
        <v>23682</v>
      </c>
      <c r="E34" s="31">
        <v>0</v>
      </c>
      <c r="F34" s="30">
        <f>SUM(Sep!F34+E34*9)</f>
        <v>970</v>
      </c>
      <c r="G34" s="31">
        <v>7485</v>
      </c>
      <c r="H34" s="30">
        <f>SUM(Sep!H34+G34)</f>
        <v>8694</v>
      </c>
      <c r="I34" s="32">
        <f t="shared" si="0"/>
        <v>8623</v>
      </c>
      <c r="J34" s="30">
        <f t="shared" si="1"/>
        <v>33346</v>
      </c>
      <c r="K34" s="22">
        <v>2</v>
      </c>
      <c r="L34" s="52">
        <f>SUM(Sep!L34+K34)</f>
        <v>4</v>
      </c>
      <c r="M34" s="42"/>
    </row>
    <row r="35" spans="1:13" s="1" customFormat="1" ht="15.75" customHeight="1">
      <c r="A35" s="53" t="s">
        <v>29</v>
      </c>
      <c r="B35" s="6" t="s">
        <v>20</v>
      </c>
      <c r="C35" s="39">
        <v>19415</v>
      </c>
      <c r="D35" s="30">
        <f>SUM(Sep!D35+C35*9)</f>
        <v>518471</v>
      </c>
      <c r="E35" s="31">
        <v>1553</v>
      </c>
      <c r="F35" s="30">
        <f>SUM(Sep!F35+E35*9)</f>
        <v>35975</v>
      </c>
      <c r="G35" s="31">
        <v>152102</v>
      </c>
      <c r="H35" s="30">
        <f>SUM(Sep!H35+G35)</f>
        <v>402298</v>
      </c>
      <c r="I35" s="32">
        <f t="shared" si="0"/>
        <v>173070</v>
      </c>
      <c r="J35" s="30">
        <f t="shared" si="1"/>
        <v>956744</v>
      </c>
      <c r="K35" s="22">
        <v>13</v>
      </c>
      <c r="L35" s="52">
        <f>SUM(Sep!L35+K35)</f>
        <v>35</v>
      </c>
      <c r="M35" s="42"/>
    </row>
    <row r="36" spans="1:13" s="9" customFormat="1" ht="15.75" customHeight="1">
      <c r="A36" s="51" t="s">
        <v>32</v>
      </c>
      <c r="B36" s="8" t="s">
        <v>20</v>
      </c>
      <c r="C36" s="39">
        <v>0</v>
      </c>
      <c r="D36" s="30">
        <f>SUM(Sep!D36+C36*9)</f>
        <v>0</v>
      </c>
      <c r="E36" s="31">
        <v>0</v>
      </c>
      <c r="F36" s="30">
        <f>SUM(Sep!F36+E36*9)</f>
        <v>0</v>
      </c>
      <c r="G36" s="31">
        <v>0</v>
      </c>
      <c r="H36" s="30">
        <f>SUM(Sep!H36+G36)</f>
        <v>0</v>
      </c>
      <c r="I36" s="30">
        <f t="shared" si="0"/>
        <v>0</v>
      </c>
      <c r="J36" s="30">
        <f t="shared" si="1"/>
        <v>0</v>
      </c>
      <c r="K36" s="22">
        <v>0</v>
      </c>
      <c r="L36" s="52">
        <f>SUM(Sep!L36+K36)</f>
        <v>0</v>
      </c>
      <c r="M36" s="45"/>
    </row>
    <row r="37" spans="1:13" s="1" customFormat="1" ht="15.75" customHeight="1">
      <c r="A37" s="53" t="s">
        <v>33</v>
      </c>
      <c r="B37" s="6" t="s">
        <v>20</v>
      </c>
      <c r="C37" s="39">
        <v>129</v>
      </c>
      <c r="D37" s="30">
        <f>SUM(Sep!D37+C37*9)</f>
        <v>33864</v>
      </c>
      <c r="E37" s="31">
        <v>0</v>
      </c>
      <c r="F37" s="30">
        <f>SUM(Sep!F37+E37*9)</f>
        <v>0</v>
      </c>
      <c r="G37" s="31">
        <v>2985</v>
      </c>
      <c r="H37" s="30">
        <f>SUM(Sep!H37+G37)</f>
        <v>28741</v>
      </c>
      <c r="I37" s="32">
        <f aca="true" t="shared" si="2" ref="I37:I71">SUM(C37,E37,G37)</f>
        <v>3114</v>
      </c>
      <c r="J37" s="30">
        <f t="shared" si="1"/>
        <v>62605</v>
      </c>
      <c r="K37" s="22">
        <v>1</v>
      </c>
      <c r="L37" s="52">
        <f>SUM(Sep!L37+K37)</f>
        <v>2</v>
      </c>
      <c r="M37" s="42"/>
    </row>
    <row r="38" spans="1:13" s="1" customFormat="1" ht="15.75" customHeight="1">
      <c r="A38" s="53" t="s">
        <v>34</v>
      </c>
      <c r="B38" s="6" t="s">
        <v>20</v>
      </c>
      <c r="C38" s="39">
        <v>3701</v>
      </c>
      <c r="D38" s="30">
        <f>SUM(Sep!D38+C38*9)</f>
        <v>40448</v>
      </c>
      <c r="E38" s="31">
        <v>0</v>
      </c>
      <c r="F38" s="30">
        <f>SUM(Sep!F38+E38*9)</f>
        <v>1705</v>
      </c>
      <c r="G38" s="31">
        <v>30180</v>
      </c>
      <c r="H38" s="30">
        <f>SUM(Sep!H38+G38)</f>
        <v>31385</v>
      </c>
      <c r="I38" s="32">
        <f t="shared" si="2"/>
        <v>33881</v>
      </c>
      <c r="J38" s="30">
        <f t="shared" si="1"/>
        <v>73538</v>
      </c>
      <c r="K38" s="22">
        <v>2</v>
      </c>
      <c r="L38" s="52">
        <f>SUM(Sep!L38+K38)</f>
        <v>4</v>
      </c>
      <c r="M38" s="42"/>
    </row>
    <row r="39" spans="1:13" s="9" customFormat="1" ht="15.75" customHeight="1">
      <c r="A39" s="51" t="s">
        <v>35</v>
      </c>
      <c r="B39" s="8" t="s">
        <v>20</v>
      </c>
      <c r="C39" s="39">
        <v>4197</v>
      </c>
      <c r="D39" s="30">
        <f>SUM(Sep!D39+C39*9)</f>
        <v>178178</v>
      </c>
      <c r="E39" s="31">
        <v>1113</v>
      </c>
      <c r="F39" s="30">
        <f>SUM(Sep!F39+E39*9)</f>
        <v>59511</v>
      </c>
      <c r="G39" s="31">
        <v>21780</v>
      </c>
      <c r="H39" s="30">
        <f>SUM(Sep!H39+G39)</f>
        <v>142640</v>
      </c>
      <c r="I39" s="30">
        <f t="shared" si="2"/>
        <v>27090</v>
      </c>
      <c r="J39" s="30">
        <f t="shared" si="1"/>
        <v>380329</v>
      </c>
      <c r="K39" s="22">
        <v>4</v>
      </c>
      <c r="L39" s="52">
        <f>SUM(Sep!L39+K39)</f>
        <v>17</v>
      </c>
      <c r="M39" s="45"/>
    </row>
    <row r="40" spans="1:13" s="1" customFormat="1" ht="15.75" customHeight="1">
      <c r="A40" s="53" t="s">
        <v>38</v>
      </c>
      <c r="B40" s="6" t="s">
        <v>20</v>
      </c>
      <c r="C40" s="39">
        <v>0</v>
      </c>
      <c r="D40" s="30">
        <f>SUM(Sep!D40+C40*9)</f>
        <v>16824</v>
      </c>
      <c r="E40" s="31">
        <v>0</v>
      </c>
      <c r="F40" s="30">
        <f>SUM(Sep!F40+E40*9)</f>
        <v>0</v>
      </c>
      <c r="G40" s="31">
        <v>0</v>
      </c>
      <c r="H40" s="30">
        <f>SUM(Sep!H40+G40)</f>
        <v>17788</v>
      </c>
      <c r="I40" s="32">
        <f t="shared" si="2"/>
        <v>0</v>
      </c>
      <c r="J40" s="30">
        <f t="shared" si="1"/>
        <v>34612</v>
      </c>
      <c r="K40" s="22">
        <v>0</v>
      </c>
      <c r="L40" s="52">
        <f>SUM(Sep!L40+K40)</f>
        <v>1</v>
      </c>
      <c r="M40" s="42"/>
    </row>
    <row r="41" spans="1:13" s="9" customFormat="1" ht="15.75" customHeight="1">
      <c r="A41" s="51" t="s">
        <v>39</v>
      </c>
      <c r="B41" s="8" t="s">
        <v>20</v>
      </c>
      <c r="C41" s="39">
        <v>0</v>
      </c>
      <c r="D41" s="30">
        <f>SUM(Sep!D41+C41*9)</f>
        <v>0</v>
      </c>
      <c r="E41" s="31">
        <v>1060</v>
      </c>
      <c r="F41" s="30">
        <f>SUM(Sep!F41+E41*9)</f>
        <v>9540</v>
      </c>
      <c r="G41" s="31">
        <v>2540</v>
      </c>
      <c r="H41" s="30">
        <f>SUM(Sep!H41+G41)</f>
        <v>2540</v>
      </c>
      <c r="I41" s="30">
        <f t="shared" si="2"/>
        <v>3600</v>
      </c>
      <c r="J41" s="30">
        <f t="shared" si="1"/>
        <v>12080</v>
      </c>
      <c r="K41" s="22">
        <v>1</v>
      </c>
      <c r="L41" s="52">
        <f>SUM(Sep!L41+K41)</f>
        <v>1</v>
      </c>
      <c r="M41" s="45"/>
    </row>
    <row r="42" spans="1:13" s="1" customFormat="1" ht="15.75" customHeight="1">
      <c r="A42" s="53" t="s">
        <v>41</v>
      </c>
      <c r="B42" s="6" t="s">
        <v>20</v>
      </c>
      <c r="C42" s="39">
        <v>1835</v>
      </c>
      <c r="D42" s="30">
        <f>SUM(Sep!D42+C42*9)</f>
        <v>72378</v>
      </c>
      <c r="E42" s="31">
        <v>2054</v>
      </c>
      <c r="F42" s="30">
        <f>SUM(Sep!F42+E42*9)</f>
        <v>40746</v>
      </c>
      <c r="G42" s="31">
        <v>45966</v>
      </c>
      <c r="H42" s="30">
        <f>SUM(Sep!H42+G42)</f>
        <v>105333</v>
      </c>
      <c r="I42" s="32">
        <f t="shared" si="2"/>
        <v>49855</v>
      </c>
      <c r="J42" s="30">
        <f t="shared" si="1"/>
        <v>218457</v>
      </c>
      <c r="K42" s="22">
        <v>2</v>
      </c>
      <c r="L42" s="52">
        <f>SUM(Sep!L42+K42)</f>
        <v>6</v>
      </c>
      <c r="M42" s="42"/>
    </row>
    <row r="43" spans="1:13" s="1" customFormat="1" ht="15.75" customHeight="1">
      <c r="A43" s="53" t="s">
        <v>42</v>
      </c>
      <c r="B43" s="6" t="s">
        <v>20</v>
      </c>
      <c r="C43" s="39">
        <v>3305</v>
      </c>
      <c r="D43" s="30">
        <f>SUM(Sep!D43+C43*9)</f>
        <v>206547</v>
      </c>
      <c r="E43" s="31">
        <v>1038</v>
      </c>
      <c r="F43" s="30">
        <f>SUM(Sep!F43+E43*9)</f>
        <v>22698</v>
      </c>
      <c r="G43" s="31">
        <v>43912</v>
      </c>
      <c r="H43" s="30">
        <f>SUM(Sep!H43+G43)</f>
        <v>241066</v>
      </c>
      <c r="I43" s="32">
        <f t="shared" si="2"/>
        <v>48255</v>
      </c>
      <c r="J43" s="30">
        <f t="shared" si="1"/>
        <v>470311</v>
      </c>
      <c r="K43" s="22">
        <v>4</v>
      </c>
      <c r="L43" s="52">
        <f>SUM(Sep!L43+K43)</f>
        <v>23</v>
      </c>
      <c r="M43" s="42"/>
    </row>
    <row r="44" spans="1:13" s="9" customFormat="1" ht="15.75" customHeight="1">
      <c r="A44" s="51" t="s">
        <v>43</v>
      </c>
      <c r="B44" s="8" t="s">
        <v>20</v>
      </c>
      <c r="C44" s="39">
        <v>8210</v>
      </c>
      <c r="D44" s="30">
        <f>SUM(Sep!D44+C44*9)</f>
        <v>558195</v>
      </c>
      <c r="E44" s="31">
        <v>1529</v>
      </c>
      <c r="F44" s="30">
        <f>SUM(Sep!F44+E44*9)</f>
        <v>14751</v>
      </c>
      <c r="G44" s="31">
        <v>61557</v>
      </c>
      <c r="H44" s="30">
        <f>SUM(Sep!H44+G44)</f>
        <v>597143</v>
      </c>
      <c r="I44" s="30">
        <f t="shared" si="2"/>
        <v>71296</v>
      </c>
      <c r="J44" s="30">
        <f t="shared" si="1"/>
        <v>1170089</v>
      </c>
      <c r="K44" s="22">
        <v>9</v>
      </c>
      <c r="L44" s="52">
        <f>SUM(Sep!L44+K44)</f>
        <v>45</v>
      </c>
      <c r="M44" s="45"/>
    </row>
    <row r="45" spans="1:13" s="1" customFormat="1" ht="15.75" customHeight="1">
      <c r="A45" s="53" t="s">
        <v>48</v>
      </c>
      <c r="B45" s="6" t="s">
        <v>20</v>
      </c>
      <c r="C45" s="39">
        <v>0</v>
      </c>
      <c r="D45" s="30">
        <f>SUM(Sep!D45+C45*9)</f>
        <v>0</v>
      </c>
      <c r="E45" s="31">
        <v>1443</v>
      </c>
      <c r="F45" s="30">
        <f>SUM(Sep!F45+E45*9)</f>
        <v>42610</v>
      </c>
      <c r="G45" s="31">
        <v>5785</v>
      </c>
      <c r="H45" s="30">
        <f>SUM(Sep!H45+G45)</f>
        <v>8011</v>
      </c>
      <c r="I45" s="32">
        <f t="shared" si="2"/>
        <v>7228</v>
      </c>
      <c r="J45" s="30">
        <f t="shared" si="1"/>
        <v>50621</v>
      </c>
      <c r="K45" s="22">
        <v>1</v>
      </c>
      <c r="L45" s="52">
        <f>SUM(Sep!L45+K45)</f>
        <v>4</v>
      </c>
      <c r="M45" s="42"/>
    </row>
    <row r="46" spans="1:13" s="9" customFormat="1" ht="15.75" customHeight="1">
      <c r="A46" s="51" t="s">
        <v>54</v>
      </c>
      <c r="B46" s="8" t="s">
        <v>20</v>
      </c>
      <c r="C46" s="39">
        <v>0</v>
      </c>
      <c r="D46" s="30">
        <f>SUM(Sep!D46+C46*9)</f>
        <v>0</v>
      </c>
      <c r="E46" s="31">
        <v>0</v>
      </c>
      <c r="F46" s="30">
        <f>SUM(Sep!F46+E46*9)</f>
        <v>0</v>
      </c>
      <c r="G46" s="31">
        <v>0</v>
      </c>
      <c r="H46" s="30">
        <f>SUM(Sep!H46+G46)</f>
        <v>0</v>
      </c>
      <c r="I46" s="30">
        <f t="shared" si="2"/>
        <v>0</v>
      </c>
      <c r="J46" s="30">
        <f t="shared" si="1"/>
        <v>0</v>
      </c>
      <c r="K46" s="22">
        <v>0</v>
      </c>
      <c r="L46" s="52">
        <f>SUM(Sep!L46+K46)</f>
        <v>0</v>
      </c>
      <c r="M46" s="45"/>
    </row>
    <row r="47" spans="1:13" s="9" customFormat="1" ht="15.75" customHeight="1">
      <c r="A47" s="51" t="s">
        <v>55</v>
      </c>
      <c r="B47" s="8" t="s">
        <v>20</v>
      </c>
      <c r="C47" s="39">
        <v>4476</v>
      </c>
      <c r="D47" s="30">
        <f>SUM(Sep!D47+C47*9)</f>
        <v>117693</v>
      </c>
      <c r="E47" s="31">
        <v>0</v>
      </c>
      <c r="F47" s="30">
        <f>SUM(Sep!F47+E47*9)</f>
        <v>1340</v>
      </c>
      <c r="G47" s="31">
        <v>88194</v>
      </c>
      <c r="H47" s="30">
        <f>SUM(Sep!H47+G47)</f>
        <v>118647</v>
      </c>
      <c r="I47" s="30">
        <f t="shared" si="2"/>
        <v>92670</v>
      </c>
      <c r="J47" s="30">
        <f t="shared" si="1"/>
        <v>237680</v>
      </c>
      <c r="K47" s="22">
        <v>2</v>
      </c>
      <c r="L47" s="52">
        <f>SUM(Sep!L47+K47)</f>
        <v>10</v>
      </c>
      <c r="M47" s="45"/>
    </row>
    <row r="48" spans="1:13" s="9" customFormat="1" ht="15.75" customHeight="1">
      <c r="A48" s="51" t="s">
        <v>56</v>
      </c>
      <c r="B48" s="8" t="s">
        <v>20</v>
      </c>
      <c r="C48" s="39">
        <v>5968</v>
      </c>
      <c r="D48" s="30">
        <f>SUM(Sep!D48+C48*9)</f>
        <v>95715</v>
      </c>
      <c r="E48" s="31">
        <v>1732</v>
      </c>
      <c r="F48" s="30">
        <f>SUM(Sep!F48+E48*9)</f>
        <v>27831</v>
      </c>
      <c r="G48" s="31">
        <v>35894</v>
      </c>
      <c r="H48" s="30">
        <f>SUM(Sep!H48+G48)</f>
        <v>89807</v>
      </c>
      <c r="I48" s="30">
        <f t="shared" si="2"/>
        <v>43594</v>
      </c>
      <c r="J48" s="30">
        <f t="shared" si="1"/>
        <v>213353</v>
      </c>
      <c r="K48" s="22">
        <v>3</v>
      </c>
      <c r="L48" s="52">
        <f>SUM(Sep!L48+K48)</f>
        <v>7</v>
      </c>
      <c r="M48" s="45"/>
    </row>
    <row r="49" spans="1:13" s="1" customFormat="1" ht="15.75" customHeight="1">
      <c r="A49" s="53" t="s">
        <v>58</v>
      </c>
      <c r="B49" s="6" t="s">
        <v>20</v>
      </c>
      <c r="C49" s="39">
        <v>0</v>
      </c>
      <c r="D49" s="30">
        <f>SUM(Sep!D49+C49*9)</f>
        <v>8100</v>
      </c>
      <c r="E49" s="31">
        <v>0</v>
      </c>
      <c r="F49" s="30">
        <f>SUM(Sep!F49+E49*9)</f>
        <v>0</v>
      </c>
      <c r="G49" s="31">
        <v>0</v>
      </c>
      <c r="H49" s="30">
        <f>SUM(Sep!H49+G49)</f>
        <v>0</v>
      </c>
      <c r="I49" s="32">
        <f t="shared" si="2"/>
        <v>0</v>
      </c>
      <c r="J49" s="30">
        <f t="shared" si="1"/>
        <v>8100</v>
      </c>
      <c r="K49" s="22">
        <v>0</v>
      </c>
      <c r="L49" s="52">
        <f>SUM(Sep!L49+K49)</f>
        <v>1</v>
      </c>
      <c r="M49" s="42"/>
    </row>
    <row r="50" spans="1:13" s="1" customFormat="1" ht="15.75" customHeight="1">
      <c r="A50" s="53" t="s">
        <v>59</v>
      </c>
      <c r="B50" s="6" t="s">
        <v>20</v>
      </c>
      <c r="C50" s="39">
        <v>569</v>
      </c>
      <c r="D50" s="30">
        <f>SUM(Sep!D50+C50*9)</f>
        <v>58461</v>
      </c>
      <c r="E50" s="31">
        <v>0</v>
      </c>
      <c r="F50" s="30">
        <f>SUM(Sep!F50+E50*9)</f>
        <v>17320</v>
      </c>
      <c r="G50" s="31">
        <v>2845</v>
      </c>
      <c r="H50" s="30">
        <f>SUM(Sep!H50+G50)</f>
        <v>22999</v>
      </c>
      <c r="I50" s="32">
        <f t="shared" si="2"/>
        <v>3414</v>
      </c>
      <c r="J50" s="30">
        <f t="shared" si="1"/>
        <v>98780</v>
      </c>
      <c r="K50" s="22">
        <v>1</v>
      </c>
      <c r="L50" s="52">
        <f>SUM(Sep!L50+K50)</f>
        <v>4</v>
      </c>
      <c r="M50" s="42"/>
    </row>
    <row r="51" spans="1:13" s="1" customFormat="1" ht="15.75" customHeight="1">
      <c r="A51" s="53" t="s">
        <v>60</v>
      </c>
      <c r="B51" s="6" t="s">
        <v>20</v>
      </c>
      <c r="C51" s="39">
        <v>7321</v>
      </c>
      <c r="D51" s="30">
        <f>SUM(Sep!D51+C51*9)</f>
        <v>266673</v>
      </c>
      <c r="E51" s="31">
        <v>1116</v>
      </c>
      <c r="F51" s="30">
        <f>SUM(Sep!F51+E51*9)</f>
        <v>42760</v>
      </c>
      <c r="G51" s="31">
        <v>59866</v>
      </c>
      <c r="H51" s="30">
        <f>SUM(Sep!H51+G51)</f>
        <v>274680</v>
      </c>
      <c r="I51" s="32">
        <f t="shared" si="2"/>
        <v>68303</v>
      </c>
      <c r="J51" s="30">
        <f t="shared" si="1"/>
        <v>584113</v>
      </c>
      <c r="K51" s="22">
        <v>5</v>
      </c>
      <c r="L51" s="52">
        <f>SUM(Sep!L51+K51)</f>
        <v>20</v>
      </c>
      <c r="M51" s="42"/>
    </row>
    <row r="52" spans="1:13" s="1" customFormat="1" ht="15.75" customHeight="1">
      <c r="A52" s="53" t="s">
        <v>61</v>
      </c>
      <c r="B52" s="6" t="s">
        <v>20</v>
      </c>
      <c r="C52" s="39">
        <v>2973</v>
      </c>
      <c r="D52" s="30">
        <f>SUM(Sep!D52+C52*9)</f>
        <v>86510</v>
      </c>
      <c r="E52" s="31">
        <v>1695</v>
      </c>
      <c r="F52" s="30">
        <f>SUM(Sep!F52+E52*9)</f>
        <v>34227</v>
      </c>
      <c r="G52" s="31">
        <v>15686</v>
      </c>
      <c r="H52" s="30">
        <f>SUM(Sep!H52+G52)</f>
        <v>64008</v>
      </c>
      <c r="I52" s="32">
        <f t="shared" si="2"/>
        <v>20354</v>
      </c>
      <c r="J52" s="30">
        <f t="shared" si="1"/>
        <v>184745</v>
      </c>
      <c r="K52" s="22">
        <v>3</v>
      </c>
      <c r="L52" s="52">
        <f>SUM(Sep!L52+K52)</f>
        <v>8</v>
      </c>
      <c r="M52" s="42"/>
    </row>
    <row r="53" spans="1:13" s="1" customFormat="1" ht="15.75" customHeight="1">
      <c r="A53" s="53" t="s">
        <v>65</v>
      </c>
      <c r="B53" s="6" t="s">
        <v>20</v>
      </c>
      <c r="C53" s="39">
        <v>0</v>
      </c>
      <c r="D53" s="30">
        <f>SUM(Sep!D53+C53*9)</f>
        <v>0</v>
      </c>
      <c r="E53" s="31">
        <v>0</v>
      </c>
      <c r="F53" s="30">
        <f>SUM(Sep!F53+E53*9)</f>
        <v>0</v>
      </c>
      <c r="G53" s="31">
        <v>0</v>
      </c>
      <c r="H53" s="30">
        <f>SUM(Sep!H53+G53)</f>
        <v>0</v>
      </c>
      <c r="I53" s="32">
        <f t="shared" si="2"/>
        <v>0</v>
      </c>
      <c r="J53" s="30">
        <f t="shared" si="1"/>
        <v>0</v>
      </c>
      <c r="K53" s="22">
        <v>0</v>
      </c>
      <c r="L53" s="52">
        <f>SUM(Sep!L53+K53)</f>
        <v>0</v>
      </c>
      <c r="M53" s="42"/>
    </row>
    <row r="54" spans="1:13" s="1" customFormat="1" ht="15.75" customHeight="1">
      <c r="A54" s="53" t="s">
        <v>66</v>
      </c>
      <c r="B54" s="6" t="s">
        <v>20</v>
      </c>
      <c r="C54" s="39">
        <v>0</v>
      </c>
      <c r="D54" s="30">
        <f>SUM(Sep!D54+C54*9)</f>
        <v>128292</v>
      </c>
      <c r="E54" s="31">
        <v>0</v>
      </c>
      <c r="F54" s="30">
        <f>SUM(Sep!F54+E54*9)</f>
        <v>2292</v>
      </c>
      <c r="G54" s="31">
        <v>0</v>
      </c>
      <c r="H54" s="30">
        <f>SUM(Sep!H54+G54)</f>
        <v>72745</v>
      </c>
      <c r="I54" s="32">
        <f t="shared" si="2"/>
        <v>0</v>
      </c>
      <c r="J54" s="30">
        <f t="shared" si="1"/>
        <v>203329</v>
      </c>
      <c r="K54" s="22">
        <v>0</v>
      </c>
      <c r="L54" s="52">
        <f>SUM(Sep!L54+K54)</f>
        <v>6</v>
      </c>
      <c r="M54" s="42"/>
    </row>
    <row r="55" spans="1:13" s="1" customFormat="1" ht="15.75" customHeight="1">
      <c r="A55" s="53" t="s">
        <v>67</v>
      </c>
      <c r="B55" s="6" t="s">
        <v>20</v>
      </c>
      <c r="C55" s="39">
        <v>6002</v>
      </c>
      <c r="D55" s="30">
        <f>SUM(Sep!D55+C55*9)</f>
        <v>596827</v>
      </c>
      <c r="E55" s="31">
        <v>428</v>
      </c>
      <c r="F55" s="30">
        <f>SUM(Sep!F55+E55*9)</f>
        <v>12275</v>
      </c>
      <c r="G55" s="31">
        <v>44720</v>
      </c>
      <c r="H55" s="30">
        <f>SUM(Sep!H55+G55)</f>
        <v>452725</v>
      </c>
      <c r="I55" s="32">
        <f t="shared" si="2"/>
        <v>51150</v>
      </c>
      <c r="J55" s="30">
        <f t="shared" si="1"/>
        <v>1061827</v>
      </c>
      <c r="K55" s="22">
        <v>6</v>
      </c>
      <c r="L55" s="52">
        <f>SUM(Sep!L55+K55)</f>
        <v>37</v>
      </c>
      <c r="M55" s="42"/>
    </row>
    <row r="56" spans="1:13" s="9" customFormat="1" ht="15.75" customHeight="1">
      <c r="A56" s="51" t="s">
        <v>68</v>
      </c>
      <c r="B56" s="8" t="s">
        <v>20</v>
      </c>
      <c r="C56" s="39">
        <v>0</v>
      </c>
      <c r="D56" s="30">
        <f>SUM(Sep!D56+C56*9)</f>
        <v>0</v>
      </c>
      <c r="E56" s="31">
        <v>0</v>
      </c>
      <c r="F56" s="30">
        <f>SUM(Sep!F56+E56*9)</f>
        <v>0</v>
      </c>
      <c r="G56" s="31">
        <v>0</v>
      </c>
      <c r="H56" s="30">
        <f>SUM(Sep!H56+G56)</f>
        <v>0</v>
      </c>
      <c r="I56" s="30">
        <f t="shared" si="2"/>
        <v>0</v>
      </c>
      <c r="J56" s="30">
        <f t="shared" si="1"/>
        <v>0</v>
      </c>
      <c r="K56" s="22">
        <v>0</v>
      </c>
      <c r="L56" s="52">
        <f>SUM(Sep!L56+K56)</f>
        <v>0</v>
      </c>
      <c r="M56" s="45"/>
    </row>
    <row r="57" spans="1:13" s="1" customFormat="1" ht="15.75" customHeight="1">
      <c r="A57" s="53" t="s">
        <v>69</v>
      </c>
      <c r="B57" s="6" t="s">
        <v>20</v>
      </c>
      <c r="C57" s="39">
        <v>3228</v>
      </c>
      <c r="D57" s="30">
        <f>SUM(Sep!D57+C57*9)</f>
        <v>80434</v>
      </c>
      <c r="E57" s="31">
        <v>1203</v>
      </c>
      <c r="F57" s="30">
        <f>SUM(Sep!F57+E57*9)</f>
        <v>34551</v>
      </c>
      <c r="G57" s="31">
        <v>41102</v>
      </c>
      <c r="H57" s="30">
        <f>SUM(Sep!H57+G57)</f>
        <v>59843</v>
      </c>
      <c r="I57" s="32">
        <f t="shared" si="2"/>
        <v>45533</v>
      </c>
      <c r="J57" s="30">
        <f t="shared" si="1"/>
        <v>174828</v>
      </c>
      <c r="K57" s="22">
        <v>4</v>
      </c>
      <c r="L57" s="52">
        <f>SUM(Sep!L57+K57)</f>
        <v>9</v>
      </c>
      <c r="M57" s="42"/>
    </row>
    <row r="58" spans="1:13" s="9" customFormat="1" ht="15.75" customHeight="1">
      <c r="A58" s="51" t="s">
        <v>70</v>
      </c>
      <c r="B58" s="8" t="s">
        <v>20</v>
      </c>
      <c r="C58" s="39">
        <v>0</v>
      </c>
      <c r="D58" s="30">
        <f>SUM(Sep!D58+C58*9)</f>
        <v>76400</v>
      </c>
      <c r="E58" s="31">
        <v>0</v>
      </c>
      <c r="F58" s="30">
        <f>SUM(Sep!F58+E58*9)</f>
        <v>0</v>
      </c>
      <c r="G58" s="31">
        <v>0</v>
      </c>
      <c r="H58" s="30">
        <f>SUM(Sep!H58+G58)</f>
        <v>57411</v>
      </c>
      <c r="I58" s="30">
        <f t="shared" si="2"/>
        <v>0</v>
      </c>
      <c r="J58" s="30">
        <f t="shared" si="1"/>
        <v>133811</v>
      </c>
      <c r="K58" s="22">
        <v>0</v>
      </c>
      <c r="L58" s="52">
        <f>SUM(Sep!L58+K58)</f>
        <v>4</v>
      </c>
      <c r="M58" s="45"/>
    </row>
    <row r="59" spans="1:13" s="1" customFormat="1" ht="15.75" customHeight="1">
      <c r="A59" s="53" t="s">
        <v>71</v>
      </c>
      <c r="B59" s="6" t="s">
        <v>20</v>
      </c>
      <c r="C59" s="39">
        <v>1215</v>
      </c>
      <c r="D59" s="30">
        <f>SUM(Sep!D59+C59*9)</f>
        <v>57489</v>
      </c>
      <c r="E59" s="31">
        <v>0</v>
      </c>
      <c r="F59" s="30">
        <f>SUM(Sep!F59+E59*9)</f>
        <v>0</v>
      </c>
      <c r="G59" s="31">
        <v>7784</v>
      </c>
      <c r="H59" s="30">
        <f>SUM(Sep!H59+G59)</f>
        <v>62644</v>
      </c>
      <c r="I59" s="32">
        <f t="shared" si="2"/>
        <v>8999</v>
      </c>
      <c r="J59" s="30">
        <f t="shared" si="1"/>
        <v>120133</v>
      </c>
      <c r="K59" s="22">
        <v>1</v>
      </c>
      <c r="L59" s="52">
        <f>SUM(Sep!L59+K59)</f>
        <v>3</v>
      </c>
      <c r="M59" s="42"/>
    </row>
    <row r="60" spans="1:13" s="9" customFormat="1" ht="15.75" customHeight="1">
      <c r="A60" s="51" t="s">
        <v>72</v>
      </c>
      <c r="B60" s="8" t="s">
        <v>20</v>
      </c>
      <c r="C60" s="39">
        <v>51101</v>
      </c>
      <c r="D60" s="30">
        <f>SUM(Sep!D60+C60*9)</f>
        <v>1777205</v>
      </c>
      <c r="E60" s="31">
        <v>5805</v>
      </c>
      <c r="F60" s="30">
        <f>SUM(Sep!F60+E60*9)</f>
        <v>95674</v>
      </c>
      <c r="G60" s="31">
        <v>682203</v>
      </c>
      <c r="H60" s="30">
        <f>SUM(Sep!H60+G60)</f>
        <v>1986027</v>
      </c>
      <c r="I60" s="30">
        <f t="shared" si="2"/>
        <v>739109</v>
      </c>
      <c r="J60" s="30">
        <f t="shared" si="1"/>
        <v>3858906</v>
      </c>
      <c r="K60" s="22">
        <v>38</v>
      </c>
      <c r="L60" s="52">
        <f>SUM(Sep!L60+K60)</f>
        <v>126</v>
      </c>
      <c r="M60" s="45"/>
    </row>
    <row r="61" spans="1:13" s="1" customFormat="1" ht="15.75" customHeight="1">
      <c r="A61" s="53" t="s">
        <v>73</v>
      </c>
      <c r="B61" s="6" t="s">
        <v>20</v>
      </c>
      <c r="C61" s="39">
        <v>2973</v>
      </c>
      <c r="D61" s="30">
        <f>SUM(Sep!D61+C61*9)</f>
        <v>131030</v>
      </c>
      <c r="E61" s="31">
        <v>689</v>
      </c>
      <c r="F61" s="30">
        <f>SUM(Sep!F61+E61*9)</f>
        <v>6201</v>
      </c>
      <c r="G61" s="31">
        <v>34986</v>
      </c>
      <c r="H61" s="30">
        <f>SUM(Sep!H61+G61)</f>
        <v>68506</v>
      </c>
      <c r="I61" s="32">
        <f t="shared" si="2"/>
        <v>38648</v>
      </c>
      <c r="J61" s="30">
        <f t="shared" si="1"/>
        <v>205737</v>
      </c>
      <c r="K61" s="22">
        <v>3</v>
      </c>
      <c r="L61" s="52">
        <f>SUM(Sep!L61+K61)</f>
        <v>8</v>
      </c>
      <c r="M61" s="42"/>
    </row>
    <row r="62" spans="1:13" s="9" customFormat="1" ht="15.75" customHeight="1">
      <c r="A62" s="51" t="s">
        <v>74</v>
      </c>
      <c r="B62" s="8" t="s">
        <v>20</v>
      </c>
      <c r="C62" s="39">
        <v>1689</v>
      </c>
      <c r="D62" s="30">
        <f>SUM(Sep!D62+C62*9)</f>
        <v>15201</v>
      </c>
      <c r="E62" s="31">
        <v>374</v>
      </c>
      <c r="F62" s="30">
        <f>SUM(Sep!F62+E62*9)</f>
        <v>3366</v>
      </c>
      <c r="G62" s="31">
        <v>828</v>
      </c>
      <c r="H62" s="30">
        <f>SUM(Sep!H62+G62)</f>
        <v>828</v>
      </c>
      <c r="I62" s="30">
        <f t="shared" si="2"/>
        <v>2891</v>
      </c>
      <c r="J62" s="30">
        <f t="shared" si="1"/>
        <v>19395</v>
      </c>
      <c r="K62" s="22">
        <v>2</v>
      </c>
      <c r="L62" s="52">
        <f>SUM(Sep!L62+K62)</f>
        <v>2</v>
      </c>
      <c r="M62" s="45"/>
    </row>
    <row r="63" spans="1:13" s="1" customFormat="1" ht="15.75" customHeight="1">
      <c r="A63" s="53" t="s">
        <v>75</v>
      </c>
      <c r="B63" s="6" t="s">
        <v>20</v>
      </c>
      <c r="C63" s="39">
        <v>4198</v>
      </c>
      <c r="D63" s="30">
        <f>SUM(Sep!D63+C63*9)</f>
        <v>110302</v>
      </c>
      <c r="E63" s="31">
        <v>0</v>
      </c>
      <c r="F63" s="30">
        <f>SUM(Sep!F63+E63*9)</f>
        <v>0</v>
      </c>
      <c r="G63" s="31">
        <v>99368</v>
      </c>
      <c r="H63" s="30">
        <f>SUM(Sep!H63+G63)</f>
        <v>142906</v>
      </c>
      <c r="I63" s="32">
        <f t="shared" si="2"/>
        <v>103566</v>
      </c>
      <c r="J63" s="30">
        <f t="shared" si="1"/>
        <v>253208</v>
      </c>
      <c r="K63" s="22">
        <v>2</v>
      </c>
      <c r="L63" s="52">
        <f>SUM(Sep!L63+K63)</f>
        <v>6</v>
      </c>
      <c r="M63" s="42"/>
    </row>
    <row r="64" spans="1:13" s="1" customFormat="1" ht="15.75" customHeight="1">
      <c r="A64" s="53" t="s">
        <v>76</v>
      </c>
      <c r="B64" s="6" t="s">
        <v>20</v>
      </c>
      <c r="C64" s="39">
        <v>0</v>
      </c>
      <c r="D64" s="30">
        <f>SUM(Sep!D64+C64*9)</f>
        <v>33792</v>
      </c>
      <c r="E64" s="31">
        <v>0</v>
      </c>
      <c r="F64" s="30">
        <f>SUM(Sep!F64+E64*9)</f>
        <v>0</v>
      </c>
      <c r="G64" s="31">
        <v>0</v>
      </c>
      <c r="H64" s="30">
        <f>SUM(Sep!H64+G64)</f>
        <v>33607</v>
      </c>
      <c r="I64" s="32">
        <f t="shared" si="2"/>
        <v>0</v>
      </c>
      <c r="J64" s="30">
        <f t="shared" si="1"/>
        <v>67399</v>
      </c>
      <c r="K64" s="22">
        <v>0</v>
      </c>
      <c r="L64" s="52">
        <f>SUM(Sep!L64+K64)</f>
        <v>1</v>
      </c>
      <c r="M64" s="42"/>
    </row>
    <row r="65" spans="1:13" s="9" customFormat="1" ht="15.75" customHeight="1">
      <c r="A65" s="51" t="s">
        <v>78</v>
      </c>
      <c r="B65" s="8" t="s">
        <v>20</v>
      </c>
      <c r="C65" s="39">
        <v>0</v>
      </c>
      <c r="D65" s="30">
        <f>SUM(Sep!D65+C65*9)</f>
        <v>0</v>
      </c>
      <c r="E65" s="31">
        <v>0</v>
      </c>
      <c r="F65" s="30">
        <f>SUM(Sep!F65+E65*9)</f>
        <v>0</v>
      </c>
      <c r="G65" s="31">
        <v>0</v>
      </c>
      <c r="H65" s="30">
        <f>SUM(Sep!H65+G65)</f>
        <v>0</v>
      </c>
      <c r="I65" s="30">
        <f t="shared" si="2"/>
        <v>0</v>
      </c>
      <c r="J65" s="30">
        <f t="shared" si="1"/>
        <v>0</v>
      </c>
      <c r="K65" s="22">
        <v>0</v>
      </c>
      <c r="L65" s="52">
        <f>SUM(Sep!L65+K65)</f>
        <v>0</v>
      </c>
      <c r="M65" s="45"/>
    </row>
    <row r="66" spans="1:13" s="9" customFormat="1" ht="15.75" customHeight="1">
      <c r="A66" s="51" t="s">
        <v>79</v>
      </c>
      <c r="B66" s="8" t="s">
        <v>20</v>
      </c>
      <c r="C66" s="39">
        <v>1628</v>
      </c>
      <c r="D66" s="30">
        <f>SUM(Sep!D66+C66*9)</f>
        <v>51051</v>
      </c>
      <c r="E66" s="31">
        <v>0</v>
      </c>
      <c r="F66" s="30">
        <f>SUM(Sep!F66+E66*9)</f>
        <v>0</v>
      </c>
      <c r="G66" s="31">
        <v>6865</v>
      </c>
      <c r="H66" s="30">
        <f>SUM(Sep!H66+G66)</f>
        <v>6865</v>
      </c>
      <c r="I66" s="30">
        <f t="shared" si="2"/>
        <v>8493</v>
      </c>
      <c r="J66" s="30">
        <f t="shared" si="1"/>
        <v>57916</v>
      </c>
      <c r="K66" s="22">
        <v>1</v>
      </c>
      <c r="L66" s="52">
        <f>SUM(Sep!L66+K66)</f>
        <v>2</v>
      </c>
      <c r="M66" s="45"/>
    </row>
    <row r="67" spans="1:13" s="9" customFormat="1" ht="15.75" customHeight="1">
      <c r="A67" s="51" t="s">
        <v>80</v>
      </c>
      <c r="B67" s="8" t="s">
        <v>20</v>
      </c>
      <c r="C67" s="39">
        <v>0</v>
      </c>
      <c r="D67" s="30">
        <f>SUM(Sep!D67+C67*9)</f>
        <v>15160</v>
      </c>
      <c r="E67" s="31">
        <v>0</v>
      </c>
      <c r="F67" s="30">
        <f>SUM(Sep!F67+E67*9)</f>
        <v>0</v>
      </c>
      <c r="G67" s="31">
        <v>0</v>
      </c>
      <c r="H67" s="30">
        <f>SUM(Sep!H67+G67)</f>
        <v>602</v>
      </c>
      <c r="I67" s="30">
        <f t="shared" si="2"/>
        <v>0</v>
      </c>
      <c r="J67" s="30">
        <f t="shared" si="1"/>
        <v>15762</v>
      </c>
      <c r="K67" s="22">
        <v>0</v>
      </c>
      <c r="L67" s="52">
        <f>SUM(Sep!L67+K67)</f>
        <v>1</v>
      </c>
      <c r="M67" s="45"/>
    </row>
    <row r="68" spans="1:13" s="1" customFormat="1" ht="15.75" customHeight="1">
      <c r="A68" s="53" t="s">
        <v>81</v>
      </c>
      <c r="B68" s="6" t="s">
        <v>20</v>
      </c>
      <c r="C68" s="39">
        <v>0</v>
      </c>
      <c r="D68" s="30">
        <f>SUM(Sep!D68+C68*9)</f>
        <v>40660</v>
      </c>
      <c r="E68" s="31">
        <v>1348</v>
      </c>
      <c r="F68" s="30">
        <f>SUM(Sep!F68+E68*9)</f>
        <v>17302</v>
      </c>
      <c r="G68" s="31">
        <v>2856</v>
      </c>
      <c r="H68" s="30">
        <f>SUM(Sep!H68+G68)</f>
        <v>18180</v>
      </c>
      <c r="I68" s="32">
        <f t="shared" si="2"/>
        <v>4204</v>
      </c>
      <c r="J68" s="30">
        <f t="shared" si="1"/>
        <v>76142</v>
      </c>
      <c r="K68" s="22">
        <v>1</v>
      </c>
      <c r="L68" s="52">
        <f>SUM(Sep!L68+K68)</f>
        <v>4</v>
      </c>
      <c r="M68" s="42"/>
    </row>
    <row r="69" spans="1:13" s="9" customFormat="1" ht="15.75" customHeight="1">
      <c r="A69" s="51" t="s">
        <v>85</v>
      </c>
      <c r="B69" s="8" t="s">
        <v>20</v>
      </c>
      <c r="C69" s="39">
        <v>5891</v>
      </c>
      <c r="D69" s="30">
        <f>SUM(Sep!D69+C69*9)</f>
        <v>146598</v>
      </c>
      <c r="E69" s="31">
        <v>0</v>
      </c>
      <c r="F69" s="30">
        <f>SUM(Sep!F69+E69*9)</f>
        <v>0</v>
      </c>
      <c r="G69" s="31">
        <v>53921</v>
      </c>
      <c r="H69" s="30">
        <f>SUM(Sep!H69+G69)</f>
        <v>142729</v>
      </c>
      <c r="I69" s="30">
        <f t="shared" si="2"/>
        <v>59812</v>
      </c>
      <c r="J69" s="30">
        <f t="shared" si="1"/>
        <v>289327</v>
      </c>
      <c r="K69" s="22">
        <v>4</v>
      </c>
      <c r="L69" s="52">
        <f>SUM(Sep!L69+K69)</f>
        <v>10</v>
      </c>
      <c r="M69" s="45"/>
    </row>
    <row r="70" spans="1:13" s="9" customFormat="1" ht="15.75" customHeight="1">
      <c r="A70" s="51" t="s">
        <v>87</v>
      </c>
      <c r="B70" s="8" t="s">
        <v>20</v>
      </c>
      <c r="C70" s="39">
        <v>0</v>
      </c>
      <c r="D70" s="30">
        <f>SUM(Sep!D70+C70*9)</f>
        <v>33176</v>
      </c>
      <c r="E70" s="31">
        <v>0</v>
      </c>
      <c r="F70" s="30">
        <f>SUM(Sep!F70+E70*9)</f>
        <v>900</v>
      </c>
      <c r="G70" s="31">
        <v>0</v>
      </c>
      <c r="H70" s="30">
        <f>SUM(Sep!H70+G70)</f>
        <v>87224</v>
      </c>
      <c r="I70" s="30">
        <f t="shared" si="2"/>
        <v>0</v>
      </c>
      <c r="J70" s="30">
        <f>SUM(D70+F70+H70)</f>
        <v>121300</v>
      </c>
      <c r="K70" s="22">
        <v>0</v>
      </c>
      <c r="L70" s="52">
        <f>SUM(Sep!L70+K70)</f>
        <v>2</v>
      </c>
      <c r="M70" s="45"/>
    </row>
    <row r="71" spans="1:13" s="1" customFormat="1" ht="15.75" customHeight="1">
      <c r="A71" s="53" t="s">
        <v>88</v>
      </c>
      <c r="B71" s="6" t="s">
        <v>20</v>
      </c>
      <c r="C71" s="39">
        <v>2777</v>
      </c>
      <c r="D71" s="30">
        <f>SUM(Sep!D71+C71*9)</f>
        <v>140991</v>
      </c>
      <c r="E71" s="31">
        <v>0</v>
      </c>
      <c r="F71" s="30">
        <f>SUM(Sep!F71+E71*9)</f>
        <v>17320</v>
      </c>
      <c r="G71" s="31">
        <v>29258</v>
      </c>
      <c r="H71" s="30">
        <f>SUM(Sep!H71+G71)</f>
        <v>172642</v>
      </c>
      <c r="I71" s="32">
        <f t="shared" si="2"/>
        <v>32035</v>
      </c>
      <c r="J71" s="30">
        <f>SUM(D71+F71+H71)</f>
        <v>330953</v>
      </c>
      <c r="K71" s="22">
        <v>3</v>
      </c>
      <c r="L71" s="52">
        <f>SUM(Sep!L71+K71)</f>
        <v>10</v>
      </c>
      <c r="M71" s="42"/>
    </row>
    <row r="72" spans="1:13" s="3" customFormat="1" ht="21.75">
      <c r="A72" s="54" t="s">
        <v>125</v>
      </c>
      <c r="B72" s="2"/>
      <c r="C72" s="32">
        <f>SUM(C5:C31)</f>
        <v>143234</v>
      </c>
      <c r="D72" s="32">
        <f aca="true" t="shared" si="3" ref="D72:J72">SUM(D5:D31)</f>
        <v>5271573</v>
      </c>
      <c r="E72" s="32">
        <f t="shared" si="3"/>
        <v>75213</v>
      </c>
      <c r="F72" s="32">
        <f t="shared" si="3"/>
        <v>2347340</v>
      </c>
      <c r="G72" s="32">
        <f t="shared" si="3"/>
        <v>1579501</v>
      </c>
      <c r="H72" s="32">
        <f t="shared" si="3"/>
        <v>5323720.73</v>
      </c>
      <c r="I72" s="32">
        <f t="shared" si="3"/>
        <v>1797948</v>
      </c>
      <c r="J72" s="32">
        <f t="shared" si="3"/>
        <v>12942633.73</v>
      </c>
      <c r="K72" s="21">
        <f>+SUM(K5:K31)</f>
        <v>179</v>
      </c>
      <c r="L72" s="55">
        <f>+SUM(Sep!L72+K72)</f>
        <v>620</v>
      </c>
      <c r="M72" s="43"/>
    </row>
    <row r="73" spans="1:13" s="3" customFormat="1" ht="21.75">
      <c r="A73" s="54" t="s">
        <v>126</v>
      </c>
      <c r="B73" s="2"/>
      <c r="C73" s="32">
        <f>SUM(C32:C71)</f>
        <v>149219</v>
      </c>
      <c r="D73" s="32">
        <f aca="true" t="shared" si="4" ref="D73:J73">SUM(D32:D71)</f>
        <v>5952319</v>
      </c>
      <c r="E73" s="32">
        <f t="shared" si="4"/>
        <v>25145</v>
      </c>
      <c r="F73" s="32">
        <f t="shared" si="4"/>
        <v>561680</v>
      </c>
      <c r="G73" s="32">
        <f t="shared" si="4"/>
        <v>1620305</v>
      </c>
      <c r="H73" s="32">
        <f t="shared" si="4"/>
        <v>5659915</v>
      </c>
      <c r="I73" s="32">
        <f t="shared" si="4"/>
        <v>1794669</v>
      </c>
      <c r="J73" s="32">
        <f t="shared" si="4"/>
        <v>12173914</v>
      </c>
      <c r="K73" s="21">
        <f>+SUM(K32:K71)</f>
        <v>122</v>
      </c>
      <c r="L73" s="55">
        <f>+SUM(Sep!L73+K73)</f>
        <v>482</v>
      </c>
      <c r="M73" s="43"/>
    </row>
    <row r="74" spans="1:13" s="3" customFormat="1" ht="15.75" customHeight="1">
      <c r="A74" s="56" t="s">
        <v>89</v>
      </c>
      <c r="B74" s="2"/>
      <c r="C74" s="32">
        <f>SUM(C72:C73)</f>
        <v>292453</v>
      </c>
      <c r="D74" s="32">
        <f aca="true" t="shared" si="5" ref="D74:J74">SUM(D72:D73)</f>
        <v>11223892</v>
      </c>
      <c r="E74" s="32">
        <f t="shared" si="5"/>
        <v>100358</v>
      </c>
      <c r="F74" s="32">
        <f t="shared" si="5"/>
        <v>2909020</v>
      </c>
      <c r="G74" s="32">
        <f t="shared" si="5"/>
        <v>3199806</v>
      </c>
      <c r="H74" s="32">
        <f t="shared" si="5"/>
        <v>10983635.73</v>
      </c>
      <c r="I74" s="32">
        <f t="shared" si="5"/>
        <v>3592617</v>
      </c>
      <c r="J74" s="32">
        <f t="shared" si="5"/>
        <v>25116547.73</v>
      </c>
      <c r="K74" s="21">
        <f>SUM(K72:K73)</f>
        <v>301</v>
      </c>
      <c r="L74" s="55">
        <f>SUM(L72:L73)</f>
        <v>1102</v>
      </c>
      <c r="M74" s="43"/>
    </row>
    <row r="75" spans="1:12" ht="12.75">
      <c r="A75" s="57"/>
      <c r="B75" s="2"/>
      <c r="C75" s="37"/>
      <c r="D75" s="24"/>
      <c r="E75" s="37"/>
      <c r="F75" s="24"/>
      <c r="G75" s="37"/>
      <c r="H75" s="24"/>
      <c r="I75" s="76" t="s">
        <v>158</v>
      </c>
      <c r="J75" s="80">
        <v>27075287</v>
      </c>
      <c r="K75" s="41"/>
      <c r="L75" s="41"/>
    </row>
    <row r="76" spans="1:12" ht="12.75">
      <c r="A76" s="57"/>
      <c r="B76" s="2"/>
      <c r="C76" s="37"/>
      <c r="D76" s="24"/>
      <c r="E76" s="37"/>
      <c r="F76" s="24"/>
      <c r="G76" s="37"/>
      <c r="H76" s="24"/>
      <c r="I76" s="76" t="s">
        <v>159</v>
      </c>
      <c r="J76" s="80">
        <v>29138165</v>
      </c>
      <c r="K76" s="67"/>
      <c r="L76" s="67"/>
    </row>
    <row r="77" spans="1:12" ht="13.5" thickBot="1">
      <c r="A77" s="59"/>
      <c r="B77" s="60"/>
      <c r="C77" s="65"/>
      <c r="D77" s="62"/>
      <c r="E77" s="65"/>
      <c r="F77" s="62"/>
      <c r="G77" s="65"/>
      <c r="H77" s="62"/>
      <c r="I77" s="76" t="s">
        <v>160</v>
      </c>
      <c r="J77" s="80">
        <v>19641340</v>
      </c>
      <c r="K77" s="67"/>
      <c r="L77" s="67"/>
    </row>
  </sheetData>
  <sheetProtection/>
  <mergeCells count="1">
    <mergeCell ref="A1:L1"/>
  </mergeCells>
  <conditionalFormatting sqref="C2:IV2 B75:H77 A1:A74 M1:IV1 B3:IV74">
    <cfRule type="expression" priority="2" dxfId="0" stopIfTrue="1">
      <formula>CellHasFormula</formula>
    </cfRule>
  </conditionalFormatting>
  <conditionalFormatting sqref="A1 M1:IV1">
    <cfRule type="expression" priority="1" dxfId="0" stopIfTrue="1">
      <formula>CellHasFormula</formula>
    </cfRule>
  </conditionalFormatting>
  <printOptions/>
  <pageMargins left="0.75" right="0.75" top="1" bottom="1" header="0.5" footer="0.5"/>
  <pageSetup fitToHeight="2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pane ySplit="4" topLeftCell="A50" activePane="bottomLeft" state="frozen"/>
      <selection pane="topLeft" activeCell="A1" sqref="A1"/>
      <selection pane="bottomLeft" activeCell="N79" sqref="N79"/>
    </sheetView>
  </sheetViews>
  <sheetFormatPr defaultColWidth="9.140625" defaultRowHeight="12.75"/>
  <cols>
    <col min="1" max="1" width="17.421875" style="0" customWidth="1"/>
    <col min="2" max="2" width="8.7109375" style="0" customWidth="1"/>
    <col min="3" max="3" width="15.7109375" style="23" customWidth="1"/>
    <col min="4" max="4" width="15.7109375" style="38" customWidth="1"/>
    <col min="5" max="5" width="15.7109375" style="23" customWidth="1"/>
    <col min="6" max="6" width="15.7109375" style="38" customWidth="1"/>
    <col min="7" max="7" width="15.7109375" style="23" customWidth="1"/>
    <col min="8" max="10" width="15.7109375" style="38" customWidth="1"/>
    <col min="11" max="11" width="6.7109375" style="23" customWidth="1"/>
    <col min="12" max="12" width="7.140625" style="23" customWidth="1"/>
  </cols>
  <sheetData>
    <row r="1" spans="1:12" s="1" customFormat="1" ht="18">
      <c r="A1" s="115" t="s">
        <v>130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20"/>
    </row>
    <row r="2" spans="1:12" s="1" customFormat="1" ht="12.75">
      <c r="A2" s="20" t="s">
        <v>171</v>
      </c>
      <c r="C2" s="20"/>
      <c r="D2" s="26"/>
      <c r="E2" s="20"/>
      <c r="F2" s="26"/>
      <c r="G2" s="20"/>
      <c r="H2" s="26"/>
      <c r="I2" s="26"/>
      <c r="J2" s="26"/>
      <c r="K2" s="20"/>
      <c r="L2" s="20"/>
    </row>
    <row r="3" spans="1:12" s="3" customFormat="1" ht="12.75">
      <c r="A3" s="2"/>
      <c r="B3" s="2"/>
      <c r="C3" s="37"/>
      <c r="D3" s="24"/>
      <c r="E3" s="37"/>
      <c r="F3" s="24"/>
      <c r="G3" s="37"/>
      <c r="H3" s="24"/>
      <c r="I3" s="24"/>
      <c r="J3" s="24"/>
      <c r="K3" s="24"/>
      <c r="L3" s="24"/>
    </row>
    <row r="4" spans="1:12" s="4" customFormat="1" ht="20.25" customHeight="1">
      <c r="A4" s="4" t="s">
        <v>0</v>
      </c>
      <c r="B4" s="4" t="s">
        <v>1</v>
      </c>
      <c r="C4" s="4" t="s">
        <v>4</v>
      </c>
      <c r="D4" s="19" t="s">
        <v>11</v>
      </c>
      <c r="E4" s="4" t="s">
        <v>13</v>
      </c>
      <c r="F4" s="19" t="s">
        <v>14</v>
      </c>
      <c r="G4" s="4" t="s">
        <v>93</v>
      </c>
      <c r="H4" s="19" t="s">
        <v>90</v>
      </c>
      <c r="I4" s="19" t="s">
        <v>94</v>
      </c>
      <c r="J4" s="19" t="s">
        <v>18</v>
      </c>
      <c r="K4" s="4" t="s">
        <v>128</v>
      </c>
      <c r="L4" s="4" t="s">
        <v>129</v>
      </c>
    </row>
    <row r="5" spans="1:12" s="9" customFormat="1" ht="15.75" customHeight="1">
      <c r="A5" s="7" t="s">
        <v>21</v>
      </c>
      <c r="B5" s="8" t="s">
        <v>22</v>
      </c>
      <c r="C5" s="29">
        <v>20612</v>
      </c>
      <c r="D5" s="30">
        <f>SUM(Oct!D5+C5*8)</f>
        <v>908513</v>
      </c>
      <c r="E5" s="31">
        <v>26529</v>
      </c>
      <c r="F5" s="30">
        <f>SUM(Oct!F5+E5*8)</f>
        <v>1085887</v>
      </c>
      <c r="G5" s="31">
        <v>292009</v>
      </c>
      <c r="H5" s="30">
        <f>SUM(Oct!H5+G5)</f>
        <v>1383793</v>
      </c>
      <c r="I5" s="30">
        <f aca="true" t="shared" si="0" ref="I5:I36">SUM(C5,E5,G5)</f>
        <v>339150</v>
      </c>
      <c r="J5" s="30">
        <f>SUM(D5+F5+H5)</f>
        <v>3378193</v>
      </c>
      <c r="K5" s="22">
        <v>35</v>
      </c>
      <c r="L5" s="22">
        <f>+SUM(Oct!L5+K5)</f>
        <v>173</v>
      </c>
    </row>
    <row r="6" spans="1:12" s="9" customFormat="1" ht="15.75" customHeight="1">
      <c r="A6" s="7" t="s">
        <v>23</v>
      </c>
      <c r="B6" s="8" t="s">
        <v>22</v>
      </c>
      <c r="C6" s="29">
        <v>0</v>
      </c>
      <c r="D6" s="30">
        <f>SUM(Oct!D6+C6*8)</f>
        <v>24991</v>
      </c>
      <c r="E6" s="31">
        <v>0</v>
      </c>
      <c r="F6" s="30">
        <f>SUM(Oct!F6+E6*8)</f>
        <v>24876</v>
      </c>
      <c r="G6" s="31">
        <v>0</v>
      </c>
      <c r="H6" s="30">
        <f>SUM(Oct!H6+G6)</f>
        <v>34357</v>
      </c>
      <c r="I6" s="30">
        <f t="shared" si="0"/>
        <v>0</v>
      </c>
      <c r="J6" s="30">
        <f aca="true" t="shared" si="1" ref="J6:J69">SUM(D6+F6+H6)</f>
        <v>84224</v>
      </c>
      <c r="K6" s="22">
        <v>0</v>
      </c>
      <c r="L6" s="22">
        <f>+SUM(Oct!L6+K6)</f>
        <v>6</v>
      </c>
    </row>
    <row r="7" spans="1:12" s="1" customFormat="1" ht="15.75" customHeight="1">
      <c r="A7" s="5" t="s">
        <v>24</v>
      </c>
      <c r="B7" s="6" t="s">
        <v>22</v>
      </c>
      <c r="C7" s="29">
        <v>1255</v>
      </c>
      <c r="D7" s="30">
        <f>SUM(Oct!D7+C7*8)</f>
        <v>392703</v>
      </c>
      <c r="E7" s="31">
        <v>4519</v>
      </c>
      <c r="F7" s="30">
        <f>SUM(Oct!F7+E7*8)</f>
        <v>137354</v>
      </c>
      <c r="G7" s="31">
        <v>22750</v>
      </c>
      <c r="H7" s="30">
        <f>SUM(Oct!H7+G7)</f>
        <v>415057</v>
      </c>
      <c r="I7" s="32">
        <f t="shared" si="0"/>
        <v>28524</v>
      </c>
      <c r="J7" s="30">
        <f t="shared" si="1"/>
        <v>945114</v>
      </c>
      <c r="K7" s="22">
        <v>6</v>
      </c>
      <c r="L7" s="22">
        <f>+SUM(Oct!L7+K7)</f>
        <v>38</v>
      </c>
    </row>
    <row r="8" spans="1:12" s="9" customFormat="1" ht="15.75" customHeight="1">
      <c r="A8" s="7" t="s">
        <v>25</v>
      </c>
      <c r="B8" s="8" t="s">
        <v>22</v>
      </c>
      <c r="C8" s="29">
        <v>255</v>
      </c>
      <c r="D8" s="30">
        <f>SUM(Oct!D8+C8*8)</f>
        <v>34773</v>
      </c>
      <c r="E8" s="31">
        <v>0</v>
      </c>
      <c r="F8" s="30">
        <f>SUM(Oct!F8+E8*8)</f>
        <v>3950</v>
      </c>
      <c r="G8" s="31">
        <v>0</v>
      </c>
      <c r="H8" s="30">
        <f>SUM(Oct!H8+G8)</f>
        <v>2848</v>
      </c>
      <c r="I8" s="30">
        <f t="shared" si="0"/>
        <v>255</v>
      </c>
      <c r="J8" s="30">
        <f t="shared" si="1"/>
        <v>41571</v>
      </c>
      <c r="K8" s="22">
        <v>1</v>
      </c>
      <c r="L8" s="22">
        <f>+SUM(Oct!L8+K8)</f>
        <v>5</v>
      </c>
    </row>
    <row r="9" spans="1:12" s="1" customFormat="1" ht="15.75" customHeight="1">
      <c r="A9" s="5" t="s">
        <v>27</v>
      </c>
      <c r="B9" s="6" t="s">
        <v>22</v>
      </c>
      <c r="C9" s="29">
        <v>0</v>
      </c>
      <c r="D9" s="30">
        <f>SUM(Oct!D9+C9*8)</f>
        <v>10701</v>
      </c>
      <c r="E9" s="31">
        <v>0</v>
      </c>
      <c r="F9" s="30">
        <f>SUM(Oct!F9+E9*8)</f>
        <v>13749</v>
      </c>
      <c r="G9" s="31">
        <v>0</v>
      </c>
      <c r="H9" s="30">
        <f>SUM(Oct!H9+G9)</f>
        <v>22404</v>
      </c>
      <c r="I9" s="32">
        <f t="shared" si="0"/>
        <v>0</v>
      </c>
      <c r="J9" s="30">
        <f t="shared" si="1"/>
        <v>46854</v>
      </c>
      <c r="K9" s="22">
        <v>0</v>
      </c>
      <c r="L9" s="22">
        <f>+SUM(Oct!L9+K9)</f>
        <v>3</v>
      </c>
    </row>
    <row r="10" spans="1:12" s="1" customFormat="1" ht="15.75" customHeight="1">
      <c r="A10" s="5" t="s">
        <v>30</v>
      </c>
      <c r="B10" s="6" t="s">
        <v>22</v>
      </c>
      <c r="C10" s="29">
        <v>0</v>
      </c>
      <c r="D10" s="30">
        <f>SUM(Oct!D10+C10*8)</f>
        <v>4345</v>
      </c>
      <c r="E10" s="31">
        <v>0</v>
      </c>
      <c r="F10" s="30">
        <f>SUM(Oct!F10+E10*8)</f>
        <v>51448</v>
      </c>
      <c r="G10" s="31">
        <v>0</v>
      </c>
      <c r="H10" s="30">
        <f>SUM(Oct!H10+G10)</f>
        <v>63254</v>
      </c>
      <c r="I10" s="32">
        <f t="shared" si="0"/>
        <v>0</v>
      </c>
      <c r="J10" s="30">
        <f t="shared" si="1"/>
        <v>119047</v>
      </c>
      <c r="K10" s="22">
        <v>0</v>
      </c>
      <c r="L10" s="22">
        <f>+SUM(Oct!L10+K10)</f>
        <v>3</v>
      </c>
    </row>
    <row r="11" spans="1:12" s="1" customFormat="1" ht="15.75" customHeight="1">
      <c r="A11" s="5" t="s">
        <v>31</v>
      </c>
      <c r="B11" s="6" t="s">
        <v>22</v>
      </c>
      <c r="C11" s="29">
        <v>3721</v>
      </c>
      <c r="D11" s="30">
        <f>SUM(Oct!D11+C11*8)</f>
        <v>181532</v>
      </c>
      <c r="E11" s="31">
        <v>3247</v>
      </c>
      <c r="F11" s="30">
        <f>SUM(Oct!F11+E11*8)</f>
        <v>81975</v>
      </c>
      <c r="G11" s="31">
        <v>3624</v>
      </c>
      <c r="H11" s="30">
        <f>SUM(Oct!H11+G11)</f>
        <v>85907</v>
      </c>
      <c r="I11" s="32">
        <f t="shared" si="0"/>
        <v>10592</v>
      </c>
      <c r="J11" s="30">
        <f t="shared" si="1"/>
        <v>349414</v>
      </c>
      <c r="K11" s="22">
        <v>4</v>
      </c>
      <c r="L11" s="22">
        <f>+SUM(Oct!L11+K11)</f>
        <v>23</v>
      </c>
    </row>
    <row r="12" spans="1:12" s="9" customFormat="1" ht="15.75" customHeight="1">
      <c r="A12" s="7" t="s">
        <v>36</v>
      </c>
      <c r="B12" s="8" t="s">
        <v>22</v>
      </c>
      <c r="C12" s="29">
        <v>0</v>
      </c>
      <c r="D12" s="30">
        <f>SUM(Oct!D12+C12*8)</f>
        <v>20468</v>
      </c>
      <c r="E12" s="31">
        <v>0</v>
      </c>
      <c r="F12" s="30">
        <f>SUM(Oct!F12+E12*8)</f>
        <v>0</v>
      </c>
      <c r="G12" s="31">
        <v>0</v>
      </c>
      <c r="H12" s="30">
        <f>SUM(Oct!H12+G12)</f>
        <v>15033</v>
      </c>
      <c r="I12" s="30">
        <f t="shared" si="0"/>
        <v>0</v>
      </c>
      <c r="J12" s="30">
        <f t="shared" si="1"/>
        <v>35501</v>
      </c>
      <c r="K12" s="22">
        <v>0</v>
      </c>
      <c r="L12" s="22">
        <f>+SUM(Oct!L12+K12)</f>
        <v>3</v>
      </c>
    </row>
    <row r="13" spans="1:12" s="1" customFormat="1" ht="15.75" customHeight="1">
      <c r="A13" s="5" t="s">
        <v>37</v>
      </c>
      <c r="B13" s="6" t="s">
        <v>22</v>
      </c>
      <c r="C13" s="29">
        <v>2724</v>
      </c>
      <c r="D13" s="30">
        <f>SUM(Oct!D13+C13*8)</f>
        <v>367168</v>
      </c>
      <c r="E13" s="31">
        <v>718</v>
      </c>
      <c r="F13" s="30">
        <f>SUM(Oct!F13+E13*8)</f>
        <v>92615</v>
      </c>
      <c r="G13" s="31">
        <v>33637</v>
      </c>
      <c r="H13" s="30">
        <f>SUM(Oct!H13+G13)</f>
        <v>263969</v>
      </c>
      <c r="I13" s="32">
        <f t="shared" si="0"/>
        <v>37079</v>
      </c>
      <c r="J13" s="30">
        <f t="shared" si="1"/>
        <v>723752</v>
      </c>
      <c r="K13" s="22">
        <v>4</v>
      </c>
      <c r="L13" s="22">
        <f>+SUM(Oct!L13+K13)</f>
        <v>35</v>
      </c>
    </row>
    <row r="14" spans="1:12" s="1" customFormat="1" ht="15.75" customHeight="1">
      <c r="A14" s="5" t="s">
        <v>40</v>
      </c>
      <c r="B14" s="6" t="s">
        <v>22</v>
      </c>
      <c r="C14" s="29">
        <v>0</v>
      </c>
      <c r="D14" s="30">
        <f>SUM(Oct!D14+C14*8)</f>
        <v>254512</v>
      </c>
      <c r="E14" s="31">
        <v>0</v>
      </c>
      <c r="F14" s="30">
        <f>SUM(Oct!F14+E14*8)</f>
        <v>1800</v>
      </c>
      <c r="G14" s="31">
        <v>0</v>
      </c>
      <c r="H14" s="30">
        <f>SUM(Oct!H14+G14)</f>
        <v>234014</v>
      </c>
      <c r="I14" s="32">
        <f t="shared" si="0"/>
        <v>0</v>
      </c>
      <c r="J14" s="30">
        <f t="shared" si="1"/>
        <v>490326</v>
      </c>
      <c r="K14" s="22">
        <v>0</v>
      </c>
      <c r="L14" s="22">
        <f>+SUM(Oct!L14+K14)</f>
        <v>23</v>
      </c>
    </row>
    <row r="15" spans="1:12" s="1" customFormat="1" ht="15.75" customHeight="1">
      <c r="A15" s="5" t="s">
        <v>44</v>
      </c>
      <c r="B15" s="6" t="s">
        <v>22</v>
      </c>
      <c r="C15" s="29">
        <v>0</v>
      </c>
      <c r="D15" s="30">
        <f>SUM(Oct!D15+C15*8)</f>
        <v>4095</v>
      </c>
      <c r="E15" s="31">
        <v>0</v>
      </c>
      <c r="F15" s="30">
        <f>SUM(Oct!F15+E15*8)</f>
        <v>0</v>
      </c>
      <c r="G15" s="31">
        <v>0</v>
      </c>
      <c r="H15" s="30">
        <f>SUM(Oct!H15+G15)</f>
        <v>74150</v>
      </c>
      <c r="I15" s="32">
        <f t="shared" si="0"/>
        <v>0</v>
      </c>
      <c r="J15" s="30">
        <f t="shared" si="1"/>
        <v>78245</v>
      </c>
      <c r="K15" s="22">
        <v>0</v>
      </c>
      <c r="L15" s="22">
        <f>+SUM(Oct!L15+K15)</f>
        <v>2</v>
      </c>
    </row>
    <row r="16" spans="1:12" s="1" customFormat="1" ht="15.75" customHeight="1">
      <c r="A16" s="5" t="s">
        <v>45</v>
      </c>
      <c r="B16" s="6" t="s">
        <v>22</v>
      </c>
      <c r="C16" s="29">
        <v>10893</v>
      </c>
      <c r="D16" s="30">
        <f>SUM(Oct!D16+C16*8)</f>
        <v>1615975</v>
      </c>
      <c r="E16" s="31">
        <v>1392</v>
      </c>
      <c r="F16" s="30">
        <f>SUM(Oct!F16+E16*8)</f>
        <v>144206</v>
      </c>
      <c r="G16" s="31">
        <v>102554</v>
      </c>
      <c r="H16" s="30">
        <f>SUM(Oct!H16+G16)</f>
        <v>1372668</v>
      </c>
      <c r="I16" s="32">
        <f t="shared" si="0"/>
        <v>114839</v>
      </c>
      <c r="J16" s="30">
        <f t="shared" si="1"/>
        <v>3132849</v>
      </c>
      <c r="K16" s="22">
        <v>16</v>
      </c>
      <c r="L16" s="22">
        <f>+SUM(Oct!L16+K16)</f>
        <v>154</v>
      </c>
    </row>
    <row r="17" spans="1:12" s="1" customFormat="1" ht="15.75" customHeight="1">
      <c r="A17" s="5" t="s">
        <v>46</v>
      </c>
      <c r="B17" s="6" t="s">
        <v>22</v>
      </c>
      <c r="C17" s="29">
        <v>0</v>
      </c>
      <c r="D17" s="30">
        <f>SUM(Oct!D17+C17*8)</f>
        <v>25620</v>
      </c>
      <c r="E17" s="31">
        <v>1097</v>
      </c>
      <c r="F17" s="30">
        <f>SUM(Oct!F17+E17*8)</f>
        <v>54447</v>
      </c>
      <c r="G17" s="31">
        <v>8584</v>
      </c>
      <c r="H17" s="30">
        <f>SUM(Oct!H17+G17)</f>
        <v>108979</v>
      </c>
      <c r="I17" s="32">
        <f t="shared" si="0"/>
        <v>9681</v>
      </c>
      <c r="J17" s="30">
        <f t="shared" si="1"/>
        <v>189046</v>
      </c>
      <c r="K17" s="22">
        <v>2</v>
      </c>
      <c r="L17" s="22">
        <f>+SUM(Oct!L17+K17)</f>
        <v>11</v>
      </c>
    </row>
    <row r="18" spans="1:12" s="9" customFormat="1" ht="15.75" customHeight="1">
      <c r="A18" s="7" t="s">
        <v>47</v>
      </c>
      <c r="B18" s="8" t="s">
        <v>22</v>
      </c>
      <c r="C18" s="29">
        <v>0</v>
      </c>
      <c r="D18" s="30">
        <f>SUM(Oct!D18+C18*8)</f>
        <v>0</v>
      </c>
      <c r="E18" s="31">
        <v>0</v>
      </c>
      <c r="F18" s="30">
        <f>SUM(Oct!F18+E18*8)</f>
        <v>0</v>
      </c>
      <c r="G18" s="31">
        <v>0</v>
      </c>
      <c r="H18" s="30">
        <f>SUM(Oct!H18+G18)</f>
        <v>0</v>
      </c>
      <c r="I18" s="30">
        <f t="shared" si="0"/>
        <v>0</v>
      </c>
      <c r="J18" s="30">
        <f t="shared" si="1"/>
        <v>0</v>
      </c>
      <c r="K18" s="22">
        <v>0</v>
      </c>
      <c r="L18" s="22">
        <f>+SUM(Oct!L18+K18)</f>
        <v>0</v>
      </c>
    </row>
    <row r="19" spans="1:12" s="9" customFormat="1" ht="15.75" customHeight="1">
      <c r="A19" s="7" t="s">
        <v>49</v>
      </c>
      <c r="B19" s="8" t="s">
        <v>22</v>
      </c>
      <c r="C19" s="29">
        <v>0</v>
      </c>
      <c r="D19" s="30">
        <f>SUM(Oct!D19+C19*8)</f>
        <v>0</v>
      </c>
      <c r="E19" s="31">
        <v>0</v>
      </c>
      <c r="F19" s="30">
        <f>SUM(Oct!F19+E19*8)</f>
        <v>0</v>
      </c>
      <c r="G19" s="31">
        <v>0</v>
      </c>
      <c r="H19" s="30">
        <f>SUM(Oct!H19+G19)</f>
        <v>0</v>
      </c>
      <c r="I19" s="30">
        <f t="shared" si="0"/>
        <v>0</v>
      </c>
      <c r="J19" s="30">
        <f t="shared" si="1"/>
        <v>0</v>
      </c>
      <c r="K19" s="22">
        <v>0</v>
      </c>
      <c r="L19" s="22">
        <f>+SUM(Oct!L19+K19)</f>
        <v>0</v>
      </c>
    </row>
    <row r="20" spans="1:12" s="1" customFormat="1" ht="15.75" customHeight="1">
      <c r="A20" s="5" t="s">
        <v>50</v>
      </c>
      <c r="B20" s="6" t="s">
        <v>22</v>
      </c>
      <c r="C20" s="29">
        <v>129</v>
      </c>
      <c r="D20" s="30">
        <f>SUM(Oct!D20+C20*8)</f>
        <v>50368</v>
      </c>
      <c r="E20" s="31">
        <v>450</v>
      </c>
      <c r="F20" s="30">
        <f>SUM(Oct!F20+E20*8)</f>
        <v>3600</v>
      </c>
      <c r="G20" s="31">
        <v>4311</v>
      </c>
      <c r="H20" s="30">
        <f>SUM(Oct!H20+G20)</f>
        <v>58279</v>
      </c>
      <c r="I20" s="32">
        <f t="shared" si="0"/>
        <v>4890</v>
      </c>
      <c r="J20" s="30">
        <f t="shared" si="1"/>
        <v>112247</v>
      </c>
      <c r="K20" s="22">
        <v>2</v>
      </c>
      <c r="L20" s="22">
        <f>+SUM(Oct!L20+K20)</f>
        <v>11</v>
      </c>
    </row>
    <row r="21" spans="1:12" s="1" customFormat="1" ht="15.75" customHeight="1">
      <c r="A21" s="5" t="s">
        <v>51</v>
      </c>
      <c r="B21" s="6" t="s">
        <v>22</v>
      </c>
      <c r="C21" s="29">
        <v>0</v>
      </c>
      <c r="D21" s="30">
        <f>SUM(Oct!D21+C21*8)</f>
        <v>66166</v>
      </c>
      <c r="E21" s="31">
        <v>0</v>
      </c>
      <c r="F21" s="30">
        <f>SUM(Oct!F21+E21*8)</f>
        <v>0</v>
      </c>
      <c r="G21" s="31">
        <v>0</v>
      </c>
      <c r="H21" s="30">
        <f>SUM(Oct!H21+G21)</f>
        <v>57996.729999999996</v>
      </c>
      <c r="I21" s="32">
        <f t="shared" si="0"/>
        <v>0</v>
      </c>
      <c r="J21" s="30">
        <f t="shared" si="1"/>
        <v>124162.73</v>
      </c>
      <c r="K21" s="22">
        <v>0</v>
      </c>
      <c r="L21" s="22">
        <f>+SUM(Oct!L21+K21)</f>
        <v>2</v>
      </c>
    </row>
    <row r="22" spans="1:12" s="1" customFormat="1" ht="15.75" customHeight="1">
      <c r="A22" s="5" t="s">
        <v>52</v>
      </c>
      <c r="B22" s="6" t="s">
        <v>22</v>
      </c>
      <c r="C22" s="29">
        <v>1293</v>
      </c>
      <c r="D22" s="30">
        <f>SUM(Oct!D22+C22*8)</f>
        <v>51996</v>
      </c>
      <c r="E22" s="31">
        <v>1113</v>
      </c>
      <c r="F22" s="30">
        <f>SUM(Oct!F22+E22*8)</f>
        <v>10244</v>
      </c>
      <c r="G22" s="31">
        <v>19152</v>
      </c>
      <c r="H22" s="30">
        <f>SUM(Oct!H22+G22)</f>
        <v>43636</v>
      </c>
      <c r="I22" s="32">
        <f t="shared" si="0"/>
        <v>21558</v>
      </c>
      <c r="J22" s="30">
        <f t="shared" si="1"/>
        <v>105876</v>
      </c>
      <c r="K22" s="22">
        <v>2</v>
      </c>
      <c r="L22" s="22">
        <f>+SUM(Oct!L22+K22)</f>
        <v>6</v>
      </c>
    </row>
    <row r="23" spans="1:12" s="1" customFormat="1" ht="15.75" customHeight="1">
      <c r="A23" s="5" t="s">
        <v>53</v>
      </c>
      <c r="B23" s="6" t="s">
        <v>22</v>
      </c>
      <c r="C23" s="29">
        <v>0</v>
      </c>
      <c r="D23" s="30">
        <f>SUM(Oct!D23+C23*8)</f>
        <v>220798</v>
      </c>
      <c r="E23" s="31">
        <v>5106</v>
      </c>
      <c r="F23" s="30">
        <f>SUM(Oct!F23+E23*8)</f>
        <v>196034</v>
      </c>
      <c r="G23" s="31">
        <v>18539</v>
      </c>
      <c r="H23" s="30">
        <f>SUM(Oct!H23+G23)</f>
        <v>293253</v>
      </c>
      <c r="I23" s="32">
        <f t="shared" si="0"/>
        <v>23645</v>
      </c>
      <c r="J23" s="30">
        <f t="shared" si="1"/>
        <v>710085</v>
      </c>
      <c r="K23" s="22">
        <v>5</v>
      </c>
      <c r="L23" s="22">
        <f>+SUM(Oct!L23+K23)</f>
        <v>40</v>
      </c>
    </row>
    <row r="24" spans="1:12" s="9" customFormat="1" ht="15.75" customHeight="1">
      <c r="A24" s="7" t="s">
        <v>57</v>
      </c>
      <c r="B24" s="8" t="s">
        <v>22</v>
      </c>
      <c r="C24" s="29">
        <v>1120</v>
      </c>
      <c r="D24" s="30">
        <f>SUM(Oct!D24+C24*8)</f>
        <v>181132</v>
      </c>
      <c r="E24" s="31">
        <v>0</v>
      </c>
      <c r="F24" s="30">
        <f>SUM(Oct!F24+E24*8)</f>
        <v>30721</v>
      </c>
      <c r="G24" s="31">
        <v>2236</v>
      </c>
      <c r="H24" s="30">
        <f>SUM(Oct!H24+G24)</f>
        <v>71993</v>
      </c>
      <c r="I24" s="30">
        <f t="shared" si="0"/>
        <v>3356</v>
      </c>
      <c r="J24" s="30">
        <f t="shared" si="1"/>
        <v>283846</v>
      </c>
      <c r="K24" s="22">
        <v>1</v>
      </c>
      <c r="L24" s="22">
        <f>+SUM(Oct!L24+K24)</f>
        <v>13</v>
      </c>
    </row>
    <row r="25" spans="1:12" s="1" customFormat="1" ht="15.75" customHeight="1">
      <c r="A25" s="5" t="s">
        <v>63</v>
      </c>
      <c r="B25" s="6" t="s">
        <v>22</v>
      </c>
      <c r="C25" s="29">
        <v>129</v>
      </c>
      <c r="D25" s="30">
        <f>SUM(Oct!D25+C25*8)</f>
        <v>109710</v>
      </c>
      <c r="E25" s="31">
        <v>0</v>
      </c>
      <c r="F25" s="30">
        <f>SUM(Oct!F25+E25*8)</f>
        <v>0</v>
      </c>
      <c r="G25" s="31">
        <v>0</v>
      </c>
      <c r="H25" s="30">
        <f>SUM(Oct!H25+G25)</f>
        <v>95861</v>
      </c>
      <c r="I25" s="32">
        <f t="shared" si="0"/>
        <v>129</v>
      </c>
      <c r="J25" s="30">
        <f t="shared" si="1"/>
        <v>205571</v>
      </c>
      <c r="K25" s="22">
        <v>1</v>
      </c>
      <c r="L25" s="22">
        <f>+SUM(Oct!L25+K25)</f>
        <v>8</v>
      </c>
    </row>
    <row r="26" spans="1:12" s="1" customFormat="1" ht="15.75" customHeight="1">
      <c r="A26" s="5" t="s">
        <v>64</v>
      </c>
      <c r="B26" s="6" t="s">
        <v>22</v>
      </c>
      <c r="C26" s="29">
        <v>2999</v>
      </c>
      <c r="D26" s="30">
        <f>SUM(Oct!D26+C26*8)</f>
        <v>103616</v>
      </c>
      <c r="E26" s="31">
        <v>0</v>
      </c>
      <c r="F26" s="30">
        <f>SUM(Oct!F26+E26*8)</f>
        <v>60454</v>
      </c>
      <c r="G26" s="31">
        <v>14905</v>
      </c>
      <c r="H26" s="30">
        <f>SUM(Oct!H26+G26)</f>
        <v>140058</v>
      </c>
      <c r="I26" s="32">
        <f t="shared" si="0"/>
        <v>17904</v>
      </c>
      <c r="J26" s="30">
        <f t="shared" si="1"/>
        <v>304128</v>
      </c>
      <c r="K26" s="22">
        <v>1</v>
      </c>
      <c r="L26" s="22">
        <f>+SUM(Oct!L26+K26)</f>
        <v>11</v>
      </c>
    </row>
    <row r="27" spans="1:12" s="1" customFormat="1" ht="15.75" customHeight="1">
      <c r="A27" s="5" t="s">
        <v>77</v>
      </c>
      <c r="B27" s="6" t="s">
        <v>22</v>
      </c>
      <c r="C27" s="29">
        <v>442</v>
      </c>
      <c r="D27" s="30">
        <f>SUM(Oct!D27+C27*8)</f>
        <v>48134</v>
      </c>
      <c r="E27" s="31">
        <v>1729</v>
      </c>
      <c r="F27" s="30">
        <f>SUM(Oct!F27+E27*8)</f>
        <v>46174</v>
      </c>
      <c r="G27" s="31">
        <v>11940</v>
      </c>
      <c r="H27" s="30">
        <f>SUM(Oct!H27+G27)</f>
        <v>116093</v>
      </c>
      <c r="I27" s="32">
        <f t="shared" si="0"/>
        <v>14111</v>
      </c>
      <c r="J27" s="30">
        <f t="shared" si="1"/>
        <v>210401</v>
      </c>
      <c r="K27" s="22">
        <v>3</v>
      </c>
      <c r="L27" s="22">
        <f>+SUM(Oct!L27+K27)</f>
        <v>11</v>
      </c>
    </row>
    <row r="28" spans="1:12" s="1" customFormat="1" ht="15.75" customHeight="1">
      <c r="A28" s="5" t="s">
        <v>82</v>
      </c>
      <c r="B28" s="6" t="s">
        <v>22</v>
      </c>
      <c r="C28" s="29">
        <v>0</v>
      </c>
      <c r="D28" s="30">
        <f>SUM(Oct!D28+C28*8)</f>
        <v>82882</v>
      </c>
      <c r="E28" s="31">
        <v>0</v>
      </c>
      <c r="F28" s="30">
        <f>SUM(Oct!F28+E28*8)</f>
        <v>15588</v>
      </c>
      <c r="G28" s="31">
        <v>0</v>
      </c>
      <c r="H28" s="30">
        <f>SUM(Oct!H28+G28)</f>
        <v>126318</v>
      </c>
      <c r="I28" s="32">
        <f t="shared" si="0"/>
        <v>0</v>
      </c>
      <c r="J28" s="30">
        <f t="shared" si="1"/>
        <v>224788</v>
      </c>
      <c r="K28" s="22">
        <v>0</v>
      </c>
      <c r="L28" s="22">
        <f>+SUM(Oct!L28+K28)</f>
        <v>9</v>
      </c>
    </row>
    <row r="29" spans="1:12" s="1" customFormat="1" ht="15.75" customHeight="1">
      <c r="A29" s="5" t="s">
        <v>83</v>
      </c>
      <c r="B29" s="6" t="s">
        <v>22</v>
      </c>
      <c r="C29" s="29">
        <v>985</v>
      </c>
      <c r="D29" s="30">
        <f>SUM(Oct!D29+C29*8)</f>
        <v>131568</v>
      </c>
      <c r="E29" s="31">
        <v>0</v>
      </c>
      <c r="F29" s="30">
        <f>SUM(Oct!F29+E29*8)</f>
        <v>0</v>
      </c>
      <c r="G29" s="31">
        <v>5202</v>
      </c>
      <c r="H29" s="30">
        <f>SUM(Oct!H29+G29)</f>
        <v>125809</v>
      </c>
      <c r="I29" s="32">
        <f t="shared" si="0"/>
        <v>6187</v>
      </c>
      <c r="J29" s="30">
        <f t="shared" si="1"/>
        <v>257377</v>
      </c>
      <c r="K29" s="22">
        <v>1</v>
      </c>
      <c r="L29" s="22">
        <f>+SUM(Oct!L29+K29)</f>
        <v>8</v>
      </c>
    </row>
    <row r="30" spans="1:12" s="1" customFormat="1" ht="15.75" customHeight="1">
      <c r="A30" s="5" t="s">
        <v>84</v>
      </c>
      <c r="B30" s="6" t="s">
        <v>22</v>
      </c>
      <c r="C30" s="29">
        <v>2430</v>
      </c>
      <c r="D30" s="30">
        <f>SUM(Oct!D30+C30*8)</f>
        <v>353395</v>
      </c>
      <c r="E30" s="31">
        <v>2316</v>
      </c>
      <c r="F30" s="30">
        <f>SUM(Oct!F30+E30*8)</f>
        <v>85723</v>
      </c>
      <c r="G30" s="31">
        <v>65656</v>
      </c>
      <c r="H30" s="30">
        <f>SUM(Oct!H30+G30)</f>
        <v>236458</v>
      </c>
      <c r="I30" s="32">
        <f t="shared" si="0"/>
        <v>70402</v>
      </c>
      <c r="J30" s="30">
        <f t="shared" si="1"/>
        <v>675576</v>
      </c>
      <c r="K30" s="22">
        <v>6</v>
      </c>
      <c r="L30" s="22">
        <f>+SUM(Oct!L30+K30)</f>
        <v>29</v>
      </c>
    </row>
    <row r="31" spans="1:12" s="9" customFormat="1" ht="15.75" customHeight="1">
      <c r="A31" s="7" t="s">
        <v>86</v>
      </c>
      <c r="B31" s="8" t="s">
        <v>22</v>
      </c>
      <c r="C31" s="29">
        <v>7790</v>
      </c>
      <c r="D31" s="30">
        <f>SUM(Oct!D31+C31*8)</f>
        <v>480628</v>
      </c>
      <c r="E31" s="31">
        <v>17484</v>
      </c>
      <c r="F31" s="30">
        <f>SUM(Oct!F31+E31*8)</f>
        <v>732095</v>
      </c>
      <c r="G31" s="31">
        <v>204333</v>
      </c>
      <c r="H31" s="30">
        <f>SUM(Oct!H31+G31)</f>
        <v>690965</v>
      </c>
      <c r="I31" s="30">
        <f t="shared" si="0"/>
        <v>229607</v>
      </c>
      <c r="J31" s="30">
        <f t="shared" si="1"/>
        <v>1903688</v>
      </c>
      <c r="K31" s="22">
        <v>22</v>
      </c>
      <c r="L31" s="22">
        <f>+SUM(Oct!L31+K31)</f>
        <v>105</v>
      </c>
    </row>
    <row r="32" spans="1:12" s="1" customFormat="1" ht="15.75" customHeight="1">
      <c r="A32" s="5" t="s">
        <v>19</v>
      </c>
      <c r="B32" s="6" t="s">
        <v>20</v>
      </c>
      <c r="C32" s="29">
        <v>1782</v>
      </c>
      <c r="D32" s="30">
        <f>SUM(Oct!D32+C32*8)</f>
        <v>70367</v>
      </c>
      <c r="E32" s="31">
        <v>0</v>
      </c>
      <c r="F32" s="30">
        <f>SUM(Oct!F32+E32*8)</f>
        <v>0</v>
      </c>
      <c r="G32" s="31">
        <v>0</v>
      </c>
      <c r="H32" s="30">
        <f>SUM(Oct!H32+G32)</f>
        <v>21918</v>
      </c>
      <c r="I32" s="32">
        <f t="shared" si="0"/>
        <v>1782</v>
      </c>
      <c r="J32" s="30">
        <f t="shared" si="1"/>
        <v>92285</v>
      </c>
      <c r="K32" s="22">
        <v>1</v>
      </c>
      <c r="L32" s="22">
        <f>+SUM(Oct!L32+K32)</f>
        <v>4</v>
      </c>
    </row>
    <row r="33" spans="1:12" s="1" customFormat="1" ht="15.75" customHeight="1">
      <c r="A33" s="5" t="s">
        <v>26</v>
      </c>
      <c r="B33" s="6" t="s">
        <v>20</v>
      </c>
      <c r="C33" s="29">
        <v>0</v>
      </c>
      <c r="D33" s="30">
        <f>SUM(Oct!D33+C33*8)</f>
        <v>179861</v>
      </c>
      <c r="E33" s="31">
        <v>0</v>
      </c>
      <c r="F33" s="30">
        <f>SUM(Oct!F33+E33*8)</f>
        <v>19815</v>
      </c>
      <c r="G33" s="31">
        <v>0</v>
      </c>
      <c r="H33" s="30">
        <f>SUM(Oct!H33+G33)</f>
        <v>116733</v>
      </c>
      <c r="I33" s="32">
        <f t="shared" si="0"/>
        <v>0</v>
      </c>
      <c r="J33" s="30">
        <f t="shared" si="1"/>
        <v>316409</v>
      </c>
      <c r="K33" s="22">
        <v>0</v>
      </c>
      <c r="L33" s="22">
        <f>+SUM(Oct!L33+K33)</f>
        <v>13</v>
      </c>
    </row>
    <row r="34" spans="1:12" s="1" customFormat="1" ht="15.75" customHeight="1">
      <c r="A34" s="5" t="s">
        <v>28</v>
      </c>
      <c r="B34" s="6" t="s">
        <v>20</v>
      </c>
      <c r="C34" s="29">
        <v>1120</v>
      </c>
      <c r="D34" s="30">
        <f>SUM(Oct!D34+C34*8)</f>
        <v>32642</v>
      </c>
      <c r="E34" s="31">
        <v>0</v>
      </c>
      <c r="F34" s="30">
        <f>SUM(Oct!F34+E34*8)</f>
        <v>970</v>
      </c>
      <c r="G34" s="31">
        <v>4890</v>
      </c>
      <c r="H34" s="30">
        <f>SUM(Oct!H34+G34)</f>
        <v>13584</v>
      </c>
      <c r="I34" s="32">
        <f t="shared" si="0"/>
        <v>6010</v>
      </c>
      <c r="J34" s="30">
        <f t="shared" si="1"/>
        <v>47196</v>
      </c>
      <c r="K34" s="22">
        <v>1</v>
      </c>
      <c r="L34" s="22">
        <f>+SUM(Oct!L34+K34)</f>
        <v>5</v>
      </c>
    </row>
    <row r="35" spans="1:12" s="1" customFormat="1" ht="15.75" customHeight="1">
      <c r="A35" s="5" t="s">
        <v>29</v>
      </c>
      <c r="B35" s="6" t="s">
        <v>20</v>
      </c>
      <c r="C35" s="29">
        <v>17193</v>
      </c>
      <c r="D35" s="30">
        <f>SUM(Oct!D35+C35*8)</f>
        <v>656015</v>
      </c>
      <c r="E35" s="31">
        <v>1113</v>
      </c>
      <c r="F35" s="30">
        <f>SUM(Oct!F35+E35*8)</f>
        <v>44879</v>
      </c>
      <c r="G35" s="31">
        <v>226058</v>
      </c>
      <c r="H35" s="30">
        <f>SUM(Oct!H35+G35)</f>
        <v>628356</v>
      </c>
      <c r="I35" s="32">
        <f t="shared" si="0"/>
        <v>244364</v>
      </c>
      <c r="J35" s="30">
        <f t="shared" si="1"/>
        <v>1329250</v>
      </c>
      <c r="K35" s="22">
        <v>10</v>
      </c>
      <c r="L35" s="22">
        <f>+SUM(Oct!L35+K35)</f>
        <v>45</v>
      </c>
    </row>
    <row r="36" spans="1:12" s="9" customFormat="1" ht="15.75" customHeight="1">
      <c r="A36" s="7" t="s">
        <v>32</v>
      </c>
      <c r="B36" s="8" t="s">
        <v>20</v>
      </c>
      <c r="C36" s="29">
        <v>0</v>
      </c>
      <c r="D36" s="30">
        <f>SUM(Oct!D36+C36*8)</f>
        <v>0</v>
      </c>
      <c r="E36" s="31">
        <v>0</v>
      </c>
      <c r="F36" s="30">
        <f>SUM(Oct!F36+E36*8)</f>
        <v>0</v>
      </c>
      <c r="G36" s="31">
        <v>0</v>
      </c>
      <c r="H36" s="30">
        <f>SUM(Oct!H36+G36)</f>
        <v>0</v>
      </c>
      <c r="I36" s="30">
        <f t="shared" si="0"/>
        <v>0</v>
      </c>
      <c r="J36" s="30">
        <f t="shared" si="1"/>
        <v>0</v>
      </c>
      <c r="K36" s="22">
        <v>0</v>
      </c>
      <c r="L36" s="22">
        <f>+SUM(Oct!L36+K36)</f>
        <v>0</v>
      </c>
    </row>
    <row r="37" spans="1:12" s="1" customFormat="1" ht="15.75" customHeight="1">
      <c r="A37" s="5" t="s">
        <v>33</v>
      </c>
      <c r="B37" s="6" t="s">
        <v>20</v>
      </c>
      <c r="C37" s="29">
        <v>0</v>
      </c>
      <c r="D37" s="30">
        <f>SUM(Oct!D37+C37*8)</f>
        <v>33864</v>
      </c>
      <c r="E37" s="31">
        <v>0</v>
      </c>
      <c r="F37" s="30">
        <f>SUM(Oct!F37+E37*8)</f>
        <v>0</v>
      </c>
      <c r="G37" s="31">
        <v>0</v>
      </c>
      <c r="H37" s="30">
        <f>SUM(Oct!H37+G37)</f>
        <v>28741</v>
      </c>
      <c r="I37" s="32">
        <f aca="true" t="shared" si="2" ref="I37:I71">SUM(C37,E37,G37)</f>
        <v>0</v>
      </c>
      <c r="J37" s="30">
        <f t="shared" si="1"/>
        <v>62605</v>
      </c>
      <c r="K37" s="22">
        <v>0</v>
      </c>
      <c r="L37" s="22">
        <f>+SUM(Oct!L37+K37)</f>
        <v>2</v>
      </c>
    </row>
    <row r="38" spans="1:12" s="1" customFormat="1" ht="15.75" customHeight="1">
      <c r="A38" s="5" t="s">
        <v>34</v>
      </c>
      <c r="B38" s="6" t="s">
        <v>20</v>
      </c>
      <c r="C38" s="29">
        <v>0</v>
      </c>
      <c r="D38" s="30">
        <f>SUM(Oct!D38+C38*8)</f>
        <v>40448</v>
      </c>
      <c r="E38" s="31">
        <v>100</v>
      </c>
      <c r="F38" s="30">
        <f>SUM(Oct!F38+E38*8)</f>
        <v>2505</v>
      </c>
      <c r="G38" s="31">
        <v>2664</v>
      </c>
      <c r="H38" s="30">
        <f>SUM(Oct!H38+G38)</f>
        <v>34049</v>
      </c>
      <c r="I38" s="32">
        <f t="shared" si="2"/>
        <v>2764</v>
      </c>
      <c r="J38" s="30">
        <f t="shared" si="1"/>
        <v>77002</v>
      </c>
      <c r="K38" s="22">
        <v>1</v>
      </c>
      <c r="L38" s="22">
        <f>+SUM(Oct!L38+K38)</f>
        <v>5</v>
      </c>
    </row>
    <row r="39" spans="1:12" s="9" customFormat="1" ht="15.75" customHeight="1">
      <c r="A39" s="7" t="s">
        <v>35</v>
      </c>
      <c r="B39" s="8" t="s">
        <v>20</v>
      </c>
      <c r="C39" s="29">
        <v>17749</v>
      </c>
      <c r="D39" s="30">
        <f>SUM(Oct!D39+C39*8)</f>
        <v>320170</v>
      </c>
      <c r="E39" s="31">
        <v>1113</v>
      </c>
      <c r="F39" s="30">
        <f>SUM(Oct!F39+E39*8)</f>
        <v>68415</v>
      </c>
      <c r="G39" s="31">
        <v>156909</v>
      </c>
      <c r="H39" s="30">
        <f>SUM(Oct!H39+G39)</f>
        <v>299549</v>
      </c>
      <c r="I39" s="30">
        <f t="shared" si="2"/>
        <v>175771</v>
      </c>
      <c r="J39" s="30">
        <f t="shared" si="1"/>
        <v>688134</v>
      </c>
      <c r="K39" s="22">
        <v>10</v>
      </c>
      <c r="L39" s="22">
        <f>+SUM(Oct!L39+K39)</f>
        <v>27</v>
      </c>
    </row>
    <row r="40" spans="1:12" s="1" customFormat="1" ht="15.75" customHeight="1">
      <c r="A40" s="5" t="s">
        <v>38</v>
      </c>
      <c r="B40" s="6" t="s">
        <v>20</v>
      </c>
      <c r="C40" s="29">
        <v>0</v>
      </c>
      <c r="D40" s="30">
        <f>SUM(Oct!D40+C40*8)</f>
        <v>16824</v>
      </c>
      <c r="E40" s="31">
        <v>0</v>
      </c>
      <c r="F40" s="30">
        <f>SUM(Oct!F40+E40*8)</f>
        <v>0</v>
      </c>
      <c r="G40" s="31">
        <v>0</v>
      </c>
      <c r="H40" s="30">
        <f>SUM(Oct!H40+G40)</f>
        <v>17788</v>
      </c>
      <c r="I40" s="32">
        <f t="shared" si="2"/>
        <v>0</v>
      </c>
      <c r="J40" s="30">
        <f t="shared" si="1"/>
        <v>34612</v>
      </c>
      <c r="K40" s="22">
        <v>0</v>
      </c>
      <c r="L40" s="22">
        <f>+SUM(Oct!L40+K40)</f>
        <v>1</v>
      </c>
    </row>
    <row r="41" spans="1:12" s="9" customFormat="1" ht="15.75" customHeight="1">
      <c r="A41" s="7" t="s">
        <v>39</v>
      </c>
      <c r="B41" s="8" t="s">
        <v>20</v>
      </c>
      <c r="C41" s="29">
        <v>0</v>
      </c>
      <c r="D41" s="30">
        <f>SUM(Oct!D41+C41*8)</f>
        <v>0</v>
      </c>
      <c r="E41" s="31">
        <v>0</v>
      </c>
      <c r="F41" s="30">
        <f>SUM(Oct!F41+E41*8)</f>
        <v>9540</v>
      </c>
      <c r="G41" s="31">
        <v>0</v>
      </c>
      <c r="H41" s="30">
        <f>SUM(Oct!H41+G41)</f>
        <v>2540</v>
      </c>
      <c r="I41" s="30">
        <f t="shared" si="2"/>
        <v>0</v>
      </c>
      <c r="J41" s="30">
        <f t="shared" si="1"/>
        <v>12080</v>
      </c>
      <c r="K41" s="22">
        <v>0</v>
      </c>
      <c r="L41" s="22">
        <f>+SUM(Oct!L41+K41)</f>
        <v>1</v>
      </c>
    </row>
    <row r="42" spans="1:12" s="1" customFormat="1" ht="15.75" customHeight="1">
      <c r="A42" s="5" t="s">
        <v>41</v>
      </c>
      <c r="B42" s="6" t="s">
        <v>20</v>
      </c>
      <c r="C42" s="29">
        <v>2004</v>
      </c>
      <c r="D42" s="30">
        <f>SUM(Oct!D42+C42*8)</f>
        <v>88410</v>
      </c>
      <c r="E42" s="31">
        <v>0</v>
      </c>
      <c r="F42" s="30">
        <f>SUM(Oct!F42+E42*8)</f>
        <v>40746</v>
      </c>
      <c r="G42" s="31">
        <v>39714</v>
      </c>
      <c r="H42" s="30">
        <f>SUM(Oct!H42+G42)</f>
        <v>145047</v>
      </c>
      <c r="I42" s="32">
        <f t="shared" si="2"/>
        <v>41718</v>
      </c>
      <c r="J42" s="30">
        <f t="shared" si="1"/>
        <v>274203</v>
      </c>
      <c r="K42" s="22">
        <v>2</v>
      </c>
      <c r="L42" s="22">
        <f>+SUM(Oct!L42+K42)</f>
        <v>8</v>
      </c>
    </row>
    <row r="43" spans="1:12" s="1" customFormat="1" ht="15.75" customHeight="1">
      <c r="A43" s="5" t="s">
        <v>42</v>
      </c>
      <c r="B43" s="6" t="s">
        <v>20</v>
      </c>
      <c r="C43" s="29">
        <v>1770</v>
      </c>
      <c r="D43" s="30">
        <f>SUM(Oct!D43+C43*8)</f>
        <v>220707</v>
      </c>
      <c r="E43" s="31">
        <v>0</v>
      </c>
      <c r="F43" s="30">
        <f>SUM(Oct!F43+E43*8)</f>
        <v>22698</v>
      </c>
      <c r="G43" s="31">
        <v>19711</v>
      </c>
      <c r="H43" s="30">
        <f>SUM(Oct!H43+G43)</f>
        <v>260777</v>
      </c>
      <c r="I43" s="32">
        <f t="shared" si="2"/>
        <v>21481</v>
      </c>
      <c r="J43" s="30">
        <f t="shared" si="1"/>
        <v>504182</v>
      </c>
      <c r="K43" s="22">
        <v>2</v>
      </c>
      <c r="L43" s="22">
        <f>+SUM(Oct!L43+K43)</f>
        <v>25</v>
      </c>
    </row>
    <row r="44" spans="1:12" s="9" customFormat="1" ht="15.75" customHeight="1">
      <c r="A44" s="7" t="s">
        <v>43</v>
      </c>
      <c r="B44" s="8" t="s">
        <v>20</v>
      </c>
      <c r="C44" s="29">
        <v>14164</v>
      </c>
      <c r="D44" s="30">
        <f>SUM(Oct!D44+C44*8)</f>
        <v>671507</v>
      </c>
      <c r="E44" s="31">
        <v>0</v>
      </c>
      <c r="F44" s="30">
        <f>SUM(Oct!F44+E44*8)</f>
        <v>14751</v>
      </c>
      <c r="G44" s="31">
        <v>152408</v>
      </c>
      <c r="H44" s="30">
        <f>SUM(Oct!H44+G44)</f>
        <v>749551</v>
      </c>
      <c r="I44" s="30">
        <f t="shared" si="2"/>
        <v>166572</v>
      </c>
      <c r="J44" s="30">
        <f t="shared" si="1"/>
        <v>1435809</v>
      </c>
      <c r="K44" s="22">
        <v>10</v>
      </c>
      <c r="L44" s="22">
        <f>+SUM(Oct!L44+K44)</f>
        <v>55</v>
      </c>
    </row>
    <row r="45" spans="1:12" s="1" customFormat="1" ht="15.75" customHeight="1">
      <c r="A45" s="5" t="s">
        <v>48</v>
      </c>
      <c r="B45" s="6" t="s">
        <v>20</v>
      </c>
      <c r="C45" s="29">
        <v>0</v>
      </c>
      <c r="D45" s="30">
        <f>SUM(Oct!D45+C45*8)</f>
        <v>0</v>
      </c>
      <c r="E45" s="31">
        <v>0</v>
      </c>
      <c r="F45" s="30">
        <f>SUM(Oct!F45+E45*8)</f>
        <v>42610</v>
      </c>
      <c r="G45" s="31">
        <v>0</v>
      </c>
      <c r="H45" s="30">
        <f>SUM(Oct!H45+G45)</f>
        <v>8011</v>
      </c>
      <c r="I45" s="32">
        <f t="shared" si="2"/>
        <v>0</v>
      </c>
      <c r="J45" s="30">
        <f t="shared" si="1"/>
        <v>50621</v>
      </c>
      <c r="K45" s="22">
        <v>0</v>
      </c>
      <c r="L45" s="22">
        <f>+SUM(Oct!L45+K45)</f>
        <v>4</v>
      </c>
    </row>
    <row r="46" spans="1:12" s="9" customFormat="1" ht="15.75" customHeight="1">
      <c r="A46" s="7" t="s">
        <v>54</v>
      </c>
      <c r="B46" s="8" t="s">
        <v>20</v>
      </c>
      <c r="C46" s="29">
        <v>0</v>
      </c>
      <c r="D46" s="30">
        <f>SUM(Oct!D46+C46*8)</f>
        <v>0</v>
      </c>
      <c r="E46" s="31">
        <v>0</v>
      </c>
      <c r="F46" s="30">
        <f>SUM(Oct!F46+E46*8)</f>
        <v>0</v>
      </c>
      <c r="G46" s="31">
        <v>0</v>
      </c>
      <c r="H46" s="30">
        <f>SUM(Oct!H46+G46)</f>
        <v>0</v>
      </c>
      <c r="I46" s="30">
        <f t="shared" si="2"/>
        <v>0</v>
      </c>
      <c r="J46" s="30">
        <f t="shared" si="1"/>
        <v>0</v>
      </c>
      <c r="K46" s="22">
        <v>0</v>
      </c>
      <c r="L46" s="22">
        <f>+SUM(Oct!L46+K46)</f>
        <v>0</v>
      </c>
    </row>
    <row r="47" spans="1:12" s="9" customFormat="1" ht="15.75" customHeight="1">
      <c r="A47" s="7" t="s">
        <v>55</v>
      </c>
      <c r="B47" s="8" t="s">
        <v>20</v>
      </c>
      <c r="C47" s="29">
        <v>11432</v>
      </c>
      <c r="D47" s="30">
        <f>SUM(Oct!D47+C47*8)</f>
        <v>209149</v>
      </c>
      <c r="E47" s="31">
        <v>0</v>
      </c>
      <c r="F47" s="30">
        <f>SUM(Oct!F47+E47*8)</f>
        <v>1340</v>
      </c>
      <c r="G47" s="31">
        <v>70805</v>
      </c>
      <c r="H47" s="30">
        <f>SUM(Oct!H47+G47)</f>
        <v>189452</v>
      </c>
      <c r="I47" s="30">
        <f t="shared" si="2"/>
        <v>82237</v>
      </c>
      <c r="J47" s="30">
        <f t="shared" si="1"/>
        <v>399941</v>
      </c>
      <c r="K47" s="22">
        <v>4</v>
      </c>
      <c r="L47" s="22">
        <f>+SUM(Oct!L47+K47)</f>
        <v>14</v>
      </c>
    </row>
    <row r="48" spans="1:12" s="9" customFormat="1" ht="15.75" customHeight="1">
      <c r="A48" s="7" t="s">
        <v>56</v>
      </c>
      <c r="B48" s="8" t="s">
        <v>20</v>
      </c>
      <c r="C48" s="29">
        <v>2139</v>
      </c>
      <c r="D48" s="30">
        <f>SUM(Oct!D48+C48*8)</f>
        <v>112827</v>
      </c>
      <c r="E48" s="31">
        <v>1732</v>
      </c>
      <c r="F48" s="30">
        <f>SUM(Oct!F48+E48*8)</f>
        <v>41687</v>
      </c>
      <c r="G48" s="31">
        <v>31389</v>
      </c>
      <c r="H48" s="30">
        <f>SUM(Oct!H48+G48)</f>
        <v>121196</v>
      </c>
      <c r="I48" s="30">
        <f t="shared" si="2"/>
        <v>35260</v>
      </c>
      <c r="J48" s="30">
        <f t="shared" si="1"/>
        <v>275710</v>
      </c>
      <c r="K48" s="22">
        <v>3</v>
      </c>
      <c r="L48" s="22">
        <f>+SUM(Oct!L48+K48)</f>
        <v>10</v>
      </c>
    </row>
    <row r="49" spans="1:12" s="1" customFormat="1" ht="15.75" customHeight="1">
      <c r="A49" s="5" t="s">
        <v>58</v>
      </c>
      <c r="B49" s="6" t="s">
        <v>20</v>
      </c>
      <c r="C49" s="29">
        <v>2574</v>
      </c>
      <c r="D49" s="30">
        <f>SUM(Oct!D49+C49*8)</f>
        <v>28692</v>
      </c>
      <c r="E49" s="31">
        <v>0</v>
      </c>
      <c r="F49" s="30">
        <f>SUM(Oct!F49+E49*8)</f>
        <v>0</v>
      </c>
      <c r="G49" s="31">
        <v>21693</v>
      </c>
      <c r="H49" s="30">
        <f>SUM(Oct!H49+G49)</f>
        <v>21693</v>
      </c>
      <c r="I49" s="32">
        <f t="shared" si="2"/>
        <v>24267</v>
      </c>
      <c r="J49" s="30">
        <f t="shared" si="1"/>
        <v>50385</v>
      </c>
      <c r="K49" s="22">
        <v>2</v>
      </c>
      <c r="L49" s="22">
        <f>+SUM(Oct!L49+K49)</f>
        <v>3</v>
      </c>
    </row>
    <row r="50" spans="1:12" s="1" customFormat="1" ht="15.75" customHeight="1">
      <c r="A50" s="5" t="s">
        <v>59</v>
      </c>
      <c r="B50" s="6" t="s">
        <v>20</v>
      </c>
      <c r="C50" s="29">
        <v>1026</v>
      </c>
      <c r="D50" s="30">
        <f>SUM(Oct!D50+C50*8)</f>
        <v>66669</v>
      </c>
      <c r="E50" s="31">
        <v>0</v>
      </c>
      <c r="F50" s="30">
        <f>SUM(Oct!F50+E50*8)</f>
        <v>17320</v>
      </c>
      <c r="G50" s="31">
        <v>13304</v>
      </c>
      <c r="H50" s="30">
        <f>SUM(Oct!H50+G50)</f>
        <v>36303</v>
      </c>
      <c r="I50" s="32">
        <f t="shared" si="2"/>
        <v>14330</v>
      </c>
      <c r="J50" s="30">
        <f t="shared" si="1"/>
        <v>120292</v>
      </c>
      <c r="K50" s="22">
        <v>1</v>
      </c>
      <c r="L50" s="22">
        <f>+SUM(Oct!L50+K50)</f>
        <v>5</v>
      </c>
    </row>
    <row r="51" spans="1:12" s="1" customFormat="1" ht="15.75" customHeight="1">
      <c r="A51" s="5" t="s">
        <v>60</v>
      </c>
      <c r="B51" s="6" t="s">
        <v>20</v>
      </c>
      <c r="C51" s="29">
        <v>3327</v>
      </c>
      <c r="D51" s="30">
        <f>SUM(Oct!D51+C51*8)</f>
        <v>293289</v>
      </c>
      <c r="E51" s="31">
        <v>2870</v>
      </c>
      <c r="F51" s="30">
        <f>SUM(Oct!F51+E51*8)</f>
        <v>65720</v>
      </c>
      <c r="G51" s="31">
        <v>78589</v>
      </c>
      <c r="H51" s="30">
        <f>SUM(Oct!H51+G51)</f>
        <v>353269</v>
      </c>
      <c r="I51" s="32">
        <f t="shared" si="2"/>
        <v>84786</v>
      </c>
      <c r="J51" s="30">
        <f>SUM(D51+F51+H51)</f>
        <v>712278</v>
      </c>
      <c r="K51" s="22">
        <v>6</v>
      </c>
      <c r="L51" s="22">
        <f>+SUM(Oct!L51+K51)</f>
        <v>26</v>
      </c>
    </row>
    <row r="52" spans="1:12" s="1" customFormat="1" ht="15.75" customHeight="1">
      <c r="A52" s="5" t="s">
        <v>61</v>
      </c>
      <c r="B52" s="6" t="s">
        <v>20</v>
      </c>
      <c r="C52" s="29">
        <v>0</v>
      </c>
      <c r="D52" s="30">
        <f>SUM(Oct!D52+C52*8)</f>
        <v>86510</v>
      </c>
      <c r="E52" s="31">
        <v>794</v>
      </c>
      <c r="F52" s="30">
        <f>SUM(Oct!F52+E52*8)</f>
        <v>40579</v>
      </c>
      <c r="G52" s="31">
        <v>3970</v>
      </c>
      <c r="H52" s="30">
        <f>SUM(Oct!H52+G52)</f>
        <v>67978</v>
      </c>
      <c r="I52" s="32">
        <f t="shared" si="2"/>
        <v>4764</v>
      </c>
      <c r="J52" s="30">
        <f t="shared" si="1"/>
        <v>195067</v>
      </c>
      <c r="K52" s="22">
        <v>1</v>
      </c>
      <c r="L52" s="22">
        <f>+SUM(Oct!L52+K52)</f>
        <v>9</v>
      </c>
    </row>
    <row r="53" spans="1:12" s="1" customFormat="1" ht="15.75" customHeight="1">
      <c r="A53" s="5" t="s">
        <v>65</v>
      </c>
      <c r="B53" s="6" t="s">
        <v>20</v>
      </c>
      <c r="C53" s="29">
        <v>0</v>
      </c>
      <c r="D53" s="30">
        <f>SUM(Oct!D53+C53*8)</f>
        <v>0</v>
      </c>
      <c r="E53" s="31">
        <v>0</v>
      </c>
      <c r="F53" s="30">
        <f>SUM(Oct!F53+E53*8)</f>
        <v>0</v>
      </c>
      <c r="G53" s="31">
        <v>0</v>
      </c>
      <c r="H53" s="30">
        <f>SUM(Oct!H53+G53)</f>
        <v>0</v>
      </c>
      <c r="I53" s="32">
        <f t="shared" si="2"/>
        <v>0</v>
      </c>
      <c r="J53" s="30">
        <f t="shared" si="1"/>
        <v>0</v>
      </c>
      <c r="K53" s="22">
        <v>0</v>
      </c>
      <c r="L53" s="22">
        <f>+SUM(Oct!L53+K53)</f>
        <v>0</v>
      </c>
    </row>
    <row r="54" spans="1:12" s="1" customFormat="1" ht="15.75" customHeight="1">
      <c r="A54" s="5" t="s">
        <v>66</v>
      </c>
      <c r="B54" s="6" t="s">
        <v>20</v>
      </c>
      <c r="C54" s="29">
        <v>2973</v>
      </c>
      <c r="D54" s="30">
        <f>SUM(Oct!D54+C54*8)</f>
        <v>152076</v>
      </c>
      <c r="E54" s="31">
        <v>0</v>
      </c>
      <c r="F54" s="30">
        <f>SUM(Oct!F54+E54*8)</f>
        <v>2292</v>
      </c>
      <c r="G54" s="31">
        <v>70536</v>
      </c>
      <c r="H54" s="30">
        <f>SUM(Oct!H54+G54)</f>
        <v>143281</v>
      </c>
      <c r="I54" s="32">
        <f t="shared" si="2"/>
        <v>73509</v>
      </c>
      <c r="J54" s="30">
        <f t="shared" si="1"/>
        <v>297649</v>
      </c>
      <c r="K54" s="22">
        <v>1</v>
      </c>
      <c r="L54" s="22">
        <f>+SUM(Oct!L54+K54)</f>
        <v>7</v>
      </c>
    </row>
    <row r="55" spans="1:12" s="1" customFormat="1" ht="15.75" customHeight="1">
      <c r="A55" s="5" t="s">
        <v>67</v>
      </c>
      <c r="B55" s="6" t="s">
        <v>20</v>
      </c>
      <c r="C55" s="29">
        <v>12820</v>
      </c>
      <c r="D55" s="30">
        <f>SUM(Oct!D55+C55*8)</f>
        <v>699387</v>
      </c>
      <c r="E55" s="31">
        <v>347</v>
      </c>
      <c r="F55" s="30">
        <f>SUM(Oct!F55+E55*8)</f>
        <v>15051</v>
      </c>
      <c r="G55" s="31">
        <v>93212</v>
      </c>
      <c r="H55" s="30">
        <f>SUM(Oct!H55+G55)</f>
        <v>545937</v>
      </c>
      <c r="I55" s="32">
        <f t="shared" si="2"/>
        <v>106379</v>
      </c>
      <c r="J55" s="30">
        <f t="shared" si="1"/>
        <v>1260375</v>
      </c>
      <c r="K55" s="22">
        <v>9</v>
      </c>
      <c r="L55" s="22">
        <f>+SUM(Oct!L55+K55)</f>
        <v>46</v>
      </c>
    </row>
    <row r="56" spans="1:12" s="9" customFormat="1" ht="15.75" customHeight="1">
      <c r="A56" s="7" t="s">
        <v>68</v>
      </c>
      <c r="B56" s="8" t="s">
        <v>20</v>
      </c>
      <c r="C56" s="29">
        <v>0</v>
      </c>
      <c r="D56" s="30">
        <f>SUM(Oct!D56+C56*8)</f>
        <v>0</v>
      </c>
      <c r="E56" s="31">
        <v>0</v>
      </c>
      <c r="F56" s="30">
        <f>SUM(Oct!F56+E56*8)</f>
        <v>0</v>
      </c>
      <c r="G56" s="31">
        <v>0</v>
      </c>
      <c r="H56" s="30">
        <f>SUM(Oct!H56+G56)</f>
        <v>0</v>
      </c>
      <c r="I56" s="30">
        <f t="shared" si="2"/>
        <v>0</v>
      </c>
      <c r="J56" s="30">
        <f t="shared" si="1"/>
        <v>0</v>
      </c>
      <c r="K56" s="22">
        <v>0</v>
      </c>
      <c r="L56" s="22">
        <f>+SUM(Oct!L56+K56)</f>
        <v>0</v>
      </c>
    </row>
    <row r="57" spans="1:12" s="1" customFormat="1" ht="15.75" customHeight="1">
      <c r="A57" s="5" t="s">
        <v>69</v>
      </c>
      <c r="B57" s="6" t="s">
        <v>20</v>
      </c>
      <c r="C57" s="29">
        <v>1728</v>
      </c>
      <c r="D57" s="30">
        <f>SUM(Oct!D57+C57*8)</f>
        <v>94258</v>
      </c>
      <c r="E57" s="31">
        <v>1073</v>
      </c>
      <c r="F57" s="30">
        <f>SUM(Oct!F57+E57*8)</f>
        <v>43135</v>
      </c>
      <c r="G57" s="31">
        <v>111577</v>
      </c>
      <c r="H57" s="30">
        <f>SUM(Oct!H57+G57)</f>
        <v>171420</v>
      </c>
      <c r="I57" s="32">
        <f t="shared" si="2"/>
        <v>114378</v>
      </c>
      <c r="J57" s="30">
        <f t="shared" si="1"/>
        <v>308813</v>
      </c>
      <c r="K57" s="22">
        <v>2</v>
      </c>
      <c r="L57" s="22">
        <f>+SUM(Oct!L57+K57)</f>
        <v>11</v>
      </c>
    </row>
    <row r="58" spans="1:12" s="9" customFormat="1" ht="15.75" customHeight="1">
      <c r="A58" s="7" t="s">
        <v>70</v>
      </c>
      <c r="B58" s="8" t="s">
        <v>20</v>
      </c>
      <c r="C58" s="29">
        <v>0</v>
      </c>
      <c r="D58" s="30">
        <f>SUM(Oct!D58+C58*8)</f>
        <v>76400</v>
      </c>
      <c r="E58" s="31">
        <v>0</v>
      </c>
      <c r="F58" s="30">
        <f>SUM(Oct!F58+E58*8)</f>
        <v>0</v>
      </c>
      <c r="G58" s="31">
        <v>0</v>
      </c>
      <c r="H58" s="30">
        <f>SUM(Oct!H58+G58)</f>
        <v>57411</v>
      </c>
      <c r="I58" s="30">
        <f t="shared" si="2"/>
        <v>0</v>
      </c>
      <c r="J58" s="30">
        <f t="shared" si="1"/>
        <v>133811</v>
      </c>
      <c r="K58" s="22">
        <v>0</v>
      </c>
      <c r="L58" s="22">
        <f>+SUM(Oct!L58+K58)</f>
        <v>4</v>
      </c>
    </row>
    <row r="59" spans="1:12" s="1" customFormat="1" ht="15.75" customHeight="1">
      <c r="A59" s="5" t="s">
        <v>71</v>
      </c>
      <c r="B59" s="6" t="s">
        <v>20</v>
      </c>
      <c r="C59" s="29">
        <v>0</v>
      </c>
      <c r="D59" s="30">
        <f>SUM(Oct!D59+C59*8)</f>
        <v>57489</v>
      </c>
      <c r="E59" s="31">
        <v>0</v>
      </c>
      <c r="F59" s="30">
        <f>SUM(Oct!F59+E59*8)</f>
        <v>0</v>
      </c>
      <c r="G59" s="31">
        <v>0</v>
      </c>
      <c r="H59" s="30">
        <f>SUM(Oct!H59+G59)</f>
        <v>62644</v>
      </c>
      <c r="I59" s="32">
        <f t="shared" si="2"/>
        <v>0</v>
      </c>
      <c r="J59" s="30">
        <f t="shared" si="1"/>
        <v>120133</v>
      </c>
      <c r="K59" s="22">
        <v>0</v>
      </c>
      <c r="L59" s="22">
        <f>+SUM(Oct!L59+K59)</f>
        <v>3</v>
      </c>
    </row>
    <row r="60" spans="1:12" s="9" customFormat="1" ht="15.75" customHeight="1">
      <c r="A60" s="7" t="s">
        <v>72</v>
      </c>
      <c r="B60" s="8" t="s">
        <v>20</v>
      </c>
      <c r="C60" s="29">
        <v>39184</v>
      </c>
      <c r="D60" s="30">
        <f>SUM(Oct!D60+C60*8)</f>
        <v>2090677</v>
      </c>
      <c r="E60" s="31">
        <v>1109</v>
      </c>
      <c r="F60" s="30">
        <f>SUM(Oct!F60+E60*8)</f>
        <v>104546</v>
      </c>
      <c r="G60" s="31">
        <v>459283</v>
      </c>
      <c r="H60" s="30">
        <f>SUM(Oct!H60+G60)</f>
        <v>2445310</v>
      </c>
      <c r="I60" s="30">
        <f t="shared" si="2"/>
        <v>499576</v>
      </c>
      <c r="J60" s="30">
        <f t="shared" si="1"/>
        <v>4640533</v>
      </c>
      <c r="K60" s="22">
        <v>34</v>
      </c>
      <c r="L60" s="22">
        <f>+SUM(Oct!L60+K60)</f>
        <v>160</v>
      </c>
    </row>
    <row r="61" spans="1:12" s="1" customFormat="1" ht="15.75" customHeight="1">
      <c r="A61" s="5" t="s">
        <v>73</v>
      </c>
      <c r="B61" s="6" t="s">
        <v>20</v>
      </c>
      <c r="C61" s="29">
        <v>3999</v>
      </c>
      <c r="D61" s="30">
        <f>SUM(Oct!D61+C61*8)</f>
        <v>163022</v>
      </c>
      <c r="E61" s="31">
        <v>664</v>
      </c>
      <c r="F61" s="30">
        <f>SUM(Oct!F61+E61*8)</f>
        <v>11513</v>
      </c>
      <c r="G61" s="31">
        <v>29936</v>
      </c>
      <c r="H61" s="30">
        <f>SUM(Oct!H61+G61)</f>
        <v>98442</v>
      </c>
      <c r="I61" s="32">
        <f t="shared" si="2"/>
        <v>34599</v>
      </c>
      <c r="J61" s="30">
        <f t="shared" si="1"/>
        <v>272977</v>
      </c>
      <c r="K61" s="22">
        <v>3</v>
      </c>
      <c r="L61" s="22">
        <f>+SUM(Oct!L61+K61)</f>
        <v>11</v>
      </c>
    </row>
    <row r="62" spans="1:12" s="9" customFormat="1" ht="15.75" customHeight="1">
      <c r="A62" s="7" t="s">
        <v>74</v>
      </c>
      <c r="B62" s="8" t="s">
        <v>20</v>
      </c>
      <c r="C62" s="29">
        <v>0</v>
      </c>
      <c r="D62" s="30">
        <f>SUM(Oct!D62+C62*8)</f>
        <v>15201</v>
      </c>
      <c r="E62" s="31">
        <v>0</v>
      </c>
      <c r="F62" s="30">
        <f>SUM(Oct!F62+E62*8)</f>
        <v>3366</v>
      </c>
      <c r="G62" s="31">
        <v>0</v>
      </c>
      <c r="H62" s="30">
        <f>SUM(Oct!H62+G62)</f>
        <v>828</v>
      </c>
      <c r="I62" s="30">
        <f t="shared" si="2"/>
        <v>0</v>
      </c>
      <c r="J62" s="30">
        <f>SUM(D62+F62+H62)</f>
        <v>19395</v>
      </c>
      <c r="K62" s="22">
        <v>0</v>
      </c>
      <c r="L62" s="22">
        <f>+SUM(Oct!L62+K62)</f>
        <v>2</v>
      </c>
    </row>
    <row r="63" spans="1:12" s="1" customFormat="1" ht="15.75" customHeight="1">
      <c r="A63" s="5" t="s">
        <v>75</v>
      </c>
      <c r="B63" s="6" t="s">
        <v>20</v>
      </c>
      <c r="C63" s="29">
        <v>0</v>
      </c>
      <c r="D63" s="30">
        <f>SUM(Oct!D63+C63*8)</f>
        <v>110302</v>
      </c>
      <c r="E63" s="31">
        <v>0</v>
      </c>
      <c r="F63" s="30">
        <f>SUM(Oct!F63+E63*8)</f>
        <v>0</v>
      </c>
      <c r="G63" s="31">
        <v>0</v>
      </c>
      <c r="H63" s="30">
        <f>SUM(Oct!H63+G63)</f>
        <v>142906</v>
      </c>
      <c r="I63" s="32">
        <f t="shared" si="2"/>
        <v>0</v>
      </c>
      <c r="J63" s="30">
        <f t="shared" si="1"/>
        <v>253208</v>
      </c>
      <c r="K63" s="22">
        <v>0</v>
      </c>
      <c r="L63" s="22">
        <f>+SUM(Oct!L63+K63)</f>
        <v>6</v>
      </c>
    </row>
    <row r="64" spans="1:12" s="1" customFormat="1" ht="15.75" customHeight="1">
      <c r="A64" s="5" t="s">
        <v>76</v>
      </c>
      <c r="B64" s="6" t="s">
        <v>20</v>
      </c>
      <c r="C64" s="29">
        <v>0</v>
      </c>
      <c r="D64" s="30">
        <f>SUM(Oct!D64+C64*8)</f>
        <v>33792</v>
      </c>
      <c r="E64" s="31">
        <v>0</v>
      </c>
      <c r="F64" s="30">
        <f>SUM(Oct!F64+E64*8)</f>
        <v>0</v>
      </c>
      <c r="G64" s="31">
        <v>0</v>
      </c>
      <c r="H64" s="30">
        <f>SUM(Oct!H64+G64)</f>
        <v>33607</v>
      </c>
      <c r="I64" s="32">
        <f t="shared" si="2"/>
        <v>0</v>
      </c>
      <c r="J64" s="30">
        <f t="shared" si="1"/>
        <v>67399</v>
      </c>
      <c r="K64" s="22">
        <v>0</v>
      </c>
      <c r="L64" s="22">
        <f>+SUM(Oct!L64+K64)</f>
        <v>1</v>
      </c>
    </row>
    <row r="65" spans="1:12" s="9" customFormat="1" ht="15.75" customHeight="1">
      <c r="A65" s="7" t="s">
        <v>78</v>
      </c>
      <c r="B65" s="8" t="s">
        <v>20</v>
      </c>
      <c r="C65" s="29">
        <v>0</v>
      </c>
      <c r="D65" s="30">
        <f>SUM(Oct!D65+C65*8)</f>
        <v>0</v>
      </c>
      <c r="E65" s="31">
        <v>0</v>
      </c>
      <c r="F65" s="30">
        <f>SUM(Oct!F65+E65*8)</f>
        <v>0</v>
      </c>
      <c r="G65" s="31">
        <v>0</v>
      </c>
      <c r="H65" s="30">
        <f>SUM(Oct!H65+G65)</f>
        <v>0</v>
      </c>
      <c r="I65" s="30">
        <f t="shared" si="2"/>
        <v>0</v>
      </c>
      <c r="J65" s="30">
        <f t="shared" si="1"/>
        <v>0</v>
      </c>
      <c r="K65" s="22">
        <v>0</v>
      </c>
      <c r="L65" s="22">
        <f>+SUM(Oct!L65+K65)</f>
        <v>0</v>
      </c>
    </row>
    <row r="66" spans="1:12" s="9" customFormat="1" ht="15.75" customHeight="1">
      <c r="A66" s="7" t="s">
        <v>79</v>
      </c>
      <c r="B66" s="8" t="s">
        <v>20</v>
      </c>
      <c r="C66" s="29">
        <v>1628</v>
      </c>
      <c r="D66" s="30">
        <f>SUM(Oct!D66+C66*8)</f>
        <v>64075</v>
      </c>
      <c r="E66" s="31">
        <v>0</v>
      </c>
      <c r="F66" s="30">
        <f>SUM(Oct!F66+E66*8)</f>
        <v>0</v>
      </c>
      <c r="G66" s="31">
        <v>3374</v>
      </c>
      <c r="H66" s="30">
        <f>SUM(Oct!H66+G66)</f>
        <v>10239</v>
      </c>
      <c r="I66" s="30">
        <f t="shared" si="2"/>
        <v>5002</v>
      </c>
      <c r="J66" s="30">
        <f t="shared" si="1"/>
        <v>74314</v>
      </c>
      <c r="K66" s="22">
        <v>1</v>
      </c>
      <c r="L66" s="22">
        <f>+SUM(Oct!L66+K66)</f>
        <v>3</v>
      </c>
    </row>
    <row r="67" spans="1:12" s="9" customFormat="1" ht="15.75" customHeight="1">
      <c r="A67" s="7" t="s">
        <v>80</v>
      </c>
      <c r="B67" s="8" t="s">
        <v>20</v>
      </c>
      <c r="C67" s="29">
        <v>0</v>
      </c>
      <c r="D67" s="30">
        <f>SUM(Oct!D67+C67*8)</f>
        <v>15160</v>
      </c>
      <c r="E67" s="31">
        <v>0</v>
      </c>
      <c r="F67" s="30">
        <f>SUM(Oct!F67+E67*8)</f>
        <v>0</v>
      </c>
      <c r="G67" s="31">
        <v>0</v>
      </c>
      <c r="H67" s="30">
        <f>SUM(Oct!H67+G67)</f>
        <v>602</v>
      </c>
      <c r="I67" s="30">
        <f t="shared" si="2"/>
        <v>0</v>
      </c>
      <c r="J67" s="30">
        <f t="shared" si="1"/>
        <v>15762</v>
      </c>
      <c r="K67" s="22">
        <v>0</v>
      </c>
      <c r="L67" s="22">
        <f>+SUM(Oct!L67+K67)</f>
        <v>1</v>
      </c>
    </row>
    <row r="68" spans="1:12" s="1" customFormat="1" ht="15.75" customHeight="1">
      <c r="A68" s="5" t="s">
        <v>81</v>
      </c>
      <c r="B68" s="6" t="s">
        <v>20</v>
      </c>
      <c r="C68" s="29">
        <v>0</v>
      </c>
      <c r="D68" s="30">
        <f>SUM(Oct!D68+C68*8)</f>
        <v>40660</v>
      </c>
      <c r="E68" s="31">
        <v>503</v>
      </c>
      <c r="F68" s="30">
        <f>SUM(Oct!F68+E68*8)</f>
        <v>21326</v>
      </c>
      <c r="G68" s="31">
        <v>2012</v>
      </c>
      <c r="H68" s="30">
        <f>SUM(Oct!H68+G68)</f>
        <v>20192</v>
      </c>
      <c r="I68" s="32">
        <f t="shared" si="2"/>
        <v>2515</v>
      </c>
      <c r="J68" s="30">
        <f t="shared" si="1"/>
        <v>82178</v>
      </c>
      <c r="K68" s="22">
        <v>1</v>
      </c>
      <c r="L68" s="22">
        <f>+SUM(Oct!L68+K68)</f>
        <v>5</v>
      </c>
    </row>
    <row r="69" spans="1:12" s="9" customFormat="1" ht="15.75" customHeight="1">
      <c r="A69" s="7" t="s">
        <v>85</v>
      </c>
      <c r="B69" s="8" t="s">
        <v>20</v>
      </c>
      <c r="C69" s="29">
        <v>129</v>
      </c>
      <c r="D69" s="30">
        <f>SUM(Oct!D69+C69*8)</f>
        <v>147630</v>
      </c>
      <c r="E69" s="31">
        <v>0</v>
      </c>
      <c r="F69" s="30">
        <f>SUM(Oct!F69+E69*8)</f>
        <v>0</v>
      </c>
      <c r="G69" s="31">
        <v>903</v>
      </c>
      <c r="H69" s="30">
        <f>SUM(Oct!H69+G69)</f>
        <v>143632</v>
      </c>
      <c r="I69" s="30">
        <f t="shared" si="2"/>
        <v>1032</v>
      </c>
      <c r="J69" s="30">
        <f t="shared" si="1"/>
        <v>291262</v>
      </c>
      <c r="K69" s="22">
        <v>1</v>
      </c>
      <c r="L69" s="22">
        <f>+SUM(Oct!L69+K69)</f>
        <v>11</v>
      </c>
    </row>
    <row r="70" spans="1:12" s="9" customFormat="1" ht="15.75" customHeight="1">
      <c r="A70" s="7" t="s">
        <v>87</v>
      </c>
      <c r="B70" s="8" t="s">
        <v>20</v>
      </c>
      <c r="C70" s="29">
        <v>0</v>
      </c>
      <c r="D70" s="30">
        <f>SUM(Oct!D70+C70*8)</f>
        <v>33176</v>
      </c>
      <c r="E70" s="31">
        <v>1113</v>
      </c>
      <c r="F70" s="30">
        <f>SUM(Oct!F70+E70*8)</f>
        <v>9804</v>
      </c>
      <c r="G70" s="31">
        <v>3320</v>
      </c>
      <c r="H70" s="30">
        <f>SUM(Oct!H70+G70)</f>
        <v>90544</v>
      </c>
      <c r="I70" s="30">
        <f t="shared" si="2"/>
        <v>4433</v>
      </c>
      <c r="J70" s="30">
        <f>SUM(D70+F70+H70)</f>
        <v>133524</v>
      </c>
      <c r="K70" s="22">
        <v>1</v>
      </c>
      <c r="L70" s="22">
        <f>+SUM(Oct!L70+K70)</f>
        <v>3</v>
      </c>
    </row>
    <row r="71" spans="1:12" s="1" customFormat="1" ht="15.75" customHeight="1">
      <c r="A71" s="5" t="s">
        <v>88</v>
      </c>
      <c r="B71" s="6" t="s">
        <v>20</v>
      </c>
      <c r="C71" s="29">
        <v>3586</v>
      </c>
      <c r="D71" s="30">
        <f>SUM(Oct!D71+C71*8)</f>
        <v>169679</v>
      </c>
      <c r="E71" s="31">
        <v>0</v>
      </c>
      <c r="F71" s="30">
        <f>SUM(Oct!F71+E71*8)</f>
        <v>17320</v>
      </c>
      <c r="G71" s="31">
        <v>47469</v>
      </c>
      <c r="H71" s="30">
        <f>SUM(Oct!H71+G71)</f>
        <v>220111</v>
      </c>
      <c r="I71" s="32">
        <f t="shared" si="2"/>
        <v>51055</v>
      </c>
      <c r="J71" s="30">
        <f>SUM(D71+F71+H71)</f>
        <v>407110</v>
      </c>
      <c r="K71" s="22">
        <v>2</v>
      </c>
      <c r="L71" s="22">
        <f>+SUM(Oct!L71+K71)</f>
        <v>12</v>
      </c>
    </row>
    <row r="72" spans="1:12" s="3" customFormat="1" ht="21.75">
      <c r="A72" s="17" t="s">
        <v>125</v>
      </c>
      <c r="B72" s="2"/>
      <c r="C72" s="32">
        <f>SUM(C5:C31)</f>
        <v>56777</v>
      </c>
      <c r="D72" s="32">
        <f aca="true" t="shared" si="3" ref="D72:J72">SUM(D5:D31)</f>
        <v>5725789</v>
      </c>
      <c r="E72" s="32">
        <f t="shared" si="3"/>
        <v>65700</v>
      </c>
      <c r="F72" s="32">
        <f t="shared" si="3"/>
        <v>2872940</v>
      </c>
      <c r="G72" s="32">
        <f t="shared" si="3"/>
        <v>809432</v>
      </c>
      <c r="H72" s="32">
        <f t="shared" si="3"/>
        <v>6133152.73</v>
      </c>
      <c r="I72" s="32">
        <f t="shared" si="3"/>
        <v>931909</v>
      </c>
      <c r="J72" s="32">
        <f t="shared" si="3"/>
        <v>14731881.73</v>
      </c>
      <c r="K72" s="21">
        <f>+SUM(K5:K31)</f>
        <v>112</v>
      </c>
      <c r="L72" s="21">
        <f>SUM(Oct!L72+K72)</f>
        <v>732</v>
      </c>
    </row>
    <row r="73" spans="1:12" s="3" customFormat="1" ht="21.75">
      <c r="A73" s="17" t="s">
        <v>126</v>
      </c>
      <c r="B73" s="2"/>
      <c r="C73" s="32">
        <f>SUM(C32:C71)</f>
        <v>142327</v>
      </c>
      <c r="D73" s="32">
        <f aca="true" t="shared" si="4" ref="D73:J73">SUM(D32:D71)</f>
        <v>7090935</v>
      </c>
      <c r="E73" s="32">
        <f t="shared" si="4"/>
        <v>12531</v>
      </c>
      <c r="F73" s="32">
        <f t="shared" si="4"/>
        <v>661928</v>
      </c>
      <c r="G73" s="32">
        <f t="shared" si="4"/>
        <v>1643726</v>
      </c>
      <c r="H73" s="32">
        <f t="shared" si="4"/>
        <v>7303641</v>
      </c>
      <c r="I73" s="32">
        <f t="shared" si="4"/>
        <v>1798584</v>
      </c>
      <c r="J73" s="32">
        <f t="shared" si="4"/>
        <v>15056504</v>
      </c>
      <c r="K73" s="21">
        <f>+SUM(K32:K71)</f>
        <v>109</v>
      </c>
      <c r="L73" s="21">
        <f>SUM(Oct!L73+K73)</f>
        <v>591</v>
      </c>
    </row>
    <row r="74" spans="1:12" s="3" customFormat="1" ht="15.75" customHeight="1">
      <c r="A74" s="15" t="s">
        <v>89</v>
      </c>
      <c r="B74" s="2"/>
      <c r="C74" s="32">
        <f>SUM(C72:C73)</f>
        <v>199104</v>
      </c>
      <c r="D74" s="32">
        <f aca="true" t="shared" si="5" ref="D74:J74">SUM(D72:D73)</f>
        <v>12816724</v>
      </c>
      <c r="E74" s="32">
        <f t="shared" si="5"/>
        <v>78231</v>
      </c>
      <c r="F74" s="32">
        <f t="shared" si="5"/>
        <v>3534868</v>
      </c>
      <c r="G74" s="32">
        <f t="shared" si="5"/>
        <v>2453158</v>
      </c>
      <c r="H74" s="32">
        <f t="shared" si="5"/>
        <v>13436793.73</v>
      </c>
      <c r="I74" s="32">
        <f t="shared" si="5"/>
        <v>2730493</v>
      </c>
      <c r="J74" s="32">
        <f t="shared" si="5"/>
        <v>29788385.73</v>
      </c>
      <c r="K74" s="21">
        <f>SUM(K72:K73)</f>
        <v>221</v>
      </c>
      <c r="L74" s="21">
        <f>SUM(L72:L73)</f>
        <v>1323</v>
      </c>
    </row>
    <row r="75" spans="1:12" ht="12.75">
      <c r="A75" s="10"/>
      <c r="B75" s="2"/>
      <c r="C75" s="37"/>
      <c r="D75" s="24"/>
      <c r="E75" s="37"/>
      <c r="F75" s="24"/>
      <c r="G75" s="37"/>
      <c r="H75" s="24"/>
      <c r="I75" s="76" t="s">
        <v>155</v>
      </c>
      <c r="J75" s="77">
        <v>30393192</v>
      </c>
      <c r="K75" s="41">
        <v>156</v>
      </c>
      <c r="L75" s="41"/>
    </row>
    <row r="76" spans="1:12" ht="12.75">
      <c r="A76" s="10"/>
      <c r="B76" s="2"/>
      <c r="C76" s="37"/>
      <c r="D76" s="24"/>
      <c r="E76" s="37"/>
      <c r="F76" s="24"/>
      <c r="G76" s="37"/>
      <c r="H76" s="24"/>
      <c r="I76" s="76" t="s">
        <v>156</v>
      </c>
      <c r="J76" s="77">
        <v>32760614</v>
      </c>
      <c r="K76" s="67">
        <v>166</v>
      </c>
      <c r="L76" s="68"/>
    </row>
    <row r="77" spans="1:12" ht="12.75">
      <c r="A77" s="10"/>
      <c r="B77" s="2"/>
      <c r="C77" s="37"/>
      <c r="D77" s="24"/>
      <c r="E77" s="37"/>
      <c r="F77" s="24"/>
      <c r="G77" s="37"/>
      <c r="H77" s="24"/>
      <c r="I77" s="76" t="s">
        <v>157</v>
      </c>
      <c r="J77" s="77">
        <v>25612818</v>
      </c>
      <c r="K77" s="67"/>
      <c r="L77" s="67"/>
    </row>
  </sheetData>
  <sheetProtection/>
  <mergeCells count="1">
    <mergeCell ref="A1:L1"/>
  </mergeCells>
  <conditionalFormatting sqref="C2:IV2 B75:H77 A1:A74 M1:IV1 B3:IV74">
    <cfRule type="expression" priority="2" dxfId="0" stopIfTrue="1">
      <formula>CellHasFormula</formula>
    </cfRule>
  </conditionalFormatting>
  <conditionalFormatting sqref="A1 M1:IV1">
    <cfRule type="expression" priority="1" dxfId="0" stopIfTrue="1">
      <formula>CellHasFormula</formula>
    </cfRule>
  </conditionalFormatting>
  <printOptions/>
  <pageMargins left="0.75" right="0.75" top="1" bottom="1" header="0.5" footer="0.5"/>
  <pageSetup fitToHeight="2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N78" sqref="N78"/>
    </sheetView>
  </sheetViews>
  <sheetFormatPr defaultColWidth="9.140625" defaultRowHeight="12.75"/>
  <cols>
    <col min="1" max="1" width="17.7109375" style="0" customWidth="1"/>
    <col min="2" max="2" width="8.7109375" style="0" customWidth="1"/>
    <col min="3" max="3" width="15.7109375" style="23" customWidth="1"/>
    <col min="4" max="4" width="15.7109375" style="38" customWidth="1"/>
    <col min="5" max="5" width="15.7109375" style="23" customWidth="1"/>
    <col min="6" max="6" width="15.7109375" style="38" customWidth="1"/>
    <col min="7" max="7" width="15.7109375" style="23" customWidth="1"/>
    <col min="8" max="10" width="15.7109375" style="38" customWidth="1"/>
    <col min="11" max="11" width="6.7109375" style="23" customWidth="1"/>
    <col min="12" max="12" width="7.140625" style="23" customWidth="1"/>
  </cols>
  <sheetData>
    <row r="1" spans="1:12" s="1" customFormat="1" ht="18">
      <c r="A1" s="115" t="s">
        <v>130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20"/>
    </row>
    <row r="2" spans="1:12" s="1" customFormat="1" ht="12.75">
      <c r="A2" s="20" t="s">
        <v>172</v>
      </c>
      <c r="C2" s="20"/>
      <c r="D2" s="26"/>
      <c r="E2" s="20"/>
      <c r="F2" s="26"/>
      <c r="G2" s="20"/>
      <c r="H2" s="26"/>
      <c r="I2" s="26"/>
      <c r="J2" s="26"/>
      <c r="K2" s="20"/>
      <c r="L2" s="20"/>
    </row>
    <row r="3" spans="1:12" s="3" customFormat="1" ht="12.75">
      <c r="A3" s="2"/>
      <c r="B3" s="2"/>
      <c r="C3" s="37"/>
      <c r="D3" s="24"/>
      <c r="E3" s="37"/>
      <c r="F3" s="24"/>
      <c r="G3" s="37"/>
      <c r="H3" s="24"/>
      <c r="I3" s="24"/>
      <c r="J3" s="24"/>
      <c r="K3" s="24"/>
      <c r="L3" s="24"/>
    </row>
    <row r="4" spans="1:12" s="4" customFormat="1" ht="20.25" customHeight="1">
      <c r="A4" s="4" t="s">
        <v>0</v>
      </c>
      <c r="B4" s="4" t="s">
        <v>1</v>
      </c>
      <c r="C4" s="4" t="s">
        <v>5</v>
      </c>
      <c r="D4" s="19" t="s">
        <v>11</v>
      </c>
      <c r="E4" s="4" t="s">
        <v>95</v>
      </c>
      <c r="F4" s="19" t="s">
        <v>14</v>
      </c>
      <c r="G4" s="4" t="s">
        <v>96</v>
      </c>
      <c r="H4" s="19" t="s">
        <v>90</v>
      </c>
      <c r="I4" s="19" t="s">
        <v>97</v>
      </c>
      <c r="J4" s="19" t="s">
        <v>18</v>
      </c>
      <c r="K4" s="4" t="s">
        <v>128</v>
      </c>
      <c r="L4" s="4" t="s">
        <v>129</v>
      </c>
    </row>
    <row r="5" spans="1:12" s="9" customFormat="1" ht="15.75" customHeight="1">
      <c r="A5" s="7" t="s">
        <v>21</v>
      </c>
      <c r="B5" s="8" t="s">
        <v>22</v>
      </c>
      <c r="C5" s="29">
        <v>28075</v>
      </c>
      <c r="D5" s="30">
        <f>SUM(Nov!D5+C5*7)</f>
        <v>1105038</v>
      </c>
      <c r="E5" s="31">
        <v>14585</v>
      </c>
      <c r="F5" s="30">
        <f>SUM(Nov!F5+E5*7)</f>
        <v>1187982</v>
      </c>
      <c r="G5" s="31">
        <v>671183</v>
      </c>
      <c r="H5" s="30">
        <f>SUM(Nov!H5+G5)</f>
        <v>2054976</v>
      </c>
      <c r="I5" s="30">
        <f aca="true" t="shared" si="0" ref="I5:I36">SUM(C5,E5,G5)</f>
        <v>713843</v>
      </c>
      <c r="J5" s="30">
        <f>SUM(D5+F5+H5)</f>
        <v>4347996</v>
      </c>
      <c r="K5" s="22">
        <v>40</v>
      </c>
      <c r="L5" s="22">
        <f>+SUM(Nov!L5+K5)</f>
        <v>213</v>
      </c>
    </row>
    <row r="6" spans="1:12" s="9" customFormat="1" ht="15.75" customHeight="1">
      <c r="A6" s="7" t="s">
        <v>23</v>
      </c>
      <c r="B6" s="8" t="s">
        <v>22</v>
      </c>
      <c r="C6" s="29">
        <v>0</v>
      </c>
      <c r="D6" s="30">
        <f>SUM(Nov!D6+C6*7)</f>
        <v>24991</v>
      </c>
      <c r="E6" s="31">
        <v>0</v>
      </c>
      <c r="F6" s="30">
        <f>SUM(Nov!F6+E6*7)</f>
        <v>24876</v>
      </c>
      <c r="G6" s="31">
        <v>0</v>
      </c>
      <c r="H6" s="30">
        <f>SUM(Nov!H6+G6)</f>
        <v>34357</v>
      </c>
      <c r="I6" s="30">
        <f t="shared" si="0"/>
        <v>0</v>
      </c>
      <c r="J6" s="30">
        <f aca="true" t="shared" si="1" ref="J6:J69">SUM(D6+F6+H6)</f>
        <v>84224</v>
      </c>
      <c r="K6" s="22">
        <v>0</v>
      </c>
      <c r="L6" s="22">
        <f>+SUM(Nov!L6+K6)</f>
        <v>6</v>
      </c>
    </row>
    <row r="7" spans="1:12" s="1" customFormat="1" ht="15.75" customHeight="1">
      <c r="A7" s="5" t="s">
        <v>24</v>
      </c>
      <c r="B7" s="6" t="s">
        <v>22</v>
      </c>
      <c r="C7" s="29">
        <v>1233</v>
      </c>
      <c r="D7" s="30">
        <f>SUM(Nov!D7+C7*7)</f>
        <v>401334</v>
      </c>
      <c r="E7" s="31">
        <v>1297</v>
      </c>
      <c r="F7" s="30">
        <f>SUM(Nov!F7+E7*7)</f>
        <v>146433</v>
      </c>
      <c r="G7" s="31">
        <v>151838</v>
      </c>
      <c r="H7" s="30">
        <f>SUM(Nov!H7+G7)</f>
        <v>566895</v>
      </c>
      <c r="I7" s="32">
        <f t="shared" si="0"/>
        <v>154368</v>
      </c>
      <c r="J7" s="30">
        <f t="shared" si="1"/>
        <v>1114662</v>
      </c>
      <c r="K7" s="22">
        <v>4</v>
      </c>
      <c r="L7" s="22">
        <f>+SUM(Nov!L7+K7)</f>
        <v>42</v>
      </c>
    </row>
    <row r="8" spans="1:12" s="9" customFormat="1" ht="15.75" customHeight="1">
      <c r="A8" s="7" t="s">
        <v>25</v>
      </c>
      <c r="B8" s="8" t="s">
        <v>22</v>
      </c>
      <c r="C8" s="29">
        <v>1033</v>
      </c>
      <c r="D8" s="30">
        <f>SUM(Nov!D8+C8*7)</f>
        <v>42004</v>
      </c>
      <c r="E8" s="31">
        <v>0</v>
      </c>
      <c r="F8" s="30">
        <f>SUM(Nov!F8+E8*7)</f>
        <v>3950</v>
      </c>
      <c r="G8" s="31">
        <v>11948</v>
      </c>
      <c r="H8" s="30">
        <f>SUM(Nov!H8+G8)</f>
        <v>14796</v>
      </c>
      <c r="I8" s="30">
        <f t="shared" si="0"/>
        <v>12981</v>
      </c>
      <c r="J8" s="30">
        <f t="shared" si="1"/>
        <v>60750</v>
      </c>
      <c r="K8" s="22">
        <v>2</v>
      </c>
      <c r="L8" s="22">
        <f>+SUM(Nov!L8+K8)</f>
        <v>7</v>
      </c>
    </row>
    <row r="9" spans="1:12" s="1" customFormat="1" ht="15.75" customHeight="1">
      <c r="A9" s="5" t="s">
        <v>27</v>
      </c>
      <c r="B9" s="6" t="s">
        <v>22</v>
      </c>
      <c r="C9" s="29">
        <v>499</v>
      </c>
      <c r="D9" s="30">
        <f>SUM(Nov!D9+C9*7)</f>
        <v>14194</v>
      </c>
      <c r="E9" s="31">
        <v>0</v>
      </c>
      <c r="F9" s="30">
        <f>SUM(Nov!F9+E9*7)</f>
        <v>13749</v>
      </c>
      <c r="G9" s="31">
        <v>2479</v>
      </c>
      <c r="H9" s="30">
        <f>SUM(Nov!H9+G9)</f>
        <v>24883</v>
      </c>
      <c r="I9" s="32">
        <f t="shared" si="0"/>
        <v>2978</v>
      </c>
      <c r="J9" s="30">
        <f t="shared" si="1"/>
        <v>52826</v>
      </c>
      <c r="K9" s="22">
        <v>1</v>
      </c>
      <c r="L9" s="22">
        <f>+SUM(Nov!L9+K9)</f>
        <v>4</v>
      </c>
    </row>
    <row r="10" spans="1:12" s="1" customFormat="1" ht="15.75" customHeight="1">
      <c r="A10" s="5" t="s">
        <v>30</v>
      </c>
      <c r="B10" s="6" t="s">
        <v>22</v>
      </c>
      <c r="C10" s="29">
        <v>0</v>
      </c>
      <c r="D10" s="30">
        <f>SUM(Nov!D10+C10*7)</f>
        <v>4345</v>
      </c>
      <c r="E10" s="31">
        <v>0</v>
      </c>
      <c r="F10" s="30">
        <f>SUM(Nov!F10+E10*7)</f>
        <v>51448</v>
      </c>
      <c r="G10" s="31">
        <v>0</v>
      </c>
      <c r="H10" s="30">
        <f>SUM(Nov!H10+G10)</f>
        <v>63254</v>
      </c>
      <c r="I10" s="32">
        <f t="shared" si="0"/>
        <v>0</v>
      </c>
      <c r="J10" s="30">
        <f t="shared" si="1"/>
        <v>119047</v>
      </c>
      <c r="K10" s="22">
        <v>0</v>
      </c>
      <c r="L10" s="22">
        <f>+SUM(Nov!L10+K10)</f>
        <v>3</v>
      </c>
    </row>
    <row r="11" spans="1:12" s="1" customFormat="1" ht="15.75" customHeight="1">
      <c r="A11" s="5" t="s">
        <v>31</v>
      </c>
      <c r="B11" s="6" t="s">
        <v>22</v>
      </c>
      <c r="C11" s="29">
        <v>1424</v>
      </c>
      <c r="D11" s="30">
        <f>SUM(Nov!D11+C11*7)</f>
        <v>191500</v>
      </c>
      <c r="E11" s="31">
        <v>1220</v>
      </c>
      <c r="F11" s="30">
        <f>SUM(Nov!F11+E11*7)</f>
        <v>90515</v>
      </c>
      <c r="G11" s="31">
        <v>4063</v>
      </c>
      <c r="H11" s="30">
        <f>SUM(Nov!H11+G11)</f>
        <v>89970</v>
      </c>
      <c r="I11" s="32">
        <f t="shared" si="0"/>
        <v>6707</v>
      </c>
      <c r="J11" s="30">
        <f t="shared" si="1"/>
        <v>371985</v>
      </c>
      <c r="K11" s="22">
        <v>3</v>
      </c>
      <c r="L11" s="22">
        <f>+SUM(Nov!L11+K11)</f>
        <v>26</v>
      </c>
    </row>
    <row r="12" spans="1:12" s="9" customFormat="1" ht="15.75" customHeight="1">
      <c r="A12" s="7" t="s">
        <v>36</v>
      </c>
      <c r="B12" s="8" t="s">
        <v>22</v>
      </c>
      <c r="C12" s="29">
        <v>3737</v>
      </c>
      <c r="D12" s="30">
        <f>SUM(Nov!D12+C12*7)</f>
        <v>46627</v>
      </c>
      <c r="E12" s="31">
        <v>0</v>
      </c>
      <c r="F12" s="30">
        <f>SUM(Nov!F12+E12*7)</f>
        <v>0</v>
      </c>
      <c r="G12" s="31">
        <v>16538</v>
      </c>
      <c r="H12" s="30">
        <f>SUM(Nov!H12+G12)</f>
        <v>31571</v>
      </c>
      <c r="I12" s="30">
        <f t="shared" si="0"/>
        <v>20275</v>
      </c>
      <c r="J12" s="30">
        <f t="shared" si="1"/>
        <v>78198</v>
      </c>
      <c r="K12" s="22">
        <v>3</v>
      </c>
      <c r="L12" s="22">
        <f>+SUM(Nov!L12+K12)</f>
        <v>6</v>
      </c>
    </row>
    <row r="13" spans="1:12" s="1" customFormat="1" ht="15.75" customHeight="1">
      <c r="A13" s="5" t="s">
        <v>37</v>
      </c>
      <c r="B13" s="6" t="s">
        <v>22</v>
      </c>
      <c r="C13" s="29">
        <v>14815</v>
      </c>
      <c r="D13" s="30">
        <f>SUM(Nov!D13+C13*7)</f>
        <v>470873</v>
      </c>
      <c r="E13" s="31">
        <v>5057</v>
      </c>
      <c r="F13" s="30">
        <f>SUM(Nov!F13+E13*7)</f>
        <v>128014</v>
      </c>
      <c r="G13" s="31">
        <v>290032</v>
      </c>
      <c r="H13" s="30">
        <f>SUM(Nov!H13+G13)</f>
        <v>554001</v>
      </c>
      <c r="I13" s="32">
        <f t="shared" si="0"/>
        <v>309904</v>
      </c>
      <c r="J13" s="30">
        <f t="shared" si="1"/>
        <v>1152888</v>
      </c>
      <c r="K13" s="22">
        <v>12</v>
      </c>
      <c r="L13" s="22">
        <f>+SUM(Nov!L13+K13)</f>
        <v>47</v>
      </c>
    </row>
    <row r="14" spans="1:12" s="1" customFormat="1" ht="15.75" customHeight="1">
      <c r="A14" s="5" t="s">
        <v>40</v>
      </c>
      <c r="B14" s="6" t="s">
        <v>22</v>
      </c>
      <c r="C14" s="29">
        <v>8194</v>
      </c>
      <c r="D14" s="30">
        <f>SUM(Nov!D14+C14*7)</f>
        <v>311870</v>
      </c>
      <c r="E14" s="31">
        <v>0</v>
      </c>
      <c r="F14" s="30">
        <f>SUM(Nov!F14+E14*7)</f>
        <v>1800</v>
      </c>
      <c r="G14" s="31">
        <v>77707</v>
      </c>
      <c r="H14" s="30">
        <f>SUM(Nov!H14+G14)</f>
        <v>311721</v>
      </c>
      <c r="I14" s="32">
        <f t="shared" si="0"/>
        <v>85901</v>
      </c>
      <c r="J14" s="30">
        <f t="shared" si="1"/>
        <v>625391</v>
      </c>
      <c r="K14" s="22">
        <v>6</v>
      </c>
      <c r="L14" s="22">
        <f>+SUM(Nov!L14+K14)</f>
        <v>29</v>
      </c>
    </row>
    <row r="15" spans="1:12" s="1" customFormat="1" ht="15.75" customHeight="1">
      <c r="A15" s="5" t="s">
        <v>44</v>
      </c>
      <c r="B15" s="6" t="s">
        <v>22</v>
      </c>
      <c r="C15" s="29">
        <v>2103</v>
      </c>
      <c r="D15" s="30">
        <f>SUM(Nov!D15+C15*7)</f>
        <v>18816</v>
      </c>
      <c r="E15" s="31">
        <v>0</v>
      </c>
      <c r="F15" s="30">
        <f>SUM(Nov!F15+E15*7)</f>
        <v>0</v>
      </c>
      <c r="G15" s="31">
        <v>12125</v>
      </c>
      <c r="H15" s="30">
        <f>SUM(Nov!H15+G15)</f>
        <v>86275</v>
      </c>
      <c r="I15" s="32">
        <f t="shared" si="0"/>
        <v>14228</v>
      </c>
      <c r="J15" s="30">
        <f t="shared" si="1"/>
        <v>105091</v>
      </c>
      <c r="K15" s="22">
        <v>2</v>
      </c>
      <c r="L15" s="22">
        <f>+SUM(Nov!L15+K15)</f>
        <v>4</v>
      </c>
    </row>
    <row r="16" spans="1:12" s="1" customFormat="1" ht="15.75" customHeight="1">
      <c r="A16" s="5" t="s">
        <v>45</v>
      </c>
      <c r="B16" s="6" t="s">
        <v>22</v>
      </c>
      <c r="C16" s="29">
        <v>27064</v>
      </c>
      <c r="D16" s="30">
        <f>SUM(Nov!D16+C16*7)</f>
        <v>1805423</v>
      </c>
      <c r="E16" s="31">
        <v>3535</v>
      </c>
      <c r="F16" s="30">
        <f>SUM(Nov!F16+E16*7)</f>
        <v>168951</v>
      </c>
      <c r="G16" s="31">
        <v>164178</v>
      </c>
      <c r="H16" s="30">
        <f>SUM(Nov!H16+G16)</f>
        <v>1536846</v>
      </c>
      <c r="I16" s="32">
        <f t="shared" si="0"/>
        <v>194777</v>
      </c>
      <c r="J16" s="30">
        <f t="shared" si="1"/>
        <v>3511220</v>
      </c>
      <c r="K16" s="22">
        <v>24</v>
      </c>
      <c r="L16" s="22">
        <f>+SUM(Nov!L16+K16)</f>
        <v>178</v>
      </c>
    </row>
    <row r="17" spans="1:12" s="1" customFormat="1" ht="15.75" customHeight="1">
      <c r="A17" s="5" t="s">
        <v>46</v>
      </c>
      <c r="B17" s="6" t="s">
        <v>22</v>
      </c>
      <c r="C17" s="29">
        <v>2858</v>
      </c>
      <c r="D17" s="30">
        <f>SUM(Nov!D17+C17*7)</f>
        <v>45626</v>
      </c>
      <c r="E17" s="31">
        <v>938</v>
      </c>
      <c r="F17" s="30">
        <f>SUM(Nov!F17+E17*7)</f>
        <v>61013</v>
      </c>
      <c r="G17" s="31">
        <v>48638</v>
      </c>
      <c r="H17" s="30">
        <f>SUM(Nov!H17+G17)</f>
        <v>157617</v>
      </c>
      <c r="I17" s="32">
        <f t="shared" si="0"/>
        <v>52434</v>
      </c>
      <c r="J17" s="30">
        <f t="shared" si="1"/>
        <v>264256</v>
      </c>
      <c r="K17" s="22">
        <v>2</v>
      </c>
      <c r="L17" s="22">
        <f>+SUM(Nov!L17+K17)</f>
        <v>13</v>
      </c>
    </row>
    <row r="18" spans="1:12" s="9" customFormat="1" ht="15.75" customHeight="1">
      <c r="A18" s="7" t="s">
        <v>47</v>
      </c>
      <c r="B18" s="8" t="s">
        <v>22</v>
      </c>
      <c r="C18" s="29">
        <v>0</v>
      </c>
      <c r="D18" s="30">
        <f>SUM(Nov!D18+C18*7)</f>
        <v>0</v>
      </c>
      <c r="E18" s="31">
        <v>0</v>
      </c>
      <c r="F18" s="30">
        <f>SUM(Nov!F18+E18*7)</f>
        <v>0</v>
      </c>
      <c r="G18" s="31">
        <v>0</v>
      </c>
      <c r="H18" s="30">
        <f>SUM(Nov!H18+G18)</f>
        <v>0</v>
      </c>
      <c r="I18" s="30">
        <f t="shared" si="0"/>
        <v>0</v>
      </c>
      <c r="J18" s="30">
        <f t="shared" si="1"/>
        <v>0</v>
      </c>
      <c r="K18" s="22">
        <v>0</v>
      </c>
      <c r="L18" s="22">
        <f>+SUM(Nov!L18+K18)</f>
        <v>0</v>
      </c>
    </row>
    <row r="19" spans="1:12" s="9" customFormat="1" ht="15.75" customHeight="1">
      <c r="A19" s="7" t="s">
        <v>49</v>
      </c>
      <c r="B19" s="8" t="s">
        <v>22</v>
      </c>
      <c r="C19" s="29">
        <v>0</v>
      </c>
      <c r="D19" s="30">
        <f>SUM(Nov!D19+C19*7)</f>
        <v>0</v>
      </c>
      <c r="E19" s="31">
        <v>0</v>
      </c>
      <c r="F19" s="30">
        <f>SUM(Nov!F19+E19*7)</f>
        <v>0</v>
      </c>
      <c r="G19" s="31">
        <v>0</v>
      </c>
      <c r="H19" s="30">
        <f>SUM(Nov!H19+G19)</f>
        <v>0</v>
      </c>
      <c r="I19" s="30">
        <f t="shared" si="0"/>
        <v>0</v>
      </c>
      <c r="J19" s="30">
        <f t="shared" si="1"/>
        <v>0</v>
      </c>
      <c r="K19" s="22">
        <v>0</v>
      </c>
      <c r="L19" s="22">
        <f>+SUM(Nov!L19+K19)</f>
        <v>0</v>
      </c>
    </row>
    <row r="20" spans="1:12" s="1" customFormat="1" ht="15.75" customHeight="1">
      <c r="A20" s="5" t="s">
        <v>50</v>
      </c>
      <c r="B20" s="6" t="s">
        <v>22</v>
      </c>
      <c r="C20" s="29">
        <v>0</v>
      </c>
      <c r="D20" s="30">
        <f>SUM(Nov!D20+C20*7)</f>
        <v>50368</v>
      </c>
      <c r="E20" s="31">
        <v>1664</v>
      </c>
      <c r="F20" s="30">
        <f>SUM(Nov!F20+E20*7)</f>
        <v>15248</v>
      </c>
      <c r="G20" s="31">
        <v>1664</v>
      </c>
      <c r="H20" s="30">
        <f>SUM(Nov!H20+G20)</f>
        <v>59943</v>
      </c>
      <c r="I20" s="32">
        <f t="shared" si="0"/>
        <v>3328</v>
      </c>
      <c r="J20" s="30">
        <f t="shared" si="1"/>
        <v>125559</v>
      </c>
      <c r="K20" s="22">
        <v>1</v>
      </c>
      <c r="L20" s="22">
        <f>+SUM(Nov!L20+K20)</f>
        <v>12</v>
      </c>
    </row>
    <row r="21" spans="1:12" s="1" customFormat="1" ht="15.75" customHeight="1">
      <c r="A21" s="5" t="s">
        <v>51</v>
      </c>
      <c r="B21" s="6" t="s">
        <v>22</v>
      </c>
      <c r="C21" s="29">
        <v>0</v>
      </c>
      <c r="D21" s="30">
        <f>SUM(Nov!D21+C21*7)</f>
        <v>66166</v>
      </c>
      <c r="E21" s="31">
        <v>0</v>
      </c>
      <c r="F21" s="30">
        <f>SUM(Nov!F21+E21*7)</f>
        <v>0</v>
      </c>
      <c r="G21" s="31">
        <v>0</v>
      </c>
      <c r="H21" s="30">
        <f>SUM(Nov!H21+G21)</f>
        <v>57996.729999999996</v>
      </c>
      <c r="I21" s="32">
        <f t="shared" si="0"/>
        <v>0</v>
      </c>
      <c r="J21" s="30">
        <f t="shared" si="1"/>
        <v>124162.73</v>
      </c>
      <c r="K21" s="22">
        <v>0</v>
      </c>
      <c r="L21" s="22">
        <f>+SUM(Nov!L21+K21)</f>
        <v>2</v>
      </c>
    </row>
    <row r="22" spans="1:12" s="1" customFormat="1" ht="15.75" customHeight="1">
      <c r="A22" s="5" t="s">
        <v>52</v>
      </c>
      <c r="B22" s="6" t="s">
        <v>22</v>
      </c>
      <c r="C22" s="29">
        <v>1911</v>
      </c>
      <c r="D22" s="30">
        <f>SUM(Nov!D22+C22*7)</f>
        <v>65373</v>
      </c>
      <c r="E22" s="31">
        <v>0</v>
      </c>
      <c r="F22" s="30">
        <f>SUM(Nov!F22+E22*7)</f>
        <v>10244</v>
      </c>
      <c r="G22" s="31">
        <v>1911</v>
      </c>
      <c r="H22" s="30">
        <f>SUM(Nov!H22+G22)</f>
        <v>45547</v>
      </c>
      <c r="I22" s="32">
        <f t="shared" si="0"/>
        <v>3822</v>
      </c>
      <c r="J22" s="30">
        <f t="shared" si="1"/>
        <v>121164</v>
      </c>
      <c r="K22" s="22">
        <v>1</v>
      </c>
      <c r="L22" s="22">
        <f>+SUM(Nov!L22+K22)</f>
        <v>7</v>
      </c>
    </row>
    <row r="23" spans="1:12" s="1" customFormat="1" ht="15.75" customHeight="1">
      <c r="A23" s="5" t="s">
        <v>53</v>
      </c>
      <c r="B23" s="6" t="s">
        <v>22</v>
      </c>
      <c r="C23" s="29">
        <v>5992</v>
      </c>
      <c r="D23" s="30">
        <f>SUM(Nov!D23+C23*7)</f>
        <v>262742</v>
      </c>
      <c r="E23" s="31">
        <v>448</v>
      </c>
      <c r="F23" s="30">
        <f>SUM(Nov!F23+E23*7)</f>
        <v>199170</v>
      </c>
      <c r="G23" s="31">
        <v>29563</v>
      </c>
      <c r="H23" s="30">
        <f>SUM(Nov!H23+G23)</f>
        <v>322816</v>
      </c>
      <c r="I23" s="32">
        <f t="shared" si="0"/>
        <v>36003</v>
      </c>
      <c r="J23" s="30">
        <f t="shared" si="1"/>
        <v>784728</v>
      </c>
      <c r="K23" s="22">
        <v>4</v>
      </c>
      <c r="L23" s="22">
        <f>+SUM(Nov!L23+K23)</f>
        <v>44</v>
      </c>
    </row>
    <row r="24" spans="1:12" s="9" customFormat="1" ht="15.75" customHeight="1">
      <c r="A24" s="7" t="s">
        <v>57</v>
      </c>
      <c r="B24" s="8" t="s">
        <v>22</v>
      </c>
      <c r="C24" s="29">
        <v>1495</v>
      </c>
      <c r="D24" s="30">
        <f>SUM(Nov!D24+C24*7)</f>
        <v>191597</v>
      </c>
      <c r="E24" s="31">
        <v>1130</v>
      </c>
      <c r="F24" s="30">
        <f>SUM(Nov!F24+E24*7)</f>
        <v>38631</v>
      </c>
      <c r="G24" s="31">
        <v>9624</v>
      </c>
      <c r="H24" s="30">
        <f>SUM(Nov!H24+G24)</f>
        <v>81617</v>
      </c>
      <c r="I24" s="30">
        <f t="shared" si="0"/>
        <v>12249</v>
      </c>
      <c r="J24" s="30">
        <f t="shared" si="1"/>
        <v>311845</v>
      </c>
      <c r="K24" s="22">
        <v>2</v>
      </c>
      <c r="L24" s="22">
        <f>+SUM(Nov!L24+K24)</f>
        <v>15</v>
      </c>
    </row>
    <row r="25" spans="1:12" s="1" customFormat="1" ht="15.75" customHeight="1">
      <c r="A25" s="5" t="s">
        <v>63</v>
      </c>
      <c r="B25" s="6" t="s">
        <v>22</v>
      </c>
      <c r="C25" s="29">
        <v>0</v>
      </c>
      <c r="D25" s="30">
        <f>SUM(Nov!D25+C25*7)</f>
        <v>109710</v>
      </c>
      <c r="E25" s="31">
        <v>0</v>
      </c>
      <c r="F25" s="30">
        <f>SUM(Nov!F25+E25*7)</f>
        <v>0</v>
      </c>
      <c r="G25" s="31">
        <v>0</v>
      </c>
      <c r="H25" s="30">
        <f>SUM(Nov!H25+G25)</f>
        <v>95861</v>
      </c>
      <c r="I25" s="32">
        <f t="shared" si="0"/>
        <v>0</v>
      </c>
      <c r="J25" s="30">
        <f t="shared" si="1"/>
        <v>205571</v>
      </c>
      <c r="K25" s="22">
        <v>0</v>
      </c>
      <c r="L25" s="22">
        <f>+SUM(Nov!L25+K25)</f>
        <v>8</v>
      </c>
    </row>
    <row r="26" spans="1:12" s="1" customFormat="1" ht="15.75" customHeight="1">
      <c r="A26" s="5" t="s">
        <v>64</v>
      </c>
      <c r="B26" s="6" t="s">
        <v>22</v>
      </c>
      <c r="C26" s="29">
        <v>1870</v>
      </c>
      <c r="D26" s="30">
        <f>SUM(Nov!D26+C26*7)</f>
        <v>116706</v>
      </c>
      <c r="E26" s="31">
        <v>0</v>
      </c>
      <c r="F26" s="30">
        <f>SUM(Nov!F26+E26*7)</f>
        <v>60454</v>
      </c>
      <c r="G26" s="31">
        <v>4887</v>
      </c>
      <c r="H26" s="30">
        <f>SUM(Nov!H26+G26)</f>
        <v>144945</v>
      </c>
      <c r="I26" s="32">
        <f t="shared" si="0"/>
        <v>6757</v>
      </c>
      <c r="J26" s="30">
        <f t="shared" si="1"/>
        <v>322105</v>
      </c>
      <c r="K26" s="22">
        <v>3</v>
      </c>
      <c r="L26" s="22">
        <f>+SUM(Nov!L26+K26)</f>
        <v>14</v>
      </c>
    </row>
    <row r="27" spans="1:12" s="1" customFormat="1" ht="15.75" customHeight="1">
      <c r="A27" s="5" t="s">
        <v>77</v>
      </c>
      <c r="B27" s="6" t="s">
        <v>22</v>
      </c>
      <c r="C27" s="29">
        <v>569</v>
      </c>
      <c r="D27" s="30">
        <f>SUM(Nov!D27+C27*7)</f>
        <v>52117</v>
      </c>
      <c r="E27" s="31">
        <v>0</v>
      </c>
      <c r="F27" s="30">
        <f>SUM(Nov!F27+E27*7)</f>
        <v>46174</v>
      </c>
      <c r="G27" s="31">
        <v>569</v>
      </c>
      <c r="H27" s="30">
        <f>SUM(Nov!H27+G27)</f>
        <v>116662</v>
      </c>
      <c r="I27" s="32">
        <f t="shared" si="0"/>
        <v>1138</v>
      </c>
      <c r="J27" s="30">
        <f t="shared" si="1"/>
        <v>214953</v>
      </c>
      <c r="K27" s="22">
        <v>1</v>
      </c>
      <c r="L27" s="22">
        <f>+SUM(Nov!L27+K27)</f>
        <v>12</v>
      </c>
    </row>
    <row r="28" spans="1:12" s="1" customFormat="1" ht="15.75" customHeight="1">
      <c r="A28" s="5" t="s">
        <v>82</v>
      </c>
      <c r="B28" s="6" t="s">
        <v>22</v>
      </c>
      <c r="C28" s="29">
        <v>131</v>
      </c>
      <c r="D28" s="30">
        <f>SUM(Nov!D28+C28*7)</f>
        <v>83799</v>
      </c>
      <c r="E28" s="31">
        <v>0</v>
      </c>
      <c r="F28" s="30">
        <f>SUM(Nov!F28+E28*7)</f>
        <v>15588</v>
      </c>
      <c r="G28" s="31">
        <v>1419</v>
      </c>
      <c r="H28" s="30">
        <f>SUM(Nov!H28+G28)</f>
        <v>127737</v>
      </c>
      <c r="I28" s="32">
        <f t="shared" si="0"/>
        <v>1550</v>
      </c>
      <c r="J28" s="30">
        <f t="shared" si="1"/>
        <v>227124</v>
      </c>
      <c r="K28" s="22">
        <v>1</v>
      </c>
      <c r="L28" s="22">
        <f>+SUM(Nov!L28+K28)</f>
        <v>10</v>
      </c>
    </row>
    <row r="29" spans="1:12" s="1" customFormat="1" ht="15.75" customHeight="1">
      <c r="A29" s="5" t="s">
        <v>83</v>
      </c>
      <c r="B29" s="6" t="s">
        <v>22</v>
      </c>
      <c r="C29" s="29">
        <v>0</v>
      </c>
      <c r="D29" s="30">
        <f>SUM(Nov!D29+C29*7)</f>
        <v>131568</v>
      </c>
      <c r="E29" s="31">
        <v>0</v>
      </c>
      <c r="F29" s="30">
        <f>SUM(Nov!F29+E29*7)</f>
        <v>0</v>
      </c>
      <c r="G29" s="31">
        <v>0</v>
      </c>
      <c r="H29" s="30">
        <f>SUM(Nov!H29+G29)</f>
        <v>125809</v>
      </c>
      <c r="I29" s="32">
        <f t="shared" si="0"/>
        <v>0</v>
      </c>
      <c r="J29" s="30">
        <f t="shared" si="1"/>
        <v>257377</v>
      </c>
      <c r="K29" s="22">
        <v>0</v>
      </c>
      <c r="L29" s="22">
        <f>+SUM(Nov!L29+K29)</f>
        <v>8</v>
      </c>
    </row>
    <row r="30" spans="1:12" s="1" customFormat="1" ht="15.75" customHeight="1">
      <c r="A30" s="5" t="s">
        <v>84</v>
      </c>
      <c r="B30" s="6" t="s">
        <v>22</v>
      </c>
      <c r="C30" s="29">
        <v>0</v>
      </c>
      <c r="D30" s="30">
        <f>SUM(Nov!D30+C30*7)</f>
        <v>353395</v>
      </c>
      <c r="E30" s="31">
        <v>0</v>
      </c>
      <c r="F30" s="30">
        <f>SUM(Nov!F30+E30*7)</f>
        <v>85723</v>
      </c>
      <c r="G30" s="31">
        <v>0</v>
      </c>
      <c r="H30" s="30">
        <f>SUM(Nov!H30+G30)</f>
        <v>236458</v>
      </c>
      <c r="I30" s="32">
        <f t="shared" si="0"/>
        <v>0</v>
      </c>
      <c r="J30" s="30">
        <f t="shared" si="1"/>
        <v>675576</v>
      </c>
      <c r="K30" s="22">
        <v>0</v>
      </c>
      <c r="L30" s="22">
        <f>+SUM(Nov!L30+K30)</f>
        <v>29</v>
      </c>
    </row>
    <row r="31" spans="1:12" s="9" customFormat="1" ht="15.75" customHeight="1">
      <c r="A31" s="7" t="s">
        <v>86</v>
      </c>
      <c r="B31" s="8" t="s">
        <v>22</v>
      </c>
      <c r="C31" s="29">
        <v>9366</v>
      </c>
      <c r="D31" s="30">
        <f>SUM(Nov!D31+C31*7)</f>
        <v>546190</v>
      </c>
      <c r="E31" s="31">
        <v>8416</v>
      </c>
      <c r="F31" s="30">
        <f>SUM(Nov!F31+E31*7)</f>
        <v>791007</v>
      </c>
      <c r="G31" s="31">
        <v>78951</v>
      </c>
      <c r="H31" s="30">
        <f>SUM(Nov!H31+G31)</f>
        <v>769916</v>
      </c>
      <c r="I31" s="30">
        <f t="shared" si="0"/>
        <v>96733</v>
      </c>
      <c r="J31" s="30">
        <f t="shared" si="1"/>
        <v>2107113</v>
      </c>
      <c r="K31" s="22">
        <v>16</v>
      </c>
      <c r="L31" s="22">
        <f>+SUM(Nov!L31+K31)</f>
        <v>121</v>
      </c>
    </row>
    <row r="32" spans="1:12" s="1" customFormat="1" ht="15.75" customHeight="1">
      <c r="A32" s="5" t="s">
        <v>19</v>
      </c>
      <c r="B32" s="6" t="s">
        <v>20</v>
      </c>
      <c r="C32" s="29">
        <v>0</v>
      </c>
      <c r="D32" s="30">
        <f>SUM(Nov!D32+C32*7)</f>
        <v>70367</v>
      </c>
      <c r="E32" s="31">
        <v>0</v>
      </c>
      <c r="F32" s="30">
        <f>SUM(Nov!F32+E32*7)</f>
        <v>0</v>
      </c>
      <c r="G32" s="31">
        <v>0</v>
      </c>
      <c r="H32" s="30">
        <f>SUM(Nov!H32+G32)</f>
        <v>21918</v>
      </c>
      <c r="I32" s="32">
        <f t="shared" si="0"/>
        <v>0</v>
      </c>
      <c r="J32" s="30">
        <f t="shared" si="1"/>
        <v>92285</v>
      </c>
      <c r="K32" s="22">
        <v>0</v>
      </c>
      <c r="L32" s="22">
        <f>+SUM(Nov!L32+K32)</f>
        <v>4</v>
      </c>
    </row>
    <row r="33" spans="1:12" s="1" customFormat="1" ht="15.75" customHeight="1">
      <c r="A33" s="5" t="s">
        <v>26</v>
      </c>
      <c r="B33" s="6" t="s">
        <v>20</v>
      </c>
      <c r="C33" s="29">
        <v>0</v>
      </c>
      <c r="D33" s="30">
        <f>SUM(Nov!D33+C33*7)</f>
        <v>179861</v>
      </c>
      <c r="E33" s="31">
        <v>0</v>
      </c>
      <c r="F33" s="30">
        <f>SUM(Nov!F33+E33*7)</f>
        <v>19815</v>
      </c>
      <c r="G33" s="31">
        <v>0</v>
      </c>
      <c r="H33" s="30">
        <f>SUM(Nov!H33+G33)</f>
        <v>116733</v>
      </c>
      <c r="I33" s="32">
        <f t="shared" si="0"/>
        <v>0</v>
      </c>
      <c r="J33" s="30">
        <f t="shared" si="1"/>
        <v>316409</v>
      </c>
      <c r="K33" s="22">
        <v>0</v>
      </c>
      <c r="L33" s="22">
        <f>+SUM(Nov!L33+K33)</f>
        <v>13</v>
      </c>
    </row>
    <row r="34" spans="1:12" s="1" customFormat="1" ht="15.75" customHeight="1">
      <c r="A34" s="5" t="s">
        <v>28</v>
      </c>
      <c r="B34" s="6" t="s">
        <v>20</v>
      </c>
      <c r="C34" s="29">
        <v>0</v>
      </c>
      <c r="D34" s="30">
        <f>SUM(Nov!D34+C34*7)</f>
        <v>32642</v>
      </c>
      <c r="E34" s="31">
        <v>0</v>
      </c>
      <c r="F34" s="30">
        <f>SUM(Nov!F34+E34*7)</f>
        <v>970</v>
      </c>
      <c r="G34" s="31">
        <v>0</v>
      </c>
      <c r="H34" s="30">
        <f>SUM(Nov!H34+G34)</f>
        <v>13584</v>
      </c>
      <c r="I34" s="32">
        <f t="shared" si="0"/>
        <v>0</v>
      </c>
      <c r="J34" s="30">
        <f t="shared" si="1"/>
        <v>47196</v>
      </c>
      <c r="K34" s="22">
        <v>0</v>
      </c>
      <c r="L34" s="22">
        <f>+SUM(Nov!L34+K34)</f>
        <v>5</v>
      </c>
    </row>
    <row r="35" spans="1:12" s="1" customFormat="1" ht="15.75" customHeight="1">
      <c r="A35" s="5" t="s">
        <v>29</v>
      </c>
      <c r="B35" s="6" t="s">
        <v>20</v>
      </c>
      <c r="C35" s="29">
        <v>8666</v>
      </c>
      <c r="D35" s="30">
        <f>SUM(Nov!D35+C35*7)</f>
        <v>716677</v>
      </c>
      <c r="E35" s="31">
        <v>0</v>
      </c>
      <c r="F35" s="30">
        <f>SUM(Nov!F35+E35*7)</f>
        <v>44879</v>
      </c>
      <c r="G35" s="31">
        <v>63579</v>
      </c>
      <c r="H35" s="30">
        <f>SUM(Nov!H35+G35)</f>
        <v>691935</v>
      </c>
      <c r="I35" s="32">
        <f t="shared" si="0"/>
        <v>72245</v>
      </c>
      <c r="J35" s="30">
        <f t="shared" si="1"/>
        <v>1453491</v>
      </c>
      <c r="K35" s="22">
        <v>7</v>
      </c>
      <c r="L35" s="22">
        <f>+SUM(Nov!L35+K35)</f>
        <v>52</v>
      </c>
    </row>
    <row r="36" spans="1:12" s="9" customFormat="1" ht="15.75" customHeight="1">
      <c r="A36" s="7" t="s">
        <v>32</v>
      </c>
      <c r="B36" s="8" t="s">
        <v>20</v>
      </c>
      <c r="C36" s="29">
        <v>0</v>
      </c>
      <c r="D36" s="30">
        <f>SUM(Nov!D36+C36*7)</f>
        <v>0</v>
      </c>
      <c r="E36" s="31">
        <v>0</v>
      </c>
      <c r="F36" s="30">
        <f>SUM(Nov!F36+E36*7)</f>
        <v>0</v>
      </c>
      <c r="G36" s="31">
        <v>0</v>
      </c>
      <c r="H36" s="30">
        <f>SUM(Nov!H36+G36)</f>
        <v>0</v>
      </c>
      <c r="I36" s="30">
        <f t="shared" si="0"/>
        <v>0</v>
      </c>
      <c r="J36" s="30">
        <f t="shared" si="1"/>
        <v>0</v>
      </c>
      <c r="K36" s="22">
        <v>0</v>
      </c>
      <c r="L36" s="22">
        <f>+SUM(Nov!L36+K36)</f>
        <v>0</v>
      </c>
    </row>
    <row r="37" spans="1:12" s="1" customFormat="1" ht="15.75" customHeight="1">
      <c r="A37" s="5" t="s">
        <v>33</v>
      </c>
      <c r="B37" s="6" t="s">
        <v>20</v>
      </c>
      <c r="C37" s="29">
        <v>3716</v>
      </c>
      <c r="D37" s="30">
        <f>SUM(Nov!D37+C37*7)</f>
        <v>59876</v>
      </c>
      <c r="E37" s="31">
        <v>0</v>
      </c>
      <c r="F37" s="30">
        <f>SUM(Nov!F37+E37*7)</f>
        <v>0</v>
      </c>
      <c r="G37" s="31">
        <v>60409</v>
      </c>
      <c r="H37" s="30">
        <f>SUM(Nov!H37+G37)</f>
        <v>89150</v>
      </c>
      <c r="I37" s="32">
        <f aca="true" t="shared" si="2" ref="I37:I71">SUM(C37,E37,G37)</f>
        <v>64125</v>
      </c>
      <c r="J37" s="30">
        <f t="shared" si="1"/>
        <v>149026</v>
      </c>
      <c r="K37" s="22">
        <v>1</v>
      </c>
      <c r="L37" s="22">
        <f>+SUM(Nov!L37+K37)</f>
        <v>3</v>
      </c>
    </row>
    <row r="38" spans="1:12" s="1" customFormat="1" ht="15.75" customHeight="1">
      <c r="A38" s="5" t="s">
        <v>34</v>
      </c>
      <c r="B38" s="6" t="s">
        <v>20</v>
      </c>
      <c r="C38" s="29">
        <v>1573</v>
      </c>
      <c r="D38" s="30">
        <f>SUM(Nov!D38+C38*7)</f>
        <v>51459</v>
      </c>
      <c r="E38" s="31">
        <v>1758</v>
      </c>
      <c r="F38" s="30">
        <f>SUM(Nov!F38+E38*7)</f>
        <v>14811</v>
      </c>
      <c r="G38" s="31">
        <v>21169</v>
      </c>
      <c r="H38" s="30">
        <f>SUM(Nov!H38+G38)</f>
        <v>55218</v>
      </c>
      <c r="I38" s="32">
        <f t="shared" si="2"/>
        <v>24500</v>
      </c>
      <c r="J38" s="30">
        <f t="shared" si="1"/>
        <v>121488</v>
      </c>
      <c r="K38" s="22">
        <v>3</v>
      </c>
      <c r="L38" s="22">
        <f>+SUM(Nov!L38+K38)</f>
        <v>8</v>
      </c>
    </row>
    <row r="39" spans="1:12" s="9" customFormat="1" ht="15.75" customHeight="1">
      <c r="A39" s="7" t="s">
        <v>35</v>
      </c>
      <c r="B39" s="8" t="s">
        <v>20</v>
      </c>
      <c r="C39" s="29">
        <v>2318</v>
      </c>
      <c r="D39" s="30">
        <f>SUM(Nov!D39+C39*7)</f>
        <v>336396</v>
      </c>
      <c r="E39" s="31">
        <v>0</v>
      </c>
      <c r="F39" s="30">
        <f>SUM(Nov!F39+E39*7)</f>
        <v>68415</v>
      </c>
      <c r="G39" s="31">
        <v>24892</v>
      </c>
      <c r="H39" s="30">
        <f>SUM(Nov!H39+G39)</f>
        <v>324441</v>
      </c>
      <c r="I39" s="30">
        <f t="shared" si="2"/>
        <v>27210</v>
      </c>
      <c r="J39" s="30">
        <f t="shared" si="1"/>
        <v>729252</v>
      </c>
      <c r="K39" s="22">
        <v>3</v>
      </c>
      <c r="L39" s="22">
        <f>+SUM(Nov!L39+K39)</f>
        <v>30</v>
      </c>
    </row>
    <row r="40" spans="1:12" s="1" customFormat="1" ht="15.75" customHeight="1">
      <c r="A40" s="5" t="s">
        <v>38</v>
      </c>
      <c r="B40" s="6" t="s">
        <v>20</v>
      </c>
      <c r="C40" s="29">
        <v>0</v>
      </c>
      <c r="D40" s="30">
        <f>SUM(Nov!D40+C40*7)</f>
        <v>16824</v>
      </c>
      <c r="E40" s="31">
        <v>0</v>
      </c>
      <c r="F40" s="30">
        <f>SUM(Nov!F40+E40*7)</f>
        <v>0</v>
      </c>
      <c r="G40" s="31">
        <v>0</v>
      </c>
      <c r="H40" s="30">
        <f>SUM(Nov!H40+G40)</f>
        <v>17788</v>
      </c>
      <c r="I40" s="32">
        <f t="shared" si="2"/>
        <v>0</v>
      </c>
      <c r="J40" s="30">
        <f t="shared" si="1"/>
        <v>34612</v>
      </c>
      <c r="K40" s="22">
        <v>0</v>
      </c>
      <c r="L40" s="22">
        <f>+SUM(Nov!L40+K40)</f>
        <v>1</v>
      </c>
    </row>
    <row r="41" spans="1:12" s="9" customFormat="1" ht="15.75" customHeight="1">
      <c r="A41" s="7" t="s">
        <v>39</v>
      </c>
      <c r="B41" s="8" t="s">
        <v>20</v>
      </c>
      <c r="C41" s="29">
        <v>0</v>
      </c>
      <c r="D41" s="30">
        <f>SUM(Nov!D41+C41*7)</f>
        <v>0</v>
      </c>
      <c r="E41" s="31">
        <v>0</v>
      </c>
      <c r="F41" s="30">
        <f>SUM(Nov!F41+E41*7)</f>
        <v>9540</v>
      </c>
      <c r="G41" s="31">
        <v>0</v>
      </c>
      <c r="H41" s="30">
        <f>SUM(Nov!H41+G41)</f>
        <v>2540</v>
      </c>
      <c r="I41" s="30">
        <f t="shared" si="2"/>
        <v>0</v>
      </c>
      <c r="J41" s="30">
        <f t="shared" si="1"/>
        <v>12080</v>
      </c>
      <c r="K41" s="22">
        <v>0</v>
      </c>
      <c r="L41" s="22">
        <f>+SUM(Nov!L41+K41)</f>
        <v>1</v>
      </c>
    </row>
    <row r="42" spans="1:12" s="1" customFormat="1" ht="15.75" customHeight="1">
      <c r="A42" s="5" t="s">
        <v>41</v>
      </c>
      <c r="B42" s="6" t="s">
        <v>20</v>
      </c>
      <c r="C42" s="29">
        <v>0</v>
      </c>
      <c r="D42" s="30">
        <f>SUM(Nov!D42+C42*7)</f>
        <v>88410</v>
      </c>
      <c r="E42" s="31">
        <v>1130</v>
      </c>
      <c r="F42" s="30">
        <f>SUM(Nov!F42+E42*7)</f>
        <v>48656</v>
      </c>
      <c r="G42" s="31">
        <v>1130</v>
      </c>
      <c r="H42" s="30">
        <f>SUM(Nov!H42+G42)</f>
        <v>146177</v>
      </c>
      <c r="I42" s="32">
        <f t="shared" si="2"/>
        <v>2260</v>
      </c>
      <c r="J42" s="30">
        <f t="shared" si="1"/>
        <v>283243</v>
      </c>
      <c r="K42" s="22">
        <v>1</v>
      </c>
      <c r="L42" s="22">
        <f>+SUM(Nov!L42+K42)</f>
        <v>9</v>
      </c>
    </row>
    <row r="43" spans="1:12" s="1" customFormat="1" ht="15.75" customHeight="1">
      <c r="A43" s="5" t="s">
        <v>42</v>
      </c>
      <c r="B43" s="6" t="s">
        <v>20</v>
      </c>
      <c r="C43" s="29">
        <v>4178</v>
      </c>
      <c r="D43" s="30">
        <f>SUM(Nov!D43+C43*7)</f>
        <v>249953</v>
      </c>
      <c r="E43" s="31">
        <v>1130</v>
      </c>
      <c r="F43" s="30">
        <f>SUM(Nov!F43+E43*7)</f>
        <v>30608</v>
      </c>
      <c r="G43" s="31">
        <v>29910</v>
      </c>
      <c r="H43" s="30">
        <f>SUM(Nov!H43+G43)</f>
        <v>290687</v>
      </c>
      <c r="I43" s="32">
        <f t="shared" si="2"/>
        <v>35218</v>
      </c>
      <c r="J43" s="30">
        <f t="shared" si="1"/>
        <v>571248</v>
      </c>
      <c r="K43" s="22">
        <v>3</v>
      </c>
      <c r="L43" s="22">
        <f>+SUM(Nov!L43+K43)</f>
        <v>28</v>
      </c>
    </row>
    <row r="44" spans="1:12" s="9" customFormat="1" ht="15.75" customHeight="1">
      <c r="A44" s="7" t="s">
        <v>43</v>
      </c>
      <c r="B44" s="8" t="s">
        <v>20</v>
      </c>
      <c r="C44" s="29">
        <v>6342</v>
      </c>
      <c r="D44" s="30">
        <f>SUM(Nov!D44+C44*7)</f>
        <v>715901</v>
      </c>
      <c r="E44" s="31">
        <v>1243</v>
      </c>
      <c r="F44" s="30">
        <f>SUM(Nov!F44+E44*7)</f>
        <v>23452</v>
      </c>
      <c r="G44" s="31">
        <v>13743</v>
      </c>
      <c r="H44" s="30">
        <f>SUM(Nov!H44+G44)</f>
        <v>763294</v>
      </c>
      <c r="I44" s="30">
        <f t="shared" si="2"/>
        <v>21328</v>
      </c>
      <c r="J44" s="30">
        <f t="shared" si="1"/>
        <v>1502647</v>
      </c>
      <c r="K44" s="22">
        <v>5</v>
      </c>
      <c r="L44" s="22">
        <f>+SUM(Nov!L44+K44)</f>
        <v>60</v>
      </c>
    </row>
    <row r="45" spans="1:12" s="1" customFormat="1" ht="15.75" customHeight="1">
      <c r="A45" s="5" t="s">
        <v>48</v>
      </c>
      <c r="B45" s="6" t="s">
        <v>20</v>
      </c>
      <c r="C45" s="29">
        <v>0</v>
      </c>
      <c r="D45" s="30">
        <f>SUM(Nov!D45+C45*7)</f>
        <v>0</v>
      </c>
      <c r="E45" s="31">
        <v>1556</v>
      </c>
      <c r="F45" s="30">
        <f>SUM(Nov!F45+E45*7)</f>
        <v>53502</v>
      </c>
      <c r="G45" s="31">
        <v>11986</v>
      </c>
      <c r="H45" s="30">
        <f>SUM(Nov!H45+G45)</f>
        <v>19997</v>
      </c>
      <c r="I45" s="32">
        <f t="shared" si="2"/>
        <v>13542</v>
      </c>
      <c r="J45" s="30">
        <f t="shared" si="1"/>
        <v>73499</v>
      </c>
      <c r="K45" s="22">
        <v>2</v>
      </c>
      <c r="L45" s="22">
        <f>+SUM(Nov!L45+K45)</f>
        <v>6</v>
      </c>
    </row>
    <row r="46" spans="1:12" s="9" customFormat="1" ht="15.75" customHeight="1">
      <c r="A46" s="7" t="s">
        <v>54</v>
      </c>
      <c r="B46" s="8" t="s">
        <v>20</v>
      </c>
      <c r="C46" s="29">
        <v>0</v>
      </c>
      <c r="D46" s="30">
        <f>SUM(Nov!D46+C46*7)</f>
        <v>0</v>
      </c>
      <c r="E46" s="31">
        <v>0</v>
      </c>
      <c r="F46" s="30">
        <f>SUM(Nov!F46+E46*7)</f>
        <v>0</v>
      </c>
      <c r="G46" s="31">
        <v>0</v>
      </c>
      <c r="H46" s="30">
        <f>SUM(Nov!H46+G46)</f>
        <v>0</v>
      </c>
      <c r="I46" s="30">
        <f t="shared" si="2"/>
        <v>0</v>
      </c>
      <c r="J46" s="30">
        <f t="shared" si="1"/>
        <v>0</v>
      </c>
      <c r="K46" s="22">
        <v>0</v>
      </c>
      <c r="L46" s="22">
        <f>+SUM(Nov!L46+K46)</f>
        <v>0</v>
      </c>
    </row>
    <row r="47" spans="1:12" s="9" customFormat="1" ht="15.75" customHeight="1">
      <c r="A47" s="7" t="s">
        <v>55</v>
      </c>
      <c r="B47" s="8" t="s">
        <v>20</v>
      </c>
      <c r="C47" s="29">
        <v>1561</v>
      </c>
      <c r="D47" s="30">
        <f>SUM(Nov!D47+C47*7)</f>
        <v>220076</v>
      </c>
      <c r="E47" s="31">
        <v>0</v>
      </c>
      <c r="F47" s="30">
        <f>SUM(Nov!F47+E47*7)</f>
        <v>1340</v>
      </c>
      <c r="G47" s="31">
        <v>41425</v>
      </c>
      <c r="H47" s="30">
        <f>SUM(Nov!H47+G47)</f>
        <v>230877</v>
      </c>
      <c r="I47" s="30">
        <f t="shared" si="2"/>
        <v>42986</v>
      </c>
      <c r="J47" s="30">
        <f t="shared" si="1"/>
        <v>452293</v>
      </c>
      <c r="K47" s="22">
        <v>1</v>
      </c>
      <c r="L47" s="22">
        <f>+SUM(Nov!L47+K47)</f>
        <v>15</v>
      </c>
    </row>
    <row r="48" spans="1:12" s="9" customFormat="1" ht="15.75" customHeight="1">
      <c r="A48" s="7" t="s">
        <v>56</v>
      </c>
      <c r="B48" s="8" t="s">
        <v>20</v>
      </c>
      <c r="C48" s="29">
        <v>0</v>
      </c>
      <c r="D48" s="30">
        <f>SUM(Nov!D48+C48*7)</f>
        <v>112827</v>
      </c>
      <c r="E48" s="31">
        <v>1758</v>
      </c>
      <c r="F48" s="30">
        <f>SUM(Nov!F48+E48*7)</f>
        <v>53993</v>
      </c>
      <c r="G48" s="31">
        <v>1732</v>
      </c>
      <c r="H48" s="30">
        <f>SUM(Nov!H48+G48)</f>
        <v>122928</v>
      </c>
      <c r="I48" s="30">
        <f t="shared" si="2"/>
        <v>3490</v>
      </c>
      <c r="J48" s="30">
        <f t="shared" si="1"/>
        <v>289748</v>
      </c>
      <c r="K48" s="22">
        <v>1</v>
      </c>
      <c r="L48" s="22">
        <f>+SUM(Nov!L48+K48)</f>
        <v>11</v>
      </c>
    </row>
    <row r="49" spans="1:12" s="1" customFormat="1" ht="15.75" customHeight="1">
      <c r="A49" s="5" t="s">
        <v>58</v>
      </c>
      <c r="B49" s="6" t="s">
        <v>20</v>
      </c>
      <c r="C49" s="29">
        <v>0</v>
      </c>
      <c r="D49" s="30">
        <f>SUM(Nov!D49+C49*7)</f>
        <v>28692</v>
      </c>
      <c r="E49" s="31">
        <v>0</v>
      </c>
      <c r="F49" s="30">
        <f>SUM(Nov!F49+E49*7)</f>
        <v>0</v>
      </c>
      <c r="G49" s="31">
        <v>0</v>
      </c>
      <c r="H49" s="30">
        <f>SUM(Nov!H49+G49)</f>
        <v>21693</v>
      </c>
      <c r="I49" s="32">
        <f t="shared" si="2"/>
        <v>0</v>
      </c>
      <c r="J49" s="30">
        <f t="shared" si="1"/>
        <v>50385</v>
      </c>
      <c r="K49" s="22">
        <v>0</v>
      </c>
      <c r="L49" s="22">
        <f>+SUM(Nov!L49+K49)</f>
        <v>3</v>
      </c>
    </row>
    <row r="50" spans="1:12" s="1" customFormat="1" ht="15.75" customHeight="1">
      <c r="A50" s="5" t="s">
        <v>59</v>
      </c>
      <c r="B50" s="6" t="s">
        <v>20</v>
      </c>
      <c r="C50" s="29">
        <v>0</v>
      </c>
      <c r="D50" s="30">
        <f>SUM(Nov!D50+C50*7)</f>
        <v>66669</v>
      </c>
      <c r="E50" s="31">
        <v>1040</v>
      </c>
      <c r="F50" s="30">
        <f>SUM(Nov!F50+E50*7)</f>
        <v>24600</v>
      </c>
      <c r="G50" s="31">
        <v>22352</v>
      </c>
      <c r="H50" s="30">
        <f>SUM(Nov!H50+G50)</f>
        <v>58655</v>
      </c>
      <c r="I50" s="32">
        <f t="shared" si="2"/>
        <v>23392</v>
      </c>
      <c r="J50" s="30">
        <f t="shared" si="1"/>
        <v>149924</v>
      </c>
      <c r="K50" s="22">
        <v>1</v>
      </c>
      <c r="L50" s="22">
        <f>+SUM(Nov!L50+K50)</f>
        <v>6</v>
      </c>
    </row>
    <row r="51" spans="1:12" s="1" customFormat="1" ht="15.75" customHeight="1">
      <c r="A51" s="5" t="s">
        <v>60</v>
      </c>
      <c r="B51" s="6" t="s">
        <v>20</v>
      </c>
      <c r="C51" s="29">
        <v>8283</v>
      </c>
      <c r="D51" s="30">
        <f>SUM(Nov!D51+C51*7)</f>
        <v>351270</v>
      </c>
      <c r="E51" s="31">
        <v>109</v>
      </c>
      <c r="F51" s="30">
        <f>SUM(Nov!F51+E51*7)</f>
        <v>66483</v>
      </c>
      <c r="G51" s="31">
        <v>102938</v>
      </c>
      <c r="H51" s="30">
        <f>SUM(Nov!H51+G51)</f>
        <v>456207</v>
      </c>
      <c r="I51" s="32">
        <f t="shared" si="2"/>
        <v>111330</v>
      </c>
      <c r="J51" s="30">
        <f t="shared" si="1"/>
        <v>873960</v>
      </c>
      <c r="K51" s="22">
        <v>4</v>
      </c>
      <c r="L51" s="22">
        <f>+SUM(Nov!L51+K51)</f>
        <v>30</v>
      </c>
    </row>
    <row r="52" spans="1:12" s="1" customFormat="1" ht="15.75" customHeight="1">
      <c r="A52" s="5" t="s">
        <v>61</v>
      </c>
      <c r="B52" s="6" t="s">
        <v>20</v>
      </c>
      <c r="C52" s="29">
        <v>0</v>
      </c>
      <c r="D52" s="30">
        <f>SUM(Nov!D52+C52*7)</f>
        <v>86510</v>
      </c>
      <c r="E52" s="31">
        <v>3461</v>
      </c>
      <c r="F52" s="30">
        <f>SUM(Nov!F52+E52*7)</f>
        <v>64806</v>
      </c>
      <c r="G52" s="31">
        <v>1758</v>
      </c>
      <c r="H52" s="30">
        <f>SUM(Nov!H52+G52)</f>
        <v>69736</v>
      </c>
      <c r="I52" s="32">
        <f t="shared" si="2"/>
        <v>5219</v>
      </c>
      <c r="J52" s="30">
        <f t="shared" si="1"/>
        <v>221052</v>
      </c>
      <c r="K52" s="22">
        <v>2</v>
      </c>
      <c r="L52" s="22">
        <f>+SUM(Nov!L52+K52)</f>
        <v>11</v>
      </c>
    </row>
    <row r="53" spans="1:12" s="1" customFormat="1" ht="15.75" customHeight="1">
      <c r="A53" s="5" t="s">
        <v>65</v>
      </c>
      <c r="B53" s="6" t="s">
        <v>20</v>
      </c>
      <c r="C53" s="29">
        <v>0</v>
      </c>
      <c r="D53" s="30">
        <f>SUM(Nov!D53+C53*7)</f>
        <v>0</v>
      </c>
      <c r="E53" s="31">
        <v>0</v>
      </c>
      <c r="F53" s="30">
        <f>SUM(Nov!F53+E53*7)</f>
        <v>0</v>
      </c>
      <c r="G53" s="31">
        <v>0</v>
      </c>
      <c r="H53" s="30">
        <f>SUM(Nov!H53+G53)</f>
        <v>0</v>
      </c>
      <c r="I53" s="32">
        <f t="shared" si="2"/>
        <v>0</v>
      </c>
      <c r="J53" s="30">
        <f t="shared" si="1"/>
        <v>0</v>
      </c>
      <c r="K53" s="22">
        <v>0</v>
      </c>
      <c r="L53" s="22">
        <f>+SUM(Nov!L53+K53)</f>
        <v>0</v>
      </c>
    </row>
    <row r="54" spans="1:12" s="1" customFormat="1" ht="15.75" customHeight="1">
      <c r="A54" s="5" t="s">
        <v>66</v>
      </c>
      <c r="B54" s="6" t="s">
        <v>20</v>
      </c>
      <c r="C54" s="29">
        <v>0</v>
      </c>
      <c r="D54" s="30">
        <f>SUM(Nov!D54+C54*7)</f>
        <v>152076</v>
      </c>
      <c r="E54" s="31">
        <v>0</v>
      </c>
      <c r="F54" s="30">
        <f>SUM(Nov!F54+E54*7)</f>
        <v>2292</v>
      </c>
      <c r="G54" s="31">
        <v>0</v>
      </c>
      <c r="H54" s="30">
        <f>SUM(Nov!H54+G54)</f>
        <v>143281</v>
      </c>
      <c r="I54" s="32">
        <f t="shared" si="2"/>
        <v>0</v>
      </c>
      <c r="J54" s="30">
        <f t="shared" si="1"/>
        <v>297649</v>
      </c>
      <c r="K54" s="22">
        <v>0</v>
      </c>
      <c r="L54" s="22">
        <f>+SUM(Nov!L54+K54)</f>
        <v>7</v>
      </c>
    </row>
    <row r="55" spans="1:12" s="1" customFormat="1" ht="15.75" customHeight="1">
      <c r="A55" s="5" t="s">
        <v>67</v>
      </c>
      <c r="B55" s="6" t="s">
        <v>20</v>
      </c>
      <c r="C55" s="29">
        <v>9882</v>
      </c>
      <c r="D55" s="30">
        <f>SUM(Nov!D55+C55*7)</f>
        <v>768561</v>
      </c>
      <c r="E55" s="31">
        <v>1758</v>
      </c>
      <c r="F55" s="30">
        <f>SUM(Nov!F55+E55*7)</f>
        <v>27357</v>
      </c>
      <c r="G55" s="31">
        <v>237875</v>
      </c>
      <c r="H55" s="30">
        <f>SUM(Nov!H55+G55)</f>
        <v>783812</v>
      </c>
      <c r="I55" s="32">
        <f t="shared" si="2"/>
        <v>249515</v>
      </c>
      <c r="J55" s="30">
        <f t="shared" si="1"/>
        <v>1579730</v>
      </c>
      <c r="K55" s="22">
        <v>6</v>
      </c>
      <c r="L55" s="22">
        <f>+SUM(Nov!L55+K55)</f>
        <v>52</v>
      </c>
    </row>
    <row r="56" spans="1:12" s="9" customFormat="1" ht="15.75" customHeight="1">
      <c r="A56" s="7" t="s">
        <v>68</v>
      </c>
      <c r="B56" s="8" t="s">
        <v>20</v>
      </c>
      <c r="C56" s="29">
        <v>0</v>
      </c>
      <c r="D56" s="30">
        <f>SUM(Nov!D56+C56*7)</f>
        <v>0</v>
      </c>
      <c r="E56" s="31">
        <v>0</v>
      </c>
      <c r="F56" s="30">
        <f>SUM(Nov!F56+E56*7)</f>
        <v>0</v>
      </c>
      <c r="G56" s="31">
        <v>0</v>
      </c>
      <c r="H56" s="30">
        <f>SUM(Nov!H56+G56)</f>
        <v>0</v>
      </c>
      <c r="I56" s="30">
        <f t="shared" si="2"/>
        <v>0</v>
      </c>
      <c r="J56" s="30">
        <f t="shared" si="1"/>
        <v>0</v>
      </c>
      <c r="K56" s="22">
        <v>0</v>
      </c>
      <c r="L56" s="22">
        <f>+SUM(Nov!L56+K56)</f>
        <v>0</v>
      </c>
    </row>
    <row r="57" spans="1:12" s="1" customFormat="1" ht="15.75" customHeight="1">
      <c r="A57" s="5" t="s">
        <v>69</v>
      </c>
      <c r="B57" s="6" t="s">
        <v>20</v>
      </c>
      <c r="C57" s="29">
        <v>4635</v>
      </c>
      <c r="D57" s="30">
        <f>SUM(Nov!D57+C57*7)</f>
        <v>126703</v>
      </c>
      <c r="E57" s="31">
        <v>2978</v>
      </c>
      <c r="F57" s="30">
        <f>SUM(Nov!F57+E57*7)</f>
        <v>63981</v>
      </c>
      <c r="G57" s="31">
        <v>39875</v>
      </c>
      <c r="H57" s="30">
        <f>SUM(Nov!H57+G57)</f>
        <v>211295</v>
      </c>
      <c r="I57" s="32">
        <f t="shared" si="2"/>
        <v>47488</v>
      </c>
      <c r="J57" s="30">
        <f t="shared" si="1"/>
        <v>401979</v>
      </c>
      <c r="K57" s="22">
        <v>6</v>
      </c>
      <c r="L57" s="22">
        <f>+SUM(Nov!L57+K57)</f>
        <v>17</v>
      </c>
    </row>
    <row r="58" spans="1:12" s="9" customFormat="1" ht="15.75" customHeight="1">
      <c r="A58" s="7" t="s">
        <v>70</v>
      </c>
      <c r="B58" s="8" t="s">
        <v>20</v>
      </c>
      <c r="C58" s="29">
        <v>6035</v>
      </c>
      <c r="D58" s="30">
        <f>SUM(Nov!D58+C58*7)</f>
        <v>118645</v>
      </c>
      <c r="E58" s="31">
        <v>0</v>
      </c>
      <c r="F58" s="30">
        <f>SUM(Nov!F58+E58*7)</f>
        <v>0</v>
      </c>
      <c r="G58" s="31">
        <v>69625</v>
      </c>
      <c r="H58" s="30">
        <f>SUM(Nov!H58+G58)</f>
        <v>127036</v>
      </c>
      <c r="I58" s="30">
        <f t="shared" si="2"/>
        <v>75660</v>
      </c>
      <c r="J58" s="30">
        <f t="shared" si="1"/>
        <v>245681</v>
      </c>
      <c r="K58" s="22">
        <v>2</v>
      </c>
      <c r="L58" s="22">
        <f>+SUM(Nov!L58+K58)</f>
        <v>6</v>
      </c>
    </row>
    <row r="59" spans="1:12" s="1" customFormat="1" ht="15.75" customHeight="1">
      <c r="A59" s="5" t="s">
        <v>71</v>
      </c>
      <c r="B59" s="6" t="s">
        <v>20</v>
      </c>
      <c r="C59" s="29">
        <v>0</v>
      </c>
      <c r="D59" s="30">
        <f>SUM(Nov!D59+C59*7)</f>
        <v>57489</v>
      </c>
      <c r="E59" s="31">
        <v>0</v>
      </c>
      <c r="F59" s="30">
        <f>SUM(Nov!F59+E59*7)</f>
        <v>0</v>
      </c>
      <c r="G59" s="31">
        <v>0</v>
      </c>
      <c r="H59" s="30">
        <f>SUM(Nov!H59+G59)</f>
        <v>62644</v>
      </c>
      <c r="I59" s="32">
        <f t="shared" si="2"/>
        <v>0</v>
      </c>
      <c r="J59" s="30">
        <f t="shared" si="1"/>
        <v>120133</v>
      </c>
      <c r="K59" s="22">
        <v>0</v>
      </c>
      <c r="L59" s="22">
        <f>+SUM(Nov!L59+K59)</f>
        <v>3</v>
      </c>
    </row>
    <row r="60" spans="1:12" s="9" customFormat="1" ht="15.75" customHeight="1">
      <c r="A60" s="7" t="s">
        <v>72</v>
      </c>
      <c r="B60" s="8" t="s">
        <v>20</v>
      </c>
      <c r="C60" s="29">
        <v>45410</v>
      </c>
      <c r="D60" s="30">
        <f>SUM(Nov!D60+C60*7)</f>
        <v>2408547</v>
      </c>
      <c r="E60" s="31">
        <v>1054</v>
      </c>
      <c r="F60" s="30">
        <f>SUM(Nov!F60+E60*7)</f>
        <v>111924</v>
      </c>
      <c r="G60" s="31">
        <v>582397</v>
      </c>
      <c r="H60" s="30">
        <f>SUM(Nov!H60+G60)</f>
        <v>3027707</v>
      </c>
      <c r="I60" s="30">
        <f t="shared" si="2"/>
        <v>628861</v>
      </c>
      <c r="J60" s="30">
        <f t="shared" si="1"/>
        <v>5548178</v>
      </c>
      <c r="K60" s="22">
        <v>30</v>
      </c>
      <c r="L60" s="22">
        <f>+SUM(Nov!L60+K60)</f>
        <v>190</v>
      </c>
    </row>
    <row r="61" spans="1:12" s="1" customFormat="1" ht="15.75" customHeight="1">
      <c r="A61" s="5" t="s">
        <v>73</v>
      </c>
      <c r="B61" s="6" t="s">
        <v>20</v>
      </c>
      <c r="C61" s="29">
        <v>1233</v>
      </c>
      <c r="D61" s="30">
        <f>SUM(Nov!D61+C61*7)</f>
        <v>171653</v>
      </c>
      <c r="E61" s="31">
        <v>0</v>
      </c>
      <c r="F61" s="30">
        <f>SUM(Nov!F61+E61*7)</f>
        <v>11513</v>
      </c>
      <c r="G61" s="31">
        <v>36988</v>
      </c>
      <c r="H61" s="30">
        <f>SUM(Nov!H61+G61)</f>
        <v>135430</v>
      </c>
      <c r="I61" s="32">
        <f t="shared" si="2"/>
        <v>38221</v>
      </c>
      <c r="J61" s="30">
        <f t="shared" si="1"/>
        <v>318596</v>
      </c>
      <c r="K61" s="22">
        <v>1</v>
      </c>
      <c r="L61" s="22">
        <f>+SUM(Nov!L61+K61)</f>
        <v>12</v>
      </c>
    </row>
    <row r="62" spans="1:12" s="9" customFormat="1" ht="15.75" customHeight="1">
      <c r="A62" s="7" t="s">
        <v>74</v>
      </c>
      <c r="B62" s="8" t="s">
        <v>20</v>
      </c>
      <c r="C62" s="29">
        <v>2117</v>
      </c>
      <c r="D62" s="30">
        <f>SUM(Nov!D62+C62*7)</f>
        <v>30020</v>
      </c>
      <c r="E62" s="31">
        <v>0</v>
      </c>
      <c r="F62" s="30">
        <f>SUM(Nov!F62+E62*7)</f>
        <v>3366</v>
      </c>
      <c r="G62" s="31">
        <v>5507</v>
      </c>
      <c r="H62" s="30">
        <f>SUM(Nov!H62+G62)</f>
        <v>6335</v>
      </c>
      <c r="I62" s="30">
        <f t="shared" si="2"/>
        <v>7624</v>
      </c>
      <c r="J62" s="30">
        <f t="shared" si="1"/>
        <v>39721</v>
      </c>
      <c r="K62" s="22">
        <v>2</v>
      </c>
      <c r="L62" s="22">
        <f>+SUM(Nov!L62+K62)</f>
        <v>4</v>
      </c>
    </row>
    <row r="63" spans="1:12" s="1" customFormat="1" ht="15.75" customHeight="1">
      <c r="A63" s="5" t="s">
        <v>75</v>
      </c>
      <c r="B63" s="6" t="s">
        <v>20</v>
      </c>
      <c r="C63" s="29">
        <v>1754</v>
      </c>
      <c r="D63" s="30">
        <f>SUM(Nov!D63+C63*7)</f>
        <v>122580</v>
      </c>
      <c r="E63" s="31">
        <v>0</v>
      </c>
      <c r="F63" s="30">
        <f>SUM(Nov!F63+E63*7)</f>
        <v>0</v>
      </c>
      <c r="G63" s="31">
        <v>5080</v>
      </c>
      <c r="H63" s="30">
        <f>SUM(Nov!H63+G63)</f>
        <v>147986</v>
      </c>
      <c r="I63" s="32">
        <f t="shared" si="2"/>
        <v>6834</v>
      </c>
      <c r="J63" s="30">
        <f t="shared" si="1"/>
        <v>270566</v>
      </c>
      <c r="K63" s="22">
        <v>1</v>
      </c>
      <c r="L63" s="22">
        <f>+SUM(Nov!L63+K63)</f>
        <v>7</v>
      </c>
    </row>
    <row r="64" spans="1:12" s="1" customFormat="1" ht="15.75" customHeight="1">
      <c r="A64" s="5" t="s">
        <v>76</v>
      </c>
      <c r="B64" s="6" t="s">
        <v>20</v>
      </c>
      <c r="C64" s="29">
        <v>0</v>
      </c>
      <c r="D64" s="30">
        <f>SUM(Nov!D64+C64*7)</f>
        <v>33792</v>
      </c>
      <c r="E64" s="31">
        <v>0</v>
      </c>
      <c r="F64" s="30">
        <f>SUM(Nov!F64+E64*7)</f>
        <v>0</v>
      </c>
      <c r="G64" s="31">
        <v>0</v>
      </c>
      <c r="H64" s="30">
        <f>SUM(Nov!H64+G64)</f>
        <v>33607</v>
      </c>
      <c r="I64" s="32">
        <f t="shared" si="2"/>
        <v>0</v>
      </c>
      <c r="J64" s="30">
        <f t="shared" si="1"/>
        <v>67399</v>
      </c>
      <c r="K64" s="22">
        <v>0</v>
      </c>
      <c r="L64" s="22">
        <f>+SUM(Nov!L64+K64)</f>
        <v>1</v>
      </c>
    </row>
    <row r="65" spans="1:12" s="9" customFormat="1" ht="15.75" customHeight="1">
      <c r="A65" s="7" t="s">
        <v>78</v>
      </c>
      <c r="B65" s="8" t="s">
        <v>20</v>
      </c>
      <c r="C65" s="29">
        <v>0</v>
      </c>
      <c r="D65" s="30">
        <f>SUM(Nov!D65+C65*7)</f>
        <v>0</v>
      </c>
      <c r="E65" s="31">
        <v>0</v>
      </c>
      <c r="F65" s="30">
        <f>SUM(Nov!F65+E65*7)</f>
        <v>0</v>
      </c>
      <c r="G65" s="31">
        <v>0</v>
      </c>
      <c r="H65" s="30">
        <f>SUM(Nov!H65+G65)</f>
        <v>0</v>
      </c>
      <c r="I65" s="30">
        <f t="shared" si="2"/>
        <v>0</v>
      </c>
      <c r="J65" s="30">
        <f t="shared" si="1"/>
        <v>0</v>
      </c>
      <c r="K65" s="22">
        <v>0</v>
      </c>
      <c r="L65" s="22">
        <f>+SUM(Nov!L65+K65)</f>
        <v>0</v>
      </c>
    </row>
    <row r="66" spans="1:12" s="9" customFormat="1" ht="15.75" customHeight="1">
      <c r="A66" s="7" t="s">
        <v>79</v>
      </c>
      <c r="B66" s="8" t="s">
        <v>20</v>
      </c>
      <c r="C66" s="29">
        <v>0</v>
      </c>
      <c r="D66" s="30">
        <f>SUM(Nov!D66+C66*7)</f>
        <v>64075</v>
      </c>
      <c r="E66" s="31">
        <v>0</v>
      </c>
      <c r="F66" s="30">
        <f>SUM(Nov!F66+E66*7)</f>
        <v>0</v>
      </c>
      <c r="G66" s="31">
        <v>0</v>
      </c>
      <c r="H66" s="30">
        <f>SUM(Nov!H66+G66)</f>
        <v>10239</v>
      </c>
      <c r="I66" s="30">
        <f t="shared" si="2"/>
        <v>0</v>
      </c>
      <c r="J66" s="30">
        <f t="shared" si="1"/>
        <v>74314</v>
      </c>
      <c r="K66" s="22">
        <v>0</v>
      </c>
      <c r="L66" s="22">
        <f>+SUM(Nov!L66+K66)</f>
        <v>3</v>
      </c>
    </row>
    <row r="67" spans="1:12" s="9" customFormat="1" ht="15.75" customHeight="1">
      <c r="A67" s="7" t="s">
        <v>80</v>
      </c>
      <c r="B67" s="8" t="s">
        <v>20</v>
      </c>
      <c r="C67" s="29">
        <v>0</v>
      </c>
      <c r="D67" s="30">
        <f>SUM(Nov!D67+C67*7)</f>
        <v>15160</v>
      </c>
      <c r="E67" s="31">
        <v>0</v>
      </c>
      <c r="F67" s="30">
        <f>SUM(Nov!F67+E67*7)</f>
        <v>0</v>
      </c>
      <c r="G67" s="31">
        <v>0</v>
      </c>
      <c r="H67" s="30">
        <f>SUM(Nov!H67+G67)</f>
        <v>602</v>
      </c>
      <c r="I67" s="30">
        <f t="shared" si="2"/>
        <v>0</v>
      </c>
      <c r="J67" s="30">
        <f t="shared" si="1"/>
        <v>15762</v>
      </c>
      <c r="K67" s="22">
        <v>0</v>
      </c>
      <c r="L67" s="22">
        <f>+SUM(Nov!L67+K67)</f>
        <v>1</v>
      </c>
    </row>
    <row r="68" spans="1:12" s="1" customFormat="1" ht="15.75" customHeight="1">
      <c r="A68" s="5" t="s">
        <v>81</v>
      </c>
      <c r="B68" s="6" t="s">
        <v>20</v>
      </c>
      <c r="C68" s="29">
        <v>0</v>
      </c>
      <c r="D68" s="30">
        <f>SUM(Nov!D68+C68*7)</f>
        <v>40660</v>
      </c>
      <c r="E68" s="31">
        <v>0</v>
      </c>
      <c r="F68" s="30">
        <f>SUM(Nov!F68+E68*7)</f>
        <v>21326</v>
      </c>
      <c r="G68" s="31">
        <v>0</v>
      </c>
      <c r="H68" s="30">
        <f>SUM(Nov!H68+G68)</f>
        <v>20192</v>
      </c>
      <c r="I68" s="32">
        <f t="shared" si="2"/>
        <v>0</v>
      </c>
      <c r="J68" s="30">
        <f t="shared" si="1"/>
        <v>82178</v>
      </c>
      <c r="K68" s="22">
        <v>0</v>
      </c>
      <c r="L68" s="22">
        <f>+SUM(Nov!L68+K68)</f>
        <v>5</v>
      </c>
    </row>
    <row r="69" spans="1:12" s="9" customFormat="1" ht="15.75" customHeight="1">
      <c r="A69" s="7" t="s">
        <v>85</v>
      </c>
      <c r="B69" s="8" t="s">
        <v>20</v>
      </c>
      <c r="C69" s="29">
        <v>1674</v>
      </c>
      <c r="D69" s="30">
        <f>SUM(Nov!D69+C69*7)</f>
        <v>159348</v>
      </c>
      <c r="E69" s="31">
        <v>0</v>
      </c>
      <c r="F69" s="30">
        <f>SUM(Nov!F69+E69*7)</f>
        <v>0</v>
      </c>
      <c r="G69" s="31">
        <v>8228</v>
      </c>
      <c r="H69" s="30">
        <f>SUM(Nov!H69+G69)</f>
        <v>151860</v>
      </c>
      <c r="I69" s="30">
        <f t="shared" si="2"/>
        <v>9902</v>
      </c>
      <c r="J69" s="30">
        <f t="shared" si="1"/>
        <v>311208</v>
      </c>
      <c r="K69" s="22">
        <v>1</v>
      </c>
      <c r="L69" s="22">
        <f>+SUM(Nov!L69+K69)</f>
        <v>12</v>
      </c>
    </row>
    <row r="70" spans="1:12" s="9" customFormat="1" ht="15.75" customHeight="1">
      <c r="A70" s="7" t="s">
        <v>87</v>
      </c>
      <c r="B70" s="8" t="s">
        <v>20</v>
      </c>
      <c r="C70" s="29">
        <v>3221</v>
      </c>
      <c r="D70" s="30">
        <f>SUM(Nov!D70+C70*7)</f>
        <v>55723</v>
      </c>
      <c r="E70" s="31">
        <v>0</v>
      </c>
      <c r="F70" s="30">
        <f>SUM(Nov!F70+E70*7)</f>
        <v>9804</v>
      </c>
      <c r="G70" s="31">
        <v>49670</v>
      </c>
      <c r="H70" s="30">
        <f>SUM(Nov!H70+G70)</f>
        <v>140214</v>
      </c>
      <c r="I70" s="30">
        <f t="shared" si="2"/>
        <v>52891</v>
      </c>
      <c r="J70" s="30">
        <f>SUM(D70+F70+H70)</f>
        <v>205741</v>
      </c>
      <c r="K70" s="22">
        <v>1</v>
      </c>
      <c r="L70" s="22">
        <f>+SUM(Nov!L70+K70)</f>
        <v>4</v>
      </c>
    </row>
    <row r="71" spans="1:12" s="1" customFormat="1" ht="15.75" customHeight="1">
      <c r="A71" s="5" t="s">
        <v>88</v>
      </c>
      <c r="B71" s="6" t="s">
        <v>20</v>
      </c>
      <c r="C71" s="29">
        <v>0</v>
      </c>
      <c r="D71" s="30">
        <f>SUM(Nov!D71+C71*7)</f>
        <v>169679</v>
      </c>
      <c r="E71" s="31">
        <v>0</v>
      </c>
      <c r="F71" s="30">
        <f>SUM(Nov!F71+E71*7)</f>
        <v>17320</v>
      </c>
      <c r="G71" s="31">
        <v>0</v>
      </c>
      <c r="H71" s="30">
        <f>SUM(Nov!H71+G71)</f>
        <v>220111</v>
      </c>
      <c r="I71" s="32">
        <f t="shared" si="2"/>
        <v>0</v>
      </c>
      <c r="J71" s="30">
        <f>SUM(D71+F71+H71)</f>
        <v>407110</v>
      </c>
      <c r="K71" s="22">
        <v>0</v>
      </c>
      <c r="L71" s="22">
        <f>+SUM(Nov!L71+K71)</f>
        <v>12</v>
      </c>
    </row>
    <row r="72" spans="1:12" s="3" customFormat="1" ht="21.75">
      <c r="A72" s="17" t="s">
        <v>125</v>
      </c>
      <c r="B72" s="2"/>
      <c r="C72" s="32">
        <f>SUM(C5:C31)</f>
        <v>112369</v>
      </c>
      <c r="D72" s="32">
        <f aca="true" t="shared" si="3" ref="D72:J72">SUM(D5:D31)</f>
        <v>6512372</v>
      </c>
      <c r="E72" s="32">
        <f t="shared" si="3"/>
        <v>38290</v>
      </c>
      <c r="F72" s="32">
        <f t="shared" si="3"/>
        <v>3140970</v>
      </c>
      <c r="G72" s="32">
        <f t="shared" si="3"/>
        <v>1579317</v>
      </c>
      <c r="H72" s="32">
        <f t="shared" si="3"/>
        <v>7712469.73</v>
      </c>
      <c r="I72" s="32">
        <f t="shared" si="3"/>
        <v>1729976</v>
      </c>
      <c r="J72" s="32">
        <f t="shared" si="3"/>
        <v>17365811.73</v>
      </c>
      <c r="K72" s="21">
        <f>SUM(K5:K31)</f>
        <v>128</v>
      </c>
      <c r="L72" s="21">
        <f>SUM(Nov!L72+K72)</f>
        <v>860</v>
      </c>
    </row>
    <row r="73" spans="1:12" s="3" customFormat="1" ht="21.75">
      <c r="A73" s="17" t="s">
        <v>126</v>
      </c>
      <c r="B73" s="2"/>
      <c r="C73" s="32">
        <f>SUM(C32:C71)</f>
        <v>112598</v>
      </c>
      <c r="D73" s="32">
        <f aca="true" t="shared" si="4" ref="D73:J73">SUM(D32:D71)</f>
        <v>7879121</v>
      </c>
      <c r="E73" s="32">
        <f t="shared" si="4"/>
        <v>18975</v>
      </c>
      <c r="F73" s="32">
        <f t="shared" si="4"/>
        <v>794753</v>
      </c>
      <c r="G73" s="32">
        <f t="shared" si="4"/>
        <v>1432268</v>
      </c>
      <c r="H73" s="32">
        <f t="shared" si="4"/>
        <v>8735909</v>
      </c>
      <c r="I73" s="32">
        <f t="shared" si="4"/>
        <v>1563841</v>
      </c>
      <c r="J73" s="32">
        <f t="shared" si="4"/>
        <v>17409783</v>
      </c>
      <c r="K73" s="21">
        <f>SUM(K6:K32)</f>
        <v>88</v>
      </c>
      <c r="L73" s="21">
        <f>SUM(Nov!L73+K73)</f>
        <v>679</v>
      </c>
    </row>
    <row r="74" spans="1:12" s="3" customFormat="1" ht="15.75" customHeight="1">
      <c r="A74" s="15" t="s">
        <v>89</v>
      </c>
      <c r="B74" s="2"/>
      <c r="C74" s="32">
        <f>SUM(C72:C73)</f>
        <v>224967</v>
      </c>
      <c r="D74" s="32">
        <f aca="true" t="shared" si="5" ref="D74:J74">SUM(D72:D73)</f>
        <v>14391493</v>
      </c>
      <c r="E74" s="32">
        <f t="shared" si="5"/>
        <v>57265</v>
      </c>
      <c r="F74" s="32">
        <f t="shared" si="5"/>
        <v>3935723</v>
      </c>
      <c r="G74" s="32">
        <f t="shared" si="5"/>
        <v>3011585</v>
      </c>
      <c r="H74" s="32">
        <f t="shared" si="5"/>
        <v>16448378.73</v>
      </c>
      <c r="I74" s="32">
        <f t="shared" si="5"/>
        <v>3293817</v>
      </c>
      <c r="J74" s="32">
        <f t="shared" si="5"/>
        <v>34775594.730000004</v>
      </c>
      <c r="K74" s="21">
        <f>SUM(K72:K73)</f>
        <v>216</v>
      </c>
      <c r="L74" s="21">
        <f>SUM(L72:L73)</f>
        <v>1539</v>
      </c>
    </row>
    <row r="75" spans="1:12" ht="12.75">
      <c r="A75" s="10"/>
      <c r="B75" s="2"/>
      <c r="C75" s="37"/>
      <c r="D75" s="24"/>
      <c r="E75" s="37"/>
      <c r="F75" s="24"/>
      <c r="G75" s="37"/>
      <c r="H75" s="24"/>
      <c r="I75" s="78" t="s">
        <v>152</v>
      </c>
      <c r="J75" s="32">
        <v>34697534</v>
      </c>
      <c r="K75" s="41">
        <v>226</v>
      </c>
      <c r="L75" s="41">
        <v>1603</v>
      </c>
    </row>
    <row r="76" spans="1:12" ht="12.75">
      <c r="A76" s="10"/>
      <c r="B76" s="2"/>
      <c r="C76" s="37"/>
      <c r="D76" s="24"/>
      <c r="E76" s="37"/>
      <c r="F76" s="24"/>
      <c r="G76" s="37"/>
      <c r="H76" s="24"/>
      <c r="I76" s="78" t="s">
        <v>153</v>
      </c>
      <c r="J76" s="77">
        <v>36121787</v>
      </c>
      <c r="K76" s="41"/>
      <c r="L76" s="41"/>
    </row>
    <row r="77" spans="1:12" ht="12.75">
      <c r="A77" s="10"/>
      <c r="B77" s="2"/>
      <c r="C77" s="37"/>
      <c r="D77" s="24"/>
      <c r="E77" s="37"/>
      <c r="F77" s="24"/>
      <c r="G77" s="37"/>
      <c r="H77" s="24"/>
      <c r="I77" s="78" t="s">
        <v>154</v>
      </c>
      <c r="J77" s="77">
        <v>31553993</v>
      </c>
      <c r="K77" s="41"/>
      <c r="L77" s="41"/>
    </row>
  </sheetData>
  <sheetProtection/>
  <mergeCells count="1">
    <mergeCell ref="A1:L1"/>
  </mergeCells>
  <conditionalFormatting sqref="C2:IV2 B75:H77 A1:A74 M1:IV1 B3:IV74">
    <cfRule type="expression" priority="3" dxfId="0" stopIfTrue="1">
      <formula>CellHasFormula</formula>
    </cfRule>
  </conditionalFormatting>
  <conditionalFormatting sqref="A1 M1:IV1">
    <cfRule type="expression" priority="2" dxfId="0" stopIfTrue="1">
      <formula>CellHasFormula</formula>
    </cfRule>
  </conditionalFormatting>
  <conditionalFormatting sqref="J75">
    <cfRule type="expression" priority="1" dxfId="0" stopIfTrue="1">
      <formula>CellHasFormula</formula>
    </cfRule>
  </conditionalFormatting>
  <printOptions/>
  <pageMargins left="0.75" right="0.75" top="1" bottom="1" header="0.5" footer="0.5"/>
  <pageSetup fitToHeight="2" fitToWidth="1"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78" sqref="K78"/>
    </sheetView>
  </sheetViews>
  <sheetFormatPr defaultColWidth="9.140625" defaultRowHeight="12.75"/>
  <cols>
    <col min="1" max="1" width="17.140625" style="0" customWidth="1"/>
    <col min="2" max="2" width="8.7109375" style="0" customWidth="1"/>
    <col min="3" max="3" width="15.7109375" style="23" customWidth="1"/>
    <col min="4" max="4" width="15.7109375" style="38" customWidth="1"/>
    <col min="5" max="5" width="15.7109375" style="23" customWidth="1"/>
    <col min="6" max="6" width="15.7109375" style="38" customWidth="1"/>
    <col min="7" max="7" width="15.7109375" style="23" customWidth="1"/>
    <col min="8" max="10" width="15.7109375" style="38" customWidth="1"/>
    <col min="11" max="12" width="9.140625" style="23" customWidth="1"/>
  </cols>
  <sheetData>
    <row r="1" spans="1:12" s="1" customFormat="1" ht="18">
      <c r="A1" s="115" t="s">
        <v>130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20"/>
    </row>
    <row r="2" spans="1:12" s="1" customFormat="1" ht="12.75">
      <c r="A2" s="20" t="s">
        <v>173</v>
      </c>
      <c r="C2" s="20"/>
      <c r="D2" s="26"/>
      <c r="E2" s="20"/>
      <c r="F2" s="26"/>
      <c r="G2" s="20"/>
      <c r="H2" s="26"/>
      <c r="I2" s="26"/>
      <c r="J2" s="26"/>
      <c r="K2" s="20"/>
      <c r="L2" s="20"/>
    </row>
    <row r="3" spans="1:12" s="3" customFormat="1" ht="12.75">
      <c r="A3" s="2"/>
      <c r="B3" s="2"/>
      <c r="C3" s="37"/>
      <c r="D3" s="24"/>
      <c r="E3" s="37"/>
      <c r="F3" s="24"/>
      <c r="G3" s="37"/>
      <c r="H3" s="24"/>
      <c r="I3" s="24"/>
      <c r="J3" s="24"/>
      <c r="K3" s="24"/>
      <c r="L3" s="24"/>
    </row>
    <row r="4" spans="1:12" s="4" customFormat="1" ht="20.25" customHeight="1">
      <c r="A4" s="4" t="s">
        <v>0</v>
      </c>
      <c r="B4" s="4" t="s">
        <v>1</v>
      </c>
      <c r="C4" s="4" t="s">
        <v>6</v>
      </c>
      <c r="D4" s="19" t="s">
        <v>11</v>
      </c>
      <c r="E4" s="4" t="s">
        <v>98</v>
      </c>
      <c r="F4" s="19" t="s">
        <v>14</v>
      </c>
      <c r="G4" s="4" t="s">
        <v>99</v>
      </c>
      <c r="H4" s="19" t="s">
        <v>90</v>
      </c>
      <c r="I4" s="19" t="s">
        <v>100</v>
      </c>
      <c r="J4" s="19" t="s">
        <v>18</v>
      </c>
      <c r="K4" s="4" t="s">
        <v>128</v>
      </c>
      <c r="L4" s="4" t="s">
        <v>129</v>
      </c>
    </row>
    <row r="5" spans="1:12" s="9" customFormat="1" ht="15.75" customHeight="1">
      <c r="A5" s="7" t="s">
        <v>21</v>
      </c>
      <c r="B5" s="8" t="s">
        <v>22</v>
      </c>
      <c r="C5" s="29">
        <v>20816</v>
      </c>
      <c r="D5" s="30">
        <f>SUM(Dec!D5+C5*6)</f>
        <v>1229934</v>
      </c>
      <c r="E5" s="29">
        <v>17301</v>
      </c>
      <c r="F5" s="30">
        <f>SUM(Dec!F5+E5*6)</f>
        <v>1291788</v>
      </c>
      <c r="G5" s="29">
        <v>359989</v>
      </c>
      <c r="H5" s="30">
        <f>SUM(Dec!H5+G5)</f>
        <v>2414965</v>
      </c>
      <c r="I5" s="30">
        <f aca="true" t="shared" si="0" ref="I5:I36">SUM(C5,E5,G5)</f>
        <v>398106</v>
      </c>
      <c r="J5" s="30">
        <f>SUM(D5+F5+H5)</f>
        <v>4936687</v>
      </c>
      <c r="K5" s="22">
        <v>27</v>
      </c>
      <c r="L5" s="22">
        <f>+SUM(Dec!L5+K5)</f>
        <v>240</v>
      </c>
    </row>
    <row r="6" spans="1:12" s="9" customFormat="1" ht="15.75" customHeight="1">
      <c r="A6" s="7" t="s">
        <v>23</v>
      </c>
      <c r="B6" s="8" t="s">
        <v>22</v>
      </c>
      <c r="C6" s="29">
        <v>1136</v>
      </c>
      <c r="D6" s="30">
        <f>SUM(Dec!D6+C6*6)</f>
        <v>31807</v>
      </c>
      <c r="E6" s="29">
        <v>1285</v>
      </c>
      <c r="F6" s="30">
        <f>SUM(Dec!F6+E6*6)</f>
        <v>32586</v>
      </c>
      <c r="G6" s="29">
        <v>10072</v>
      </c>
      <c r="H6" s="30">
        <f>SUM(Dec!H6+G6)</f>
        <v>44429</v>
      </c>
      <c r="I6" s="30">
        <f t="shared" si="0"/>
        <v>12493</v>
      </c>
      <c r="J6" s="30">
        <f aca="true" t="shared" si="1" ref="J6:J69">SUM(D6+F6+H6)</f>
        <v>108822</v>
      </c>
      <c r="K6" s="22">
        <v>2</v>
      </c>
      <c r="L6" s="22">
        <f>+SUM(Dec!L6+K6)</f>
        <v>8</v>
      </c>
    </row>
    <row r="7" spans="1:12" s="1" customFormat="1" ht="15.75" customHeight="1">
      <c r="A7" s="5" t="s">
        <v>24</v>
      </c>
      <c r="B7" s="6" t="s">
        <v>22</v>
      </c>
      <c r="C7" s="29">
        <v>5854</v>
      </c>
      <c r="D7" s="30">
        <f>SUM(Dec!D7+C7*6)</f>
        <v>436458</v>
      </c>
      <c r="E7" s="29">
        <v>0</v>
      </c>
      <c r="F7" s="30">
        <f>SUM(Dec!F7+E7*6)</f>
        <v>146433</v>
      </c>
      <c r="G7" s="29">
        <v>33416</v>
      </c>
      <c r="H7" s="30">
        <f>SUM(Dec!H7+G7)</f>
        <v>600311</v>
      </c>
      <c r="I7" s="32">
        <f t="shared" si="0"/>
        <v>39270</v>
      </c>
      <c r="J7" s="30">
        <f t="shared" si="1"/>
        <v>1183202</v>
      </c>
      <c r="K7" s="22">
        <v>7</v>
      </c>
      <c r="L7" s="22">
        <f>+SUM(Dec!L7+K7)</f>
        <v>49</v>
      </c>
    </row>
    <row r="8" spans="1:12" s="9" customFormat="1" ht="15.75" customHeight="1">
      <c r="A8" s="7" t="s">
        <v>25</v>
      </c>
      <c r="B8" s="8" t="s">
        <v>22</v>
      </c>
      <c r="C8" s="29">
        <v>3301</v>
      </c>
      <c r="D8" s="30">
        <f>SUM(Dec!D8+C8*6)</f>
        <v>61810</v>
      </c>
      <c r="E8" s="29">
        <v>0</v>
      </c>
      <c r="F8" s="30">
        <f>SUM(Dec!F8+E8*6)</f>
        <v>3950</v>
      </c>
      <c r="G8" s="29">
        <v>0</v>
      </c>
      <c r="H8" s="30">
        <f>SUM(Dec!H8+G8)</f>
        <v>14796</v>
      </c>
      <c r="I8" s="30">
        <f t="shared" si="0"/>
        <v>3301</v>
      </c>
      <c r="J8" s="30">
        <f t="shared" si="1"/>
        <v>80556</v>
      </c>
      <c r="K8" s="22">
        <v>1</v>
      </c>
      <c r="L8" s="22">
        <f>+SUM(Dec!L8+K8)</f>
        <v>8</v>
      </c>
    </row>
    <row r="9" spans="1:12" s="1" customFormat="1" ht="15.75" customHeight="1">
      <c r="A9" s="5" t="s">
        <v>27</v>
      </c>
      <c r="B9" s="6" t="s">
        <v>22</v>
      </c>
      <c r="C9" s="29">
        <v>0</v>
      </c>
      <c r="D9" s="30">
        <f>SUM(Dec!D9+C9*6)</f>
        <v>14194</v>
      </c>
      <c r="E9" s="29">
        <v>0</v>
      </c>
      <c r="F9" s="30">
        <f>SUM(Dec!F9+E9*6)</f>
        <v>13749</v>
      </c>
      <c r="G9" s="29">
        <v>0</v>
      </c>
      <c r="H9" s="30">
        <f>SUM(Dec!H9+G9)</f>
        <v>24883</v>
      </c>
      <c r="I9" s="32">
        <f t="shared" si="0"/>
        <v>0</v>
      </c>
      <c r="J9" s="30">
        <f t="shared" si="1"/>
        <v>52826</v>
      </c>
      <c r="K9" s="22">
        <v>0</v>
      </c>
      <c r="L9" s="22">
        <f>+SUM(Dec!L9+K9)</f>
        <v>4</v>
      </c>
    </row>
    <row r="10" spans="1:12" s="1" customFormat="1" ht="15.75" customHeight="1">
      <c r="A10" s="5" t="s">
        <v>30</v>
      </c>
      <c r="B10" s="6" t="s">
        <v>22</v>
      </c>
      <c r="C10" s="29">
        <v>1233</v>
      </c>
      <c r="D10" s="30">
        <f>SUM(Dec!D10+C10*6)</f>
        <v>11743</v>
      </c>
      <c r="E10" s="29">
        <v>0</v>
      </c>
      <c r="F10" s="30">
        <f>SUM(Dec!F10+E10*6)</f>
        <v>51448</v>
      </c>
      <c r="G10" s="29">
        <v>10369</v>
      </c>
      <c r="H10" s="30">
        <f>SUM(Dec!H10+G10)</f>
        <v>73623</v>
      </c>
      <c r="I10" s="32">
        <f t="shared" si="0"/>
        <v>11602</v>
      </c>
      <c r="J10" s="30">
        <f t="shared" si="1"/>
        <v>136814</v>
      </c>
      <c r="K10" s="22">
        <v>1</v>
      </c>
      <c r="L10" s="22">
        <f>+SUM(Dec!L10+K10)</f>
        <v>4</v>
      </c>
    </row>
    <row r="11" spans="1:12" s="1" customFormat="1" ht="15.75" customHeight="1">
      <c r="A11" s="5" t="s">
        <v>31</v>
      </c>
      <c r="B11" s="6" t="s">
        <v>22</v>
      </c>
      <c r="C11" s="29">
        <v>6982</v>
      </c>
      <c r="D11" s="30">
        <f>SUM(Dec!D11+C11*6)</f>
        <v>233392</v>
      </c>
      <c r="E11" s="29">
        <v>3283</v>
      </c>
      <c r="F11" s="30">
        <f>SUM(Dec!F11+E11*6)</f>
        <v>110213</v>
      </c>
      <c r="G11" s="29">
        <v>49768</v>
      </c>
      <c r="H11" s="30">
        <f>SUM(Dec!H11+G11)</f>
        <v>139738</v>
      </c>
      <c r="I11" s="32">
        <f t="shared" si="0"/>
        <v>60033</v>
      </c>
      <c r="J11" s="30">
        <f t="shared" si="1"/>
        <v>483343</v>
      </c>
      <c r="K11" s="22">
        <v>7</v>
      </c>
      <c r="L11" s="22">
        <f>+SUM(Dec!L11+K11)</f>
        <v>33</v>
      </c>
    </row>
    <row r="12" spans="1:12" s="9" customFormat="1" ht="15.75" customHeight="1">
      <c r="A12" s="7" t="s">
        <v>36</v>
      </c>
      <c r="B12" s="8" t="s">
        <v>22</v>
      </c>
      <c r="C12" s="29">
        <v>0</v>
      </c>
      <c r="D12" s="30">
        <f>SUM(Dec!D12+C12*6)</f>
        <v>46627</v>
      </c>
      <c r="E12" s="29">
        <v>0</v>
      </c>
      <c r="F12" s="30">
        <f>SUM(Dec!F12+E12*6)</f>
        <v>0</v>
      </c>
      <c r="G12" s="29">
        <v>0</v>
      </c>
      <c r="H12" s="30">
        <f>SUM(Dec!H12+G12)</f>
        <v>31571</v>
      </c>
      <c r="I12" s="30">
        <f t="shared" si="0"/>
        <v>0</v>
      </c>
      <c r="J12" s="30">
        <f t="shared" si="1"/>
        <v>78198</v>
      </c>
      <c r="K12" s="22">
        <v>0</v>
      </c>
      <c r="L12" s="22">
        <f>+SUM(Dec!L12+K12)</f>
        <v>6</v>
      </c>
    </row>
    <row r="13" spans="1:12" s="1" customFormat="1" ht="15.75" customHeight="1">
      <c r="A13" s="5" t="s">
        <v>37</v>
      </c>
      <c r="B13" s="6" t="s">
        <v>22</v>
      </c>
      <c r="C13" s="29">
        <v>10187</v>
      </c>
      <c r="D13" s="30">
        <f>SUM(Dec!D13+C13*6)</f>
        <v>531995</v>
      </c>
      <c r="E13" s="29">
        <v>2243</v>
      </c>
      <c r="F13" s="30">
        <f>SUM(Dec!F13+E13*6)</f>
        <v>141472</v>
      </c>
      <c r="G13" s="29">
        <v>34931</v>
      </c>
      <c r="H13" s="30">
        <f>SUM(Dec!H13+G13)</f>
        <v>588932</v>
      </c>
      <c r="I13" s="32">
        <f t="shared" si="0"/>
        <v>47361</v>
      </c>
      <c r="J13" s="30">
        <f t="shared" si="1"/>
        <v>1262399</v>
      </c>
      <c r="K13" s="22">
        <v>8</v>
      </c>
      <c r="L13" s="22">
        <f>+SUM(Dec!L13+K13)</f>
        <v>55</v>
      </c>
    </row>
    <row r="14" spans="1:12" s="1" customFormat="1" ht="15.75" customHeight="1">
      <c r="A14" s="5" t="s">
        <v>40</v>
      </c>
      <c r="B14" s="6" t="s">
        <v>22</v>
      </c>
      <c r="C14" s="29">
        <v>1274</v>
      </c>
      <c r="D14" s="30">
        <f>SUM(Dec!D14+C14*6)</f>
        <v>319514</v>
      </c>
      <c r="E14" s="29">
        <v>453</v>
      </c>
      <c r="F14" s="30">
        <f>SUM(Dec!F14+E14*6)</f>
        <v>4518</v>
      </c>
      <c r="G14" s="29">
        <v>14418</v>
      </c>
      <c r="H14" s="30">
        <f>SUM(Dec!H14+G14)</f>
        <v>326139</v>
      </c>
      <c r="I14" s="32">
        <f t="shared" si="0"/>
        <v>16145</v>
      </c>
      <c r="J14" s="30">
        <f t="shared" si="1"/>
        <v>650171</v>
      </c>
      <c r="K14" s="22">
        <v>3</v>
      </c>
      <c r="L14" s="22">
        <f>+SUM(Dec!L14+K14)</f>
        <v>32</v>
      </c>
    </row>
    <row r="15" spans="1:12" s="1" customFormat="1" ht="15.75" customHeight="1">
      <c r="A15" s="5" t="s">
        <v>44</v>
      </c>
      <c r="B15" s="6" t="s">
        <v>22</v>
      </c>
      <c r="C15" s="29">
        <v>0</v>
      </c>
      <c r="D15" s="30">
        <f>SUM(Dec!D15+C15*6)</f>
        <v>18816</v>
      </c>
      <c r="E15" s="29">
        <v>0</v>
      </c>
      <c r="F15" s="30">
        <f>SUM(Dec!F15+E15*6)</f>
        <v>0</v>
      </c>
      <c r="G15" s="29">
        <v>0</v>
      </c>
      <c r="H15" s="30">
        <f>SUM(Dec!H15+G15)</f>
        <v>86275</v>
      </c>
      <c r="I15" s="32">
        <f t="shared" si="0"/>
        <v>0</v>
      </c>
      <c r="J15" s="30">
        <f t="shared" si="1"/>
        <v>105091</v>
      </c>
      <c r="K15" s="22">
        <v>0</v>
      </c>
      <c r="L15" s="22">
        <f>+SUM(Dec!L15+K15)</f>
        <v>4</v>
      </c>
    </row>
    <row r="16" spans="1:12" s="1" customFormat="1" ht="15.75" customHeight="1">
      <c r="A16" s="5" t="s">
        <v>45</v>
      </c>
      <c r="B16" s="6" t="s">
        <v>22</v>
      </c>
      <c r="C16" s="29">
        <v>24032</v>
      </c>
      <c r="D16" s="30">
        <f>SUM(Dec!D16+C16*6)</f>
        <v>1949615</v>
      </c>
      <c r="E16" s="29">
        <v>552</v>
      </c>
      <c r="F16" s="30">
        <f>SUM(Dec!F16+E16*6)</f>
        <v>172263</v>
      </c>
      <c r="G16" s="29">
        <v>193532</v>
      </c>
      <c r="H16" s="30">
        <f>SUM(Dec!H16+G16)</f>
        <v>1730378</v>
      </c>
      <c r="I16" s="32">
        <f t="shared" si="0"/>
        <v>218116</v>
      </c>
      <c r="J16" s="30">
        <f t="shared" si="1"/>
        <v>3852256</v>
      </c>
      <c r="K16" s="22">
        <v>18</v>
      </c>
      <c r="L16" s="22">
        <f>+SUM(Dec!L16+K16)</f>
        <v>196</v>
      </c>
    </row>
    <row r="17" spans="1:12" s="1" customFormat="1" ht="15.75" customHeight="1">
      <c r="A17" s="5" t="s">
        <v>46</v>
      </c>
      <c r="B17" s="6" t="s">
        <v>22</v>
      </c>
      <c r="C17" s="29">
        <v>131</v>
      </c>
      <c r="D17" s="30">
        <f>SUM(Dec!D17+C17*6)</f>
        <v>46412</v>
      </c>
      <c r="E17" s="29">
        <v>0</v>
      </c>
      <c r="F17" s="30">
        <f>SUM(Dec!F17+E17*6)</f>
        <v>61013</v>
      </c>
      <c r="G17" s="29">
        <v>905</v>
      </c>
      <c r="H17" s="30">
        <f>SUM(Dec!H17+G17)</f>
        <v>158522</v>
      </c>
      <c r="I17" s="32">
        <f t="shared" si="0"/>
        <v>1036</v>
      </c>
      <c r="J17" s="30">
        <f t="shared" si="1"/>
        <v>265947</v>
      </c>
      <c r="K17" s="22">
        <v>1</v>
      </c>
      <c r="L17" s="22">
        <f>+SUM(Dec!L17+K17)</f>
        <v>14</v>
      </c>
    </row>
    <row r="18" spans="1:12" s="9" customFormat="1" ht="15.75" customHeight="1">
      <c r="A18" s="7" t="s">
        <v>47</v>
      </c>
      <c r="B18" s="8" t="s">
        <v>22</v>
      </c>
      <c r="C18" s="29">
        <v>0</v>
      </c>
      <c r="D18" s="30">
        <f>SUM(Dec!D18+C18*6)</f>
        <v>0</v>
      </c>
      <c r="E18" s="29">
        <v>0</v>
      </c>
      <c r="F18" s="30">
        <f>SUM(Dec!F18+E18*6)</f>
        <v>0</v>
      </c>
      <c r="G18" s="29">
        <v>0</v>
      </c>
      <c r="H18" s="30">
        <f>SUM(Dec!H18+G18)</f>
        <v>0</v>
      </c>
      <c r="I18" s="30">
        <f t="shared" si="0"/>
        <v>0</v>
      </c>
      <c r="J18" s="30">
        <f t="shared" si="1"/>
        <v>0</v>
      </c>
      <c r="K18" s="22">
        <v>0</v>
      </c>
      <c r="L18" s="22">
        <f>+SUM(Dec!L18+K18)</f>
        <v>0</v>
      </c>
    </row>
    <row r="19" spans="1:12" s="9" customFormat="1" ht="15.75" customHeight="1">
      <c r="A19" s="7" t="s">
        <v>49</v>
      </c>
      <c r="B19" s="8" t="s">
        <v>22</v>
      </c>
      <c r="C19" s="29">
        <v>0</v>
      </c>
      <c r="D19" s="30">
        <f>SUM(Dec!D19+C19*6)</f>
        <v>0</v>
      </c>
      <c r="E19" s="29">
        <v>0</v>
      </c>
      <c r="F19" s="30">
        <f>SUM(Dec!F19+E19*6)</f>
        <v>0</v>
      </c>
      <c r="G19" s="29">
        <v>0</v>
      </c>
      <c r="H19" s="30">
        <f>SUM(Dec!H19+G19)</f>
        <v>0</v>
      </c>
      <c r="I19" s="30">
        <f t="shared" si="0"/>
        <v>0</v>
      </c>
      <c r="J19" s="30">
        <f t="shared" si="1"/>
        <v>0</v>
      </c>
      <c r="K19" s="22">
        <v>0</v>
      </c>
      <c r="L19" s="22">
        <f>+SUM(Dec!L19+K19)</f>
        <v>0</v>
      </c>
    </row>
    <row r="20" spans="1:12" s="1" customFormat="1" ht="15.75" customHeight="1">
      <c r="A20" s="5" t="s">
        <v>50</v>
      </c>
      <c r="B20" s="6" t="s">
        <v>22</v>
      </c>
      <c r="C20" s="29">
        <v>1626</v>
      </c>
      <c r="D20" s="30">
        <f>SUM(Dec!D20+C20*6)</f>
        <v>60124</v>
      </c>
      <c r="E20" s="29">
        <v>0</v>
      </c>
      <c r="F20" s="30">
        <f>SUM(Dec!F20+E20*6)</f>
        <v>15248</v>
      </c>
      <c r="G20" s="29">
        <v>6506</v>
      </c>
      <c r="H20" s="30">
        <f>SUM(Dec!H20+G20)</f>
        <v>66449</v>
      </c>
      <c r="I20" s="32">
        <f t="shared" si="0"/>
        <v>8132</v>
      </c>
      <c r="J20" s="30">
        <f t="shared" si="1"/>
        <v>141821</v>
      </c>
      <c r="K20" s="22">
        <v>2</v>
      </c>
      <c r="L20" s="22">
        <f>+SUM(Dec!L20+K20)</f>
        <v>14</v>
      </c>
    </row>
    <row r="21" spans="1:12" s="1" customFormat="1" ht="15.75" customHeight="1">
      <c r="A21" s="5" t="s">
        <v>51</v>
      </c>
      <c r="B21" s="6" t="s">
        <v>22</v>
      </c>
      <c r="C21" s="29">
        <v>0</v>
      </c>
      <c r="D21" s="30">
        <f>SUM(Dec!D21+C21*6)</f>
        <v>66166</v>
      </c>
      <c r="E21" s="29">
        <v>90</v>
      </c>
      <c r="F21" s="30">
        <f>SUM(Dec!F21+E21*6)</f>
        <v>540</v>
      </c>
      <c r="G21" s="29">
        <v>0</v>
      </c>
      <c r="H21" s="30">
        <f>SUM(Dec!H21+G21)</f>
        <v>57996.729999999996</v>
      </c>
      <c r="I21" s="32">
        <f t="shared" si="0"/>
        <v>90</v>
      </c>
      <c r="J21" s="30">
        <f t="shared" si="1"/>
        <v>124702.73</v>
      </c>
      <c r="K21" s="22">
        <v>1</v>
      </c>
      <c r="L21" s="22">
        <f>+SUM(Dec!L21+K21)</f>
        <v>3</v>
      </c>
    </row>
    <row r="22" spans="1:12" s="1" customFormat="1" ht="15.75" customHeight="1">
      <c r="A22" s="5" t="s">
        <v>52</v>
      </c>
      <c r="B22" s="6" t="s">
        <v>22</v>
      </c>
      <c r="C22" s="29">
        <v>3134</v>
      </c>
      <c r="D22" s="30">
        <f>SUM(Dec!D22+C22*6)</f>
        <v>84177</v>
      </c>
      <c r="E22" s="29">
        <v>0</v>
      </c>
      <c r="F22" s="30">
        <f>SUM(Dec!F22+E22*6)</f>
        <v>10244</v>
      </c>
      <c r="G22" s="29">
        <v>137216</v>
      </c>
      <c r="H22" s="30">
        <f>SUM(Dec!H22+G22)</f>
        <v>182763</v>
      </c>
      <c r="I22" s="32">
        <f t="shared" si="0"/>
        <v>140350</v>
      </c>
      <c r="J22" s="30">
        <f t="shared" si="1"/>
        <v>277184</v>
      </c>
      <c r="K22" s="22">
        <v>1</v>
      </c>
      <c r="L22" s="22">
        <f>+SUM(Dec!L22+K22)</f>
        <v>8</v>
      </c>
    </row>
    <row r="23" spans="1:12" s="1" customFormat="1" ht="15.75" customHeight="1">
      <c r="A23" s="5" t="s">
        <v>53</v>
      </c>
      <c r="B23" s="6" t="s">
        <v>22</v>
      </c>
      <c r="C23" s="29">
        <v>649</v>
      </c>
      <c r="D23" s="30">
        <f>SUM(Dec!D23+C23*6)</f>
        <v>266636</v>
      </c>
      <c r="E23" s="29">
        <v>1596</v>
      </c>
      <c r="F23" s="30">
        <f>SUM(Dec!F23+E23*6)</f>
        <v>208746</v>
      </c>
      <c r="G23" s="29">
        <v>6272</v>
      </c>
      <c r="H23" s="30">
        <f>SUM(Dec!H23+G23)</f>
        <v>329088</v>
      </c>
      <c r="I23" s="32">
        <f t="shared" si="0"/>
        <v>8517</v>
      </c>
      <c r="J23" s="30">
        <f t="shared" si="1"/>
        <v>804470</v>
      </c>
      <c r="K23" s="22">
        <v>5</v>
      </c>
      <c r="L23" s="22">
        <f>+SUM(Dec!L23+K23)</f>
        <v>49</v>
      </c>
    </row>
    <row r="24" spans="1:12" s="9" customFormat="1" ht="15.75" customHeight="1">
      <c r="A24" s="7" t="s">
        <v>57</v>
      </c>
      <c r="B24" s="8" t="s">
        <v>22</v>
      </c>
      <c r="C24" s="29">
        <v>11859</v>
      </c>
      <c r="D24" s="30">
        <f>SUM(Dec!D24+C24*6)</f>
        <v>262751</v>
      </c>
      <c r="E24" s="29">
        <v>1130</v>
      </c>
      <c r="F24" s="30">
        <f>SUM(Dec!F24+E24*6)</f>
        <v>45411</v>
      </c>
      <c r="G24" s="29">
        <v>44498</v>
      </c>
      <c r="H24" s="30">
        <f>SUM(Dec!H24+G24)</f>
        <v>126115</v>
      </c>
      <c r="I24" s="30">
        <f t="shared" si="0"/>
        <v>57487</v>
      </c>
      <c r="J24" s="30">
        <f t="shared" si="1"/>
        <v>434277</v>
      </c>
      <c r="K24" s="22">
        <v>6</v>
      </c>
      <c r="L24" s="22">
        <f>+SUM(Dec!L24+K24)</f>
        <v>21</v>
      </c>
    </row>
    <row r="25" spans="1:12" s="1" customFormat="1" ht="15.75" customHeight="1">
      <c r="A25" s="5" t="s">
        <v>63</v>
      </c>
      <c r="B25" s="6" t="s">
        <v>22</v>
      </c>
      <c r="C25" s="29">
        <v>0</v>
      </c>
      <c r="D25" s="30">
        <f>SUM(Dec!D25+C25*6)</f>
        <v>109710</v>
      </c>
      <c r="E25" s="29">
        <v>0</v>
      </c>
      <c r="F25" s="30">
        <f>SUM(Dec!F25+E25*6)</f>
        <v>0</v>
      </c>
      <c r="G25" s="29">
        <v>0</v>
      </c>
      <c r="H25" s="30">
        <f>SUM(Dec!H25+G25)</f>
        <v>95861</v>
      </c>
      <c r="I25" s="32">
        <f t="shared" si="0"/>
        <v>0</v>
      </c>
      <c r="J25" s="30">
        <f t="shared" si="1"/>
        <v>205571</v>
      </c>
      <c r="K25" s="22">
        <v>0</v>
      </c>
      <c r="L25" s="22">
        <f>+SUM(Dec!L25+K25)</f>
        <v>8</v>
      </c>
    </row>
    <row r="26" spans="1:12" s="1" customFormat="1" ht="15.75" customHeight="1">
      <c r="A26" s="5" t="s">
        <v>64</v>
      </c>
      <c r="B26" s="6" t="s">
        <v>22</v>
      </c>
      <c r="C26" s="29">
        <v>0</v>
      </c>
      <c r="D26" s="30">
        <f>SUM(Dec!D26+C26*6)</f>
        <v>116706</v>
      </c>
      <c r="E26" s="29">
        <v>1653</v>
      </c>
      <c r="F26" s="30">
        <f>SUM(Dec!F26+E26*6)</f>
        <v>70372</v>
      </c>
      <c r="G26" s="29">
        <v>3367</v>
      </c>
      <c r="H26" s="30">
        <f>SUM(Dec!H26+G26)</f>
        <v>148312</v>
      </c>
      <c r="I26" s="32">
        <f t="shared" si="0"/>
        <v>5020</v>
      </c>
      <c r="J26" s="30">
        <f t="shared" si="1"/>
        <v>335390</v>
      </c>
      <c r="K26" s="22">
        <v>2</v>
      </c>
      <c r="L26" s="22">
        <f>+SUM(Dec!L26+K26)</f>
        <v>16</v>
      </c>
    </row>
    <row r="27" spans="1:12" s="1" customFormat="1" ht="15.75" customHeight="1">
      <c r="A27" s="5" t="s">
        <v>77</v>
      </c>
      <c r="B27" s="6" t="s">
        <v>22</v>
      </c>
      <c r="C27" s="29">
        <v>0</v>
      </c>
      <c r="D27" s="30">
        <f>SUM(Dec!D27+C27*6)</f>
        <v>52117</v>
      </c>
      <c r="E27" s="29">
        <v>0</v>
      </c>
      <c r="F27" s="30">
        <f>SUM(Dec!F27+E27*6)</f>
        <v>46174</v>
      </c>
      <c r="G27" s="29">
        <v>0</v>
      </c>
      <c r="H27" s="30">
        <f>SUM(Dec!H27+G27)</f>
        <v>116662</v>
      </c>
      <c r="I27" s="32">
        <f t="shared" si="0"/>
        <v>0</v>
      </c>
      <c r="J27" s="30">
        <f t="shared" si="1"/>
        <v>214953</v>
      </c>
      <c r="K27" s="22">
        <v>0</v>
      </c>
      <c r="L27" s="22">
        <f>+SUM(Dec!L27+K27)</f>
        <v>12</v>
      </c>
    </row>
    <row r="28" spans="1:12" s="1" customFormat="1" ht="15.75" customHeight="1">
      <c r="A28" s="5" t="s">
        <v>82</v>
      </c>
      <c r="B28" s="6" t="s">
        <v>22</v>
      </c>
      <c r="C28" s="29">
        <v>1041</v>
      </c>
      <c r="D28" s="30">
        <f>SUM(Dec!D28+C28*6)</f>
        <v>90045</v>
      </c>
      <c r="E28" s="29">
        <v>0</v>
      </c>
      <c r="F28" s="30">
        <f>SUM(Dec!F28+E28*6)</f>
        <v>15588</v>
      </c>
      <c r="G28" s="29">
        <v>8514</v>
      </c>
      <c r="H28" s="30">
        <f>SUM(Dec!H28+G28)</f>
        <v>136251</v>
      </c>
      <c r="I28" s="32">
        <f t="shared" si="0"/>
        <v>9555</v>
      </c>
      <c r="J28" s="30">
        <f t="shared" si="1"/>
        <v>241884</v>
      </c>
      <c r="K28" s="22">
        <v>1</v>
      </c>
      <c r="L28" s="22">
        <f>+SUM(Dec!L28+K28)</f>
        <v>11</v>
      </c>
    </row>
    <row r="29" spans="1:12" s="1" customFormat="1" ht="15.75" customHeight="1">
      <c r="A29" s="5" t="s">
        <v>83</v>
      </c>
      <c r="B29" s="6" t="s">
        <v>22</v>
      </c>
      <c r="C29" s="29">
        <v>3495</v>
      </c>
      <c r="D29" s="30">
        <f>SUM(Dec!D29+C29*6)</f>
        <v>152538</v>
      </c>
      <c r="E29" s="29">
        <v>0</v>
      </c>
      <c r="F29" s="30">
        <f>SUM(Dec!F29+E29*6)</f>
        <v>0</v>
      </c>
      <c r="G29" s="29">
        <v>49330</v>
      </c>
      <c r="H29" s="30">
        <f>SUM(Dec!H29+G29)</f>
        <v>175139</v>
      </c>
      <c r="I29" s="32">
        <f t="shared" si="0"/>
        <v>52825</v>
      </c>
      <c r="J29" s="30">
        <f t="shared" si="1"/>
        <v>327677</v>
      </c>
      <c r="K29" s="22">
        <v>2</v>
      </c>
      <c r="L29" s="22">
        <f>+SUM(Dec!L29+K29)</f>
        <v>10</v>
      </c>
    </row>
    <row r="30" spans="1:12" s="1" customFormat="1" ht="15.75" customHeight="1">
      <c r="A30" s="5" t="s">
        <v>84</v>
      </c>
      <c r="B30" s="6" t="s">
        <v>22</v>
      </c>
      <c r="C30" s="29">
        <v>0</v>
      </c>
      <c r="D30" s="30">
        <f>SUM(Dec!D30+C30*6)</f>
        <v>353395</v>
      </c>
      <c r="E30" s="29">
        <v>1130</v>
      </c>
      <c r="F30" s="30">
        <f>SUM(Dec!F30+E30*6)</f>
        <v>92503</v>
      </c>
      <c r="G30" s="29">
        <v>396</v>
      </c>
      <c r="H30" s="30">
        <f>SUM(Dec!H30+G30)</f>
        <v>236854</v>
      </c>
      <c r="I30" s="32">
        <f t="shared" si="0"/>
        <v>1526</v>
      </c>
      <c r="J30" s="30">
        <f t="shared" si="1"/>
        <v>682752</v>
      </c>
      <c r="K30" s="22">
        <v>1</v>
      </c>
      <c r="L30" s="22">
        <f>+SUM(Dec!L30+K30)</f>
        <v>30</v>
      </c>
    </row>
    <row r="31" spans="1:12" s="9" customFormat="1" ht="15.75" customHeight="1">
      <c r="A31" s="7" t="s">
        <v>86</v>
      </c>
      <c r="B31" s="8" t="s">
        <v>22</v>
      </c>
      <c r="C31" s="29">
        <v>3803</v>
      </c>
      <c r="D31" s="30">
        <f>SUM(Dec!D31+C31*6)</f>
        <v>569008</v>
      </c>
      <c r="E31" s="29">
        <v>9234</v>
      </c>
      <c r="F31" s="30">
        <f>SUM(Dec!F31+E31*6)</f>
        <v>846411</v>
      </c>
      <c r="G31" s="29">
        <v>86105</v>
      </c>
      <c r="H31" s="30">
        <f>SUM(Dec!H31+G31)</f>
        <v>856021</v>
      </c>
      <c r="I31" s="30">
        <f t="shared" si="0"/>
        <v>99142</v>
      </c>
      <c r="J31" s="30">
        <f t="shared" si="1"/>
        <v>2271440</v>
      </c>
      <c r="K31" s="22">
        <v>13</v>
      </c>
      <c r="L31" s="22">
        <f>+SUM(Dec!L31+K31)</f>
        <v>134</v>
      </c>
    </row>
    <row r="32" spans="1:12" s="1" customFormat="1" ht="15.75" customHeight="1">
      <c r="A32" s="5" t="s">
        <v>19</v>
      </c>
      <c r="B32" s="6" t="s">
        <v>20</v>
      </c>
      <c r="C32" s="29">
        <v>1858</v>
      </c>
      <c r="D32" s="30">
        <f>SUM(Dec!D32+C32*6)</f>
        <v>81515</v>
      </c>
      <c r="E32" s="29">
        <v>0</v>
      </c>
      <c r="F32" s="30">
        <f>SUM(Dec!F32+E32*6)</f>
        <v>0</v>
      </c>
      <c r="G32" s="29">
        <v>27286</v>
      </c>
      <c r="H32" s="30">
        <f>SUM(Dec!H32+G32)</f>
        <v>49204</v>
      </c>
      <c r="I32" s="32">
        <f t="shared" si="0"/>
        <v>29144</v>
      </c>
      <c r="J32" s="30">
        <f t="shared" si="1"/>
        <v>130719</v>
      </c>
      <c r="K32" s="22">
        <v>1</v>
      </c>
      <c r="L32" s="22">
        <f>+SUM(Dec!L32+K32)</f>
        <v>5</v>
      </c>
    </row>
    <row r="33" spans="1:12" s="1" customFormat="1" ht="15.75" customHeight="1">
      <c r="A33" s="5" t="s">
        <v>26</v>
      </c>
      <c r="B33" s="6" t="s">
        <v>20</v>
      </c>
      <c r="C33" s="29">
        <v>1526</v>
      </c>
      <c r="D33" s="30">
        <f>SUM(Dec!D33+C33*6)</f>
        <v>189017</v>
      </c>
      <c r="E33" s="29">
        <v>0</v>
      </c>
      <c r="F33" s="30">
        <f>SUM(Dec!F33+E33*6)</f>
        <v>19815</v>
      </c>
      <c r="G33" s="29">
        <v>76705</v>
      </c>
      <c r="H33" s="30">
        <f>SUM(Dec!H33+G33)</f>
        <v>193438</v>
      </c>
      <c r="I33" s="32">
        <f t="shared" si="0"/>
        <v>78231</v>
      </c>
      <c r="J33" s="30">
        <f t="shared" si="1"/>
        <v>402270</v>
      </c>
      <c r="K33" s="22">
        <v>1</v>
      </c>
      <c r="L33" s="22">
        <f>+SUM(Dec!L33+K33)</f>
        <v>14</v>
      </c>
    </row>
    <row r="34" spans="1:12" s="1" customFormat="1" ht="15.75" customHeight="1">
      <c r="A34" s="5" t="s">
        <v>28</v>
      </c>
      <c r="B34" s="6" t="s">
        <v>20</v>
      </c>
      <c r="C34" s="29">
        <v>3359</v>
      </c>
      <c r="D34" s="30">
        <f>SUM(Dec!D34+C34*6)</f>
        <v>52796</v>
      </c>
      <c r="E34" s="29">
        <v>0</v>
      </c>
      <c r="F34" s="30">
        <f>SUM(Dec!F34+E34*6)</f>
        <v>970</v>
      </c>
      <c r="G34" s="29">
        <v>26301</v>
      </c>
      <c r="H34" s="30">
        <f>SUM(Dec!H34+G34)</f>
        <v>39885</v>
      </c>
      <c r="I34" s="32">
        <f t="shared" si="0"/>
        <v>29660</v>
      </c>
      <c r="J34" s="30">
        <f t="shared" si="1"/>
        <v>93651</v>
      </c>
      <c r="K34" s="22">
        <v>1</v>
      </c>
      <c r="L34" s="22">
        <f>+SUM(Dec!L34+K34)</f>
        <v>6</v>
      </c>
    </row>
    <row r="35" spans="1:12" s="1" customFormat="1" ht="15.75" customHeight="1">
      <c r="A35" s="5" t="s">
        <v>29</v>
      </c>
      <c r="B35" s="6" t="s">
        <v>20</v>
      </c>
      <c r="C35" s="29">
        <v>4413</v>
      </c>
      <c r="D35" s="30">
        <f>SUM(Dec!D35+C35*6)</f>
        <v>743155</v>
      </c>
      <c r="E35" s="29">
        <v>0</v>
      </c>
      <c r="F35" s="30">
        <f>SUM(Dec!F35+E35*6)</f>
        <v>44879</v>
      </c>
      <c r="G35" s="29">
        <v>58091</v>
      </c>
      <c r="H35" s="30">
        <f>SUM(Dec!H35+G35)</f>
        <v>750026</v>
      </c>
      <c r="I35" s="32">
        <f t="shared" si="0"/>
        <v>62504</v>
      </c>
      <c r="J35" s="30">
        <f t="shared" si="1"/>
        <v>1538060</v>
      </c>
      <c r="K35" s="22">
        <v>3</v>
      </c>
      <c r="L35" s="22">
        <f>+SUM(Dec!L35+K35)</f>
        <v>55</v>
      </c>
    </row>
    <row r="36" spans="1:12" s="9" customFormat="1" ht="15.75" customHeight="1">
      <c r="A36" s="7" t="s">
        <v>32</v>
      </c>
      <c r="B36" s="8" t="s">
        <v>20</v>
      </c>
      <c r="C36" s="29">
        <v>0</v>
      </c>
      <c r="D36" s="30">
        <f>SUM(Dec!D36+C36*6)</f>
        <v>0</v>
      </c>
      <c r="E36" s="29">
        <v>0</v>
      </c>
      <c r="F36" s="30">
        <f>SUM(Dec!F36+E36*6)</f>
        <v>0</v>
      </c>
      <c r="G36" s="29">
        <v>0</v>
      </c>
      <c r="H36" s="30">
        <f>SUM(Dec!H36+G36)</f>
        <v>0</v>
      </c>
      <c r="I36" s="30">
        <f t="shared" si="0"/>
        <v>0</v>
      </c>
      <c r="J36" s="30">
        <f t="shared" si="1"/>
        <v>0</v>
      </c>
      <c r="K36" s="22">
        <v>0</v>
      </c>
      <c r="L36" s="22">
        <f>+SUM(Dec!L36+K36)</f>
        <v>0</v>
      </c>
    </row>
    <row r="37" spans="1:12" s="1" customFormat="1" ht="15.75" customHeight="1">
      <c r="A37" s="5" t="s">
        <v>33</v>
      </c>
      <c r="B37" s="6" t="s">
        <v>20</v>
      </c>
      <c r="C37" s="29">
        <v>0</v>
      </c>
      <c r="D37" s="30">
        <f>SUM(Dec!D37+C37*6)</f>
        <v>59876</v>
      </c>
      <c r="E37" s="29">
        <v>0</v>
      </c>
      <c r="F37" s="30">
        <f>SUM(Dec!F37+E37*6)</f>
        <v>0</v>
      </c>
      <c r="G37" s="29">
        <v>0</v>
      </c>
      <c r="H37" s="30">
        <f>SUM(Dec!H37+G37)</f>
        <v>89150</v>
      </c>
      <c r="I37" s="32">
        <f aca="true" t="shared" si="2" ref="I37:I71">SUM(C37,E37,G37)</f>
        <v>0</v>
      </c>
      <c r="J37" s="30">
        <f t="shared" si="1"/>
        <v>149026</v>
      </c>
      <c r="K37" s="22">
        <v>0</v>
      </c>
      <c r="L37" s="22">
        <f>+SUM(Dec!L37+K37)</f>
        <v>3</v>
      </c>
    </row>
    <row r="38" spans="1:12" s="1" customFormat="1" ht="15.75" customHeight="1">
      <c r="A38" s="5" t="s">
        <v>34</v>
      </c>
      <c r="B38" s="6" t="s">
        <v>20</v>
      </c>
      <c r="C38" s="29">
        <v>0</v>
      </c>
      <c r="D38" s="30">
        <f>SUM(Dec!D38+C38*6)</f>
        <v>51459</v>
      </c>
      <c r="E38" s="29">
        <v>1663</v>
      </c>
      <c r="F38" s="30">
        <f>SUM(Dec!F38+E38*6)</f>
        <v>24789</v>
      </c>
      <c r="G38" s="29">
        <v>10844</v>
      </c>
      <c r="H38" s="30">
        <f>SUM(Dec!H38+G38)</f>
        <v>66062</v>
      </c>
      <c r="I38" s="32">
        <f t="shared" si="2"/>
        <v>12507</v>
      </c>
      <c r="J38" s="30">
        <f t="shared" si="1"/>
        <v>142310</v>
      </c>
      <c r="K38" s="22">
        <v>1</v>
      </c>
      <c r="L38" s="22">
        <f>+SUM(Dec!L38+K38)</f>
        <v>9</v>
      </c>
    </row>
    <row r="39" spans="1:12" s="9" customFormat="1" ht="15.75" customHeight="1">
      <c r="A39" s="7" t="s">
        <v>35</v>
      </c>
      <c r="B39" s="8" t="s">
        <v>20</v>
      </c>
      <c r="C39" s="29">
        <v>9983</v>
      </c>
      <c r="D39" s="30">
        <f>SUM(Dec!D39+C39*6)</f>
        <v>396294</v>
      </c>
      <c r="E39" s="29">
        <v>0</v>
      </c>
      <c r="F39" s="30">
        <f>SUM(Dec!F39+E39*6)</f>
        <v>68415</v>
      </c>
      <c r="G39" s="29">
        <v>70646</v>
      </c>
      <c r="H39" s="30">
        <f>SUM(Dec!H39+G39)</f>
        <v>395087</v>
      </c>
      <c r="I39" s="30">
        <f t="shared" si="2"/>
        <v>80629</v>
      </c>
      <c r="J39" s="30">
        <f t="shared" si="1"/>
        <v>859796</v>
      </c>
      <c r="K39" s="22">
        <v>7</v>
      </c>
      <c r="L39" s="22">
        <f>+SUM(Dec!L39+K39)</f>
        <v>37</v>
      </c>
    </row>
    <row r="40" spans="1:12" s="1" customFormat="1" ht="15.75" customHeight="1">
      <c r="A40" s="5" t="s">
        <v>38</v>
      </c>
      <c r="B40" s="6" t="s">
        <v>20</v>
      </c>
      <c r="C40" s="29">
        <v>0</v>
      </c>
      <c r="D40" s="30">
        <f>SUM(Dec!D40+C40*6)</f>
        <v>16824</v>
      </c>
      <c r="E40" s="29">
        <v>0</v>
      </c>
      <c r="F40" s="30">
        <f>SUM(Dec!F40+E40*6)</f>
        <v>0</v>
      </c>
      <c r="G40" s="29">
        <v>0</v>
      </c>
      <c r="H40" s="30">
        <f>SUM(Dec!H40+G40)</f>
        <v>17788</v>
      </c>
      <c r="I40" s="32">
        <f t="shared" si="2"/>
        <v>0</v>
      </c>
      <c r="J40" s="30">
        <f t="shared" si="1"/>
        <v>34612</v>
      </c>
      <c r="K40" s="22">
        <v>0</v>
      </c>
      <c r="L40" s="22">
        <f>+SUM(Dec!L40+K40)</f>
        <v>1</v>
      </c>
    </row>
    <row r="41" spans="1:12" s="9" customFormat="1" ht="15.75" customHeight="1">
      <c r="A41" s="7" t="s">
        <v>39</v>
      </c>
      <c r="B41" s="8" t="s">
        <v>20</v>
      </c>
      <c r="C41" s="29">
        <v>0</v>
      </c>
      <c r="D41" s="30">
        <f>SUM(Dec!D41+C41*6)</f>
        <v>0</v>
      </c>
      <c r="E41" s="29">
        <v>0</v>
      </c>
      <c r="F41" s="30">
        <f>SUM(Dec!F41+E41*6)</f>
        <v>9540</v>
      </c>
      <c r="G41" s="29">
        <v>0</v>
      </c>
      <c r="H41" s="30">
        <f>SUM(Dec!H41+G41)</f>
        <v>2540</v>
      </c>
      <c r="I41" s="30">
        <f t="shared" si="2"/>
        <v>0</v>
      </c>
      <c r="J41" s="30">
        <f t="shared" si="1"/>
        <v>12080</v>
      </c>
      <c r="K41" s="22">
        <v>0</v>
      </c>
      <c r="L41" s="22">
        <f>+SUM(Dec!L41+K41)</f>
        <v>1</v>
      </c>
    </row>
    <row r="42" spans="1:12" s="1" customFormat="1" ht="15.75" customHeight="1">
      <c r="A42" s="5" t="s">
        <v>41</v>
      </c>
      <c r="B42" s="6" t="s">
        <v>20</v>
      </c>
      <c r="C42" s="29">
        <v>663</v>
      </c>
      <c r="D42" s="30">
        <f>SUM(Dec!D42+C42*6)</f>
        <v>92388</v>
      </c>
      <c r="E42" s="29">
        <v>90</v>
      </c>
      <c r="F42" s="30">
        <f>SUM(Dec!F42+E42*6)</f>
        <v>49196</v>
      </c>
      <c r="G42" s="29">
        <v>3166</v>
      </c>
      <c r="H42" s="30">
        <f>SUM(Dec!H42+G42)</f>
        <v>149343</v>
      </c>
      <c r="I42" s="32">
        <f t="shared" si="2"/>
        <v>3919</v>
      </c>
      <c r="J42" s="30">
        <f t="shared" si="1"/>
        <v>290927</v>
      </c>
      <c r="K42" s="22">
        <v>4</v>
      </c>
      <c r="L42" s="22">
        <f>+SUM(Dec!L42+K42)</f>
        <v>13</v>
      </c>
    </row>
    <row r="43" spans="1:12" s="1" customFormat="1" ht="15.75" customHeight="1">
      <c r="A43" s="5" t="s">
        <v>42</v>
      </c>
      <c r="B43" s="6" t="s">
        <v>20</v>
      </c>
      <c r="C43" s="29">
        <v>3724</v>
      </c>
      <c r="D43" s="30">
        <f>SUM(Dec!D43+C43*6)</f>
        <v>272297</v>
      </c>
      <c r="E43" s="29">
        <v>0</v>
      </c>
      <c r="F43" s="30">
        <f>SUM(Dec!F43+E43*6)</f>
        <v>30608</v>
      </c>
      <c r="G43" s="29">
        <v>5572</v>
      </c>
      <c r="H43" s="30">
        <f>SUM(Dec!H43+G43)</f>
        <v>296259</v>
      </c>
      <c r="I43" s="32">
        <f t="shared" si="2"/>
        <v>9296</v>
      </c>
      <c r="J43" s="30">
        <f t="shared" si="1"/>
        <v>599164</v>
      </c>
      <c r="K43" s="22">
        <v>3</v>
      </c>
      <c r="L43" s="22">
        <f>+SUM(Dec!L43+K43)</f>
        <v>31</v>
      </c>
    </row>
    <row r="44" spans="1:12" s="9" customFormat="1" ht="15.75" customHeight="1">
      <c r="A44" s="7" t="s">
        <v>43</v>
      </c>
      <c r="B44" s="8" t="s">
        <v>20</v>
      </c>
      <c r="C44" s="29">
        <v>7354</v>
      </c>
      <c r="D44" s="30">
        <f>SUM(Dec!D44+C44*6)</f>
        <v>760025</v>
      </c>
      <c r="E44" s="29">
        <v>1815</v>
      </c>
      <c r="F44" s="30">
        <f>SUM(Dec!F44+E44*6)</f>
        <v>34342</v>
      </c>
      <c r="G44" s="29">
        <v>77167</v>
      </c>
      <c r="H44" s="30">
        <f>SUM(Dec!H44+G44)</f>
        <v>840461</v>
      </c>
      <c r="I44" s="30">
        <f t="shared" si="2"/>
        <v>86336</v>
      </c>
      <c r="J44" s="30">
        <f t="shared" si="1"/>
        <v>1634828</v>
      </c>
      <c r="K44" s="22">
        <v>8</v>
      </c>
      <c r="L44" s="22">
        <f>+SUM(Dec!L44+K44)</f>
        <v>68</v>
      </c>
    </row>
    <row r="45" spans="1:12" s="1" customFormat="1" ht="15.75" customHeight="1">
      <c r="A45" s="5" t="s">
        <v>48</v>
      </c>
      <c r="B45" s="6" t="s">
        <v>20</v>
      </c>
      <c r="C45" s="29">
        <v>0</v>
      </c>
      <c r="D45" s="30">
        <f>SUM(Dec!D45+C45*6)</f>
        <v>0</v>
      </c>
      <c r="E45" s="29">
        <v>0</v>
      </c>
      <c r="F45" s="30">
        <f>SUM(Dec!F45+E45*6)</f>
        <v>53502</v>
      </c>
      <c r="G45" s="29">
        <v>0</v>
      </c>
      <c r="H45" s="30">
        <f>SUM(Dec!H45+G45)</f>
        <v>19997</v>
      </c>
      <c r="I45" s="32">
        <f t="shared" si="2"/>
        <v>0</v>
      </c>
      <c r="J45" s="30">
        <f t="shared" si="1"/>
        <v>73499</v>
      </c>
      <c r="K45" s="22">
        <v>0</v>
      </c>
      <c r="L45" s="22">
        <f>+SUM(Dec!L45+K45)</f>
        <v>6</v>
      </c>
    </row>
    <row r="46" spans="1:12" s="9" customFormat="1" ht="15.75" customHeight="1">
      <c r="A46" s="7" t="s">
        <v>54</v>
      </c>
      <c r="B46" s="8" t="s">
        <v>20</v>
      </c>
      <c r="C46" s="29">
        <v>0</v>
      </c>
      <c r="D46" s="30">
        <f>SUM(Dec!D46+C46*6)</f>
        <v>0</v>
      </c>
      <c r="E46" s="29">
        <v>0</v>
      </c>
      <c r="F46" s="30">
        <f>SUM(Dec!F46+E46*6)</f>
        <v>0</v>
      </c>
      <c r="G46" s="29">
        <v>0</v>
      </c>
      <c r="H46" s="30">
        <f>SUM(Dec!H46+G46)</f>
        <v>0</v>
      </c>
      <c r="I46" s="30">
        <f t="shared" si="2"/>
        <v>0</v>
      </c>
      <c r="J46" s="30">
        <f t="shared" si="1"/>
        <v>0</v>
      </c>
      <c r="K46" s="22">
        <v>0</v>
      </c>
      <c r="L46" s="22">
        <f>+SUM(Dec!L46+K46)</f>
        <v>0</v>
      </c>
    </row>
    <row r="47" spans="1:12" s="9" customFormat="1" ht="15.75" customHeight="1">
      <c r="A47" s="7" t="s">
        <v>55</v>
      </c>
      <c r="B47" s="8" t="s">
        <v>20</v>
      </c>
      <c r="C47" s="29">
        <v>4385</v>
      </c>
      <c r="D47" s="30">
        <f>SUM(Dec!D47+C47*6)</f>
        <v>246386</v>
      </c>
      <c r="E47" s="29">
        <v>0</v>
      </c>
      <c r="F47" s="30">
        <f>SUM(Dec!F47+E47*6)</f>
        <v>1340</v>
      </c>
      <c r="G47" s="29">
        <v>29888</v>
      </c>
      <c r="H47" s="30">
        <f>SUM(Dec!H47+G47)</f>
        <v>260765</v>
      </c>
      <c r="I47" s="30">
        <f t="shared" si="2"/>
        <v>34273</v>
      </c>
      <c r="J47" s="30">
        <f t="shared" si="1"/>
        <v>508491</v>
      </c>
      <c r="K47" s="22">
        <v>2</v>
      </c>
      <c r="L47" s="22">
        <f>+SUM(Dec!L47+K47)</f>
        <v>17</v>
      </c>
    </row>
    <row r="48" spans="1:12" s="9" customFormat="1" ht="15.75" customHeight="1">
      <c r="A48" s="7" t="s">
        <v>56</v>
      </c>
      <c r="B48" s="8" t="s">
        <v>20</v>
      </c>
      <c r="C48" s="29">
        <v>3018</v>
      </c>
      <c r="D48" s="30">
        <f>SUM(Dec!D48+C48*6)</f>
        <v>130935</v>
      </c>
      <c r="E48" s="29">
        <v>0</v>
      </c>
      <c r="F48" s="30">
        <f>SUM(Dec!F48+E48*6)</f>
        <v>53993</v>
      </c>
      <c r="G48" s="29">
        <v>30055</v>
      </c>
      <c r="H48" s="30">
        <f>SUM(Dec!H48+G48)</f>
        <v>152983</v>
      </c>
      <c r="I48" s="30">
        <f t="shared" si="2"/>
        <v>33073</v>
      </c>
      <c r="J48" s="30">
        <f t="shared" si="1"/>
        <v>337911</v>
      </c>
      <c r="K48" s="22">
        <v>1</v>
      </c>
      <c r="L48" s="22">
        <f>+SUM(Dec!L48+K48)</f>
        <v>12</v>
      </c>
    </row>
    <row r="49" spans="1:12" s="1" customFormat="1" ht="15.75" customHeight="1">
      <c r="A49" s="5" t="s">
        <v>58</v>
      </c>
      <c r="B49" s="6" t="s">
        <v>20</v>
      </c>
      <c r="C49" s="29">
        <v>1580</v>
      </c>
      <c r="D49" s="30">
        <f>SUM(Dec!D49+C49*6)</f>
        <v>38172</v>
      </c>
      <c r="E49" s="29">
        <v>90</v>
      </c>
      <c r="F49" s="30">
        <f>SUM(Dec!F49+E49*6)</f>
        <v>540</v>
      </c>
      <c r="G49" s="29">
        <v>33339</v>
      </c>
      <c r="H49" s="30">
        <f>SUM(Dec!H49+G49)</f>
        <v>55032</v>
      </c>
      <c r="I49" s="32">
        <f t="shared" si="2"/>
        <v>35009</v>
      </c>
      <c r="J49" s="30">
        <f t="shared" si="1"/>
        <v>93744</v>
      </c>
      <c r="K49" s="22">
        <v>3</v>
      </c>
      <c r="L49" s="22">
        <f>+SUM(Dec!L49+K49)</f>
        <v>6</v>
      </c>
    </row>
    <row r="50" spans="1:12" s="1" customFormat="1" ht="15.75" customHeight="1">
      <c r="A50" s="5" t="s">
        <v>59</v>
      </c>
      <c r="B50" s="6" t="s">
        <v>20</v>
      </c>
      <c r="C50" s="29">
        <v>960</v>
      </c>
      <c r="D50" s="30">
        <f>SUM(Dec!D50+C50*6)</f>
        <v>72429</v>
      </c>
      <c r="E50" s="29">
        <v>500</v>
      </c>
      <c r="F50" s="30">
        <f>SUM(Dec!F50+E50*6)</f>
        <v>27600</v>
      </c>
      <c r="G50" s="29">
        <v>7706</v>
      </c>
      <c r="H50" s="30">
        <f>SUM(Dec!H50+G50)</f>
        <v>66361</v>
      </c>
      <c r="I50" s="32">
        <f t="shared" si="2"/>
        <v>9166</v>
      </c>
      <c r="J50" s="30">
        <f t="shared" si="1"/>
        <v>166390</v>
      </c>
      <c r="K50" s="22">
        <v>2</v>
      </c>
      <c r="L50" s="22">
        <f>+SUM(Dec!L50+K50)</f>
        <v>8</v>
      </c>
    </row>
    <row r="51" spans="1:12" s="1" customFormat="1" ht="15.75" customHeight="1">
      <c r="A51" s="5" t="s">
        <v>60</v>
      </c>
      <c r="B51" s="6" t="s">
        <v>20</v>
      </c>
      <c r="C51" s="29">
        <v>8594</v>
      </c>
      <c r="D51" s="30">
        <f>SUM(Dec!D51+C51*6)</f>
        <v>402834</v>
      </c>
      <c r="E51" s="29">
        <v>0</v>
      </c>
      <c r="F51" s="30">
        <f>SUM(Dec!F51+E51*6)</f>
        <v>66483</v>
      </c>
      <c r="G51" s="29">
        <v>52078</v>
      </c>
      <c r="H51" s="30">
        <f>SUM(Dec!H51+G51)</f>
        <v>508285</v>
      </c>
      <c r="I51" s="32">
        <f t="shared" si="2"/>
        <v>60672</v>
      </c>
      <c r="J51" s="30">
        <f>SUM(D51+F51+H51)</f>
        <v>977602</v>
      </c>
      <c r="K51" s="22">
        <v>4</v>
      </c>
      <c r="L51" s="22">
        <f>+SUM(Dec!L51+K51)</f>
        <v>34</v>
      </c>
    </row>
    <row r="52" spans="1:12" s="1" customFormat="1" ht="15.75" customHeight="1">
      <c r="A52" s="5" t="s">
        <v>61</v>
      </c>
      <c r="B52" s="6" t="s">
        <v>20</v>
      </c>
      <c r="C52" s="29">
        <v>2968</v>
      </c>
      <c r="D52" s="30">
        <f>SUM(Dec!D52+C52*6)</f>
        <v>104318</v>
      </c>
      <c r="E52" s="29">
        <v>823</v>
      </c>
      <c r="F52" s="30">
        <f>SUM(Dec!F52+E52*6)</f>
        <v>69744</v>
      </c>
      <c r="G52" s="29">
        <v>18753</v>
      </c>
      <c r="H52" s="30">
        <f>SUM(Dec!H52+G52)</f>
        <v>88489</v>
      </c>
      <c r="I52" s="32">
        <f t="shared" si="2"/>
        <v>22544</v>
      </c>
      <c r="J52" s="30">
        <f t="shared" si="1"/>
        <v>262551</v>
      </c>
      <c r="K52" s="22">
        <v>2</v>
      </c>
      <c r="L52" s="22">
        <f>+SUM(Dec!L52+K52)</f>
        <v>13</v>
      </c>
    </row>
    <row r="53" spans="1:12" s="1" customFormat="1" ht="15.75" customHeight="1">
      <c r="A53" s="5" t="s">
        <v>65</v>
      </c>
      <c r="B53" s="6" t="s">
        <v>20</v>
      </c>
      <c r="C53" s="29">
        <v>0</v>
      </c>
      <c r="D53" s="30">
        <f>SUM(Dec!D53+C53*6)</f>
        <v>0</v>
      </c>
      <c r="E53" s="29">
        <v>0</v>
      </c>
      <c r="F53" s="30">
        <f>SUM(Dec!F53+E53*6)</f>
        <v>0</v>
      </c>
      <c r="G53" s="29">
        <v>0</v>
      </c>
      <c r="H53" s="30">
        <f>SUM(Dec!H53+G53)</f>
        <v>0</v>
      </c>
      <c r="I53" s="32">
        <f t="shared" si="2"/>
        <v>0</v>
      </c>
      <c r="J53" s="30">
        <f t="shared" si="1"/>
        <v>0</v>
      </c>
      <c r="K53" s="22">
        <v>0</v>
      </c>
      <c r="L53" s="22">
        <f>+SUM(Dec!L53+K53)</f>
        <v>0</v>
      </c>
    </row>
    <row r="54" spans="1:12" s="1" customFormat="1" ht="15.75" customHeight="1">
      <c r="A54" s="5" t="s">
        <v>66</v>
      </c>
      <c r="B54" s="6" t="s">
        <v>20</v>
      </c>
      <c r="C54" s="29">
        <v>6579</v>
      </c>
      <c r="D54" s="30">
        <f>SUM(Dec!D54+C54*6)</f>
        <v>191550</v>
      </c>
      <c r="E54" s="29">
        <v>0</v>
      </c>
      <c r="F54" s="30">
        <f>SUM(Dec!F54+E54*6)</f>
        <v>2292</v>
      </c>
      <c r="G54" s="29">
        <v>615</v>
      </c>
      <c r="H54" s="30">
        <f>SUM(Dec!H54+G54)</f>
        <v>143896</v>
      </c>
      <c r="I54" s="32">
        <f t="shared" si="2"/>
        <v>7194</v>
      </c>
      <c r="J54" s="30">
        <f t="shared" si="1"/>
        <v>337738</v>
      </c>
      <c r="K54" s="22">
        <v>2</v>
      </c>
      <c r="L54" s="22">
        <f>+SUM(Dec!L54+K54)</f>
        <v>9</v>
      </c>
    </row>
    <row r="55" spans="1:12" s="1" customFormat="1" ht="15.75" customHeight="1">
      <c r="A55" s="5" t="s">
        <v>67</v>
      </c>
      <c r="B55" s="6" t="s">
        <v>20</v>
      </c>
      <c r="C55" s="29">
        <v>5647</v>
      </c>
      <c r="D55" s="30">
        <f>SUM(Dec!D55+C55*6)</f>
        <v>802443</v>
      </c>
      <c r="E55" s="29">
        <v>2085</v>
      </c>
      <c r="F55" s="30">
        <f>SUM(Dec!F55+E55*6)</f>
        <v>39867</v>
      </c>
      <c r="G55" s="29">
        <v>43124</v>
      </c>
      <c r="H55" s="30">
        <f>SUM(Dec!H55+G55)</f>
        <v>826936</v>
      </c>
      <c r="I55" s="32">
        <f t="shared" si="2"/>
        <v>50856</v>
      </c>
      <c r="J55" s="30">
        <f t="shared" si="1"/>
        <v>1669246</v>
      </c>
      <c r="K55" s="22">
        <v>6</v>
      </c>
      <c r="L55" s="22">
        <f>+SUM(Dec!L55+K55)</f>
        <v>58</v>
      </c>
    </row>
    <row r="56" spans="1:12" s="9" customFormat="1" ht="15.75" customHeight="1">
      <c r="A56" s="7" t="s">
        <v>68</v>
      </c>
      <c r="B56" s="8" t="s">
        <v>20</v>
      </c>
      <c r="C56" s="29">
        <v>0</v>
      </c>
      <c r="D56" s="30">
        <f>SUM(Dec!D56+C56*6)</f>
        <v>0</v>
      </c>
      <c r="E56" s="29">
        <v>90</v>
      </c>
      <c r="F56" s="30">
        <f>SUM(Dec!F56+E56*6)</f>
        <v>540</v>
      </c>
      <c r="G56" s="29">
        <v>0</v>
      </c>
      <c r="H56" s="30">
        <f>SUM(Dec!H56+G56)</f>
        <v>0</v>
      </c>
      <c r="I56" s="30">
        <f t="shared" si="2"/>
        <v>90</v>
      </c>
      <c r="J56" s="30">
        <f t="shared" si="1"/>
        <v>540</v>
      </c>
      <c r="K56" s="22">
        <v>1</v>
      </c>
      <c r="L56" s="22">
        <f>+SUM(Dec!L56+K56)</f>
        <v>1</v>
      </c>
    </row>
    <row r="57" spans="1:12" s="1" customFormat="1" ht="15.75" customHeight="1">
      <c r="A57" s="5" t="s">
        <v>69</v>
      </c>
      <c r="B57" s="6" t="s">
        <v>20</v>
      </c>
      <c r="C57" s="29">
        <v>2734</v>
      </c>
      <c r="D57" s="30">
        <f>SUM(Dec!D57+C57*6)</f>
        <v>143107</v>
      </c>
      <c r="E57" s="29">
        <v>2462</v>
      </c>
      <c r="F57" s="30">
        <f>SUM(Dec!F57+E57*6)</f>
        <v>78753</v>
      </c>
      <c r="G57" s="29">
        <v>14048</v>
      </c>
      <c r="H57" s="30">
        <f>SUM(Dec!H57+G57)</f>
        <v>225343</v>
      </c>
      <c r="I57" s="32">
        <f t="shared" si="2"/>
        <v>19244</v>
      </c>
      <c r="J57" s="30">
        <f t="shared" si="1"/>
        <v>447203</v>
      </c>
      <c r="K57" s="22">
        <v>5</v>
      </c>
      <c r="L57" s="22">
        <f>+SUM(Dec!L57+K57)</f>
        <v>22</v>
      </c>
    </row>
    <row r="58" spans="1:12" s="9" customFormat="1" ht="15.75" customHeight="1">
      <c r="A58" s="7" t="s">
        <v>70</v>
      </c>
      <c r="B58" s="8" t="s">
        <v>20</v>
      </c>
      <c r="C58" s="29">
        <v>0</v>
      </c>
      <c r="D58" s="30">
        <f>SUM(Dec!D58+C58*6)</f>
        <v>118645</v>
      </c>
      <c r="E58" s="29">
        <v>0</v>
      </c>
      <c r="F58" s="30">
        <f>SUM(Dec!F58+E58*6)</f>
        <v>0</v>
      </c>
      <c r="G58" s="29">
        <v>0</v>
      </c>
      <c r="H58" s="30">
        <f>SUM(Dec!H58+G58)</f>
        <v>127036</v>
      </c>
      <c r="I58" s="30">
        <f t="shared" si="2"/>
        <v>0</v>
      </c>
      <c r="J58" s="30">
        <f t="shared" si="1"/>
        <v>245681</v>
      </c>
      <c r="K58" s="22">
        <v>0</v>
      </c>
      <c r="L58" s="22">
        <f>+SUM(Dec!L58+K58)</f>
        <v>6</v>
      </c>
    </row>
    <row r="59" spans="1:12" s="1" customFormat="1" ht="15.75" customHeight="1">
      <c r="A59" s="5" t="s">
        <v>71</v>
      </c>
      <c r="B59" s="6" t="s">
        <v>20</v>
      </c>
      <c r="C59" s="29">
        <v>1233</v>
      </c>
      <c r="D59" s="30">
        <f>SUM(Dec!D59+C59*6)</f>
        <v>64887</v>
      </c>
      <c r="E59" s="29">
        <v>0</v>
      </c>
      <c r="F59" s="30">
        <f>SUM(Dec!F59+E59*6)</f>
        <v>0</v>
      </c>
      <c r="G59" s="29">
        <v>6093</v>
      </c>
      <c r="H59" s="30">
        <f>SUM(Dec!H59+G59)</f>
        <v>68737</v>
      </c>
      <c r="I59" s="32">
        <f t="shared" si="2"/>
        <v>7326</v>
      </c>
      <c r="J59" s="30">
        <f t="shared" si="1"/>
        <v>133624</v>
      </c>
      <c r="K59" s="22">
        <v>1</v>
      </c>
      <c r="L59" s="22">
        <f>+SUM(Dec!L59+K59)</f>
        <v>4</v>
      </c>
    </row>
    <row r="60" spans="1:12" s="9" customFormat="1" ht="15.75" customHeight="1">
      <c r="A60" s="7" t="s">
        <v>72</v>
      </c>
      <c r="B60" s="8" t="s">
        <v>20</v>
      </c>
      <c r="C60" s="29">
        <v>38848</v>
      </c>
      <c r="D60" s="30">
        <f>SUM(Dec!D60+C60*6)</f>
        <v>2641635</v>
      </c>
      <c r="E60" s="29">
        <v>436</v>
      </c>
      <c r="F60" s="30">
        <f>SUM(Dec!F60+E60*6)</f>
        <v>114540</v>
      </c>
      <c r="G60" s="29">
        <v>164952</v>
      </c>
      <c r="H60" s="30">
        <f>SUM(Dec!H60+G60)</f>
        <v>3192659</v>
      </c>
      <c r="I60" s="30">
        <f t="shared" si="2"/>
        <v>204236</v>
      </c>
      <c r="J60" s="30">
        <f t="shared" si="1"/>
        <v>5948834</v>
      </c>
      <c r="K60" s="22">
        <v>23</v>
      </c>
      <c r="L60" s="22">
        <f>+SUM(Dec!L60+K60)</f>
        <v>213</v>
      </c>
    </row>
    <row r="61" spans="1:12" s="1" customFormat="1" ht="15.75" customHeight="1">
      <c r="A61" s="5" t="s">
        <v>73</v>
      </c>
      <c r="B61" s="6" t="s">
        <v>20</v>
      </c>
      <c r="C61" s="29">
        <v>1041</v>
      </c>
      <c r="D61" s="30">
        <f>SUM(Dec!D61+C61*6)</f>
        <v>177899</v>
      </c>
      <c r="E61" s="29">
        <v>1130</v>
      </c>
      <c r="F61" s="30">
        <f>SUM(Dec!F61+E61*6)</f>
        <v>18293</v>
      </c>
      <c r="G61" s="29">
        <v>19575</v>
      </c>
      <c r="H61" s="30">
        <f>SUM(Dec!H61+G61)</f>
        <v>155005</v>
      </c>
      <c r="I61" s="32">
        <f t="shared" si="2"/>
        <v>21746</v>
      </c>
      <c r="J61" s="30">
        <f t="shared" si="1"/>
        <v>351197</v>
      </c>
      <c r="K61" s="22">
        <v>2</v>
      </c>
      <c r="L61" s="22">
        <f>+SUM(Dec!L61+K61)</f>
        <v>14</v>
      </c>
    </row>
    <row r="62" spans="1:12" s="9" customFormat="1" ht="15.75" customHeight="1">
      <c r="A62" s="7" t="s">
        <v>74</v>
      </c>
      <c r="B62" s="8" t="s">
        <v>20</v>
      </c>
      <c r="C62" s="29">
        <v>0</v>
      </c>
      <c r="D62" s="30">
        <f>SUM(Dec!D62+C62*6)</f>
        <v>30020</v>
      </c>
      <c r="E62" s="29">
        <v>0</v>
      </c>
      <c r="F62" s="30">
        <f>SUM(Dec!F62+E62*6)</f>
        <v>3366</v>
      </c>
      <c r="G62" s="29">
        <v>0</v>
      </c>
      <c r="H62" s="30">
        <f>SUM(Dec!H62+G62)</f>
        <v>6335</v>
      </c>
      <c r="I62" s="30">
        <f t="shared" si="2"/>
        <v>0</v>
      </c>
      <c r="J62" s="30">
        <f>SUM(D62+F62+H62)</f>
        <v>39721</v>
      </c>
      <c r="K62" s="22">
        <v>0</v>
      </c>
      <c r="L62" s="22">
        <f>+SUM(Dec!L62+K62)</f>
        <v>4</v>
      </c>
    </row>
    <row r="63" spans="1:12" s="1" customFormat="1" ht="15.75" customHeight="1">
      <c r="A63" s="5" t="s">
        <v>75</v>
      </c>
      <c r="B63" s="6" t="s">
        <v>20</v>
      </c>
      <c r="C63" s="29">
        <v>2560</v>
      </c>
      <c r="D63" s="30">
        <f>SUM(Dec!D63+C63*6)</f>
        <v>137940</v>
      </c>
      <c r="E63" s="29">
        <v>110</v>
      </c>
      <c r="F63" s="30">
        <f>SUM(Dec!F63+E63*6)</f>
        <v>660</v>
      </c>
      <c r="G63" s="29">
        <v>2388</v>
      </c>
      <c r="H63" s="30">
        <f>SUM(Dec!H63+G63)</f>
        <v>150374</v>
      </c>
      <c r="I63" s="32">
        <f t="shared" si="2"/>
        <v>5058</v>
      </c>
      <c r="J63" s="30">
        <f t="shared" si="1"/>
        <v>288974</v>
      </c>
      <c r="K63" s="22">
        <v>3</v>
      </c>
      <c r="L63" s="22">
        <f>+SUM(Dec!L63+K63)</f>
        <v>10</v>
      </c>
    </row>
    <row r="64" spans="1:12" s="1" customFormat="1" ht="15.75" customHeight="1">
      <c r="A64" s="5" t="s">
        <v>76</v>
      </c>
      <c r="B64" s="6" t="s">
        <v>20</v>
      </c>
      <c r="C64" s="29">
        <v>0</v>
      </c>
      <c r="D64" s="30">
        <f>SUM(Dec!D64+C64*6)</f>
        <v>33792</v>
      </c>
      <c r="E64" s="29">
        <v>0</v>
      </c>
      <c r="F64" s="30">
        <f>SUM(Dec!F64+E64*6)</f>
        <v>0</v>
      </c>
      <c r="G64" s="29">
        <v>0</v>
      </c>
      <c r="H64" s="30">
        <f>SUM(Dec!H64+G64)</f>
        <v>33607</v>
      </c>
      <c r="I64" s="32">
        <f t="shared" si="2"/>
        <v>0</v>
      </c>
      <c r="J64" s="30">
        <f t="shared" si="1"/>
        <v>67399</v>
      </c>
      <c r="K64" s="22">
        <v>0</v>
      </c>
      <c r="L64" s="22">
        <f>+SUM(Dec!L64+K64)</f>
        <v>1</v>
      </c>
    </row>
    <row r="65" spans="1:12" s="9" customFormat="1" ht="15.75" customHeight="1">
      <c r="A65" s="7" t="s">
        <v>78</v>
      </c>
      <c r="B65" s="8" t="s">
        <v>20</v>
      </c>
      <c r="C65" s="29">
        <v>0</v>
      </c>
      <c r="D65" s="30">
        <f>SUM(Dec!D65+C65*6)</f>
        <v>0</v>
      </c>
      <c r="E65" s="29">
        <v>0</v>
      </c>
      <c r="F65" s="30">
        <f>SUM(Dec!F65+E65*6)</f>
        <v>0</v>
      </c>
      <c r="G65" s="29">
        <v>0</v>
      </c>
      <c r="H65" s="30">
        <f>SUM(Dec!H65+G65)</f>
        <v>0</v>
      </c>
      <c r="I65" s="30">
        <f t="shared" si="2"/>
        <v>0</v>
      </c>
      <c r="J65" s="30">
        <f t="shared" si="1"/>
        <v>0</v>
      </c>
      <c r="K65" s="22">
        <v>0</v>
      </c>
      <c r="L65" s="22">
        <f>+SUM(Dec!L65+K65)</f>
        <v>0</v>
      </c>
    </row>
    <row r="66" spans="1:12" s="9" customFormat="1" ht="15.75" customHeight="1">
      <c r="A66" s="7" t="s">
        <v>79</v>
      </c>
      <c r="B66" s="8" t="s">
        <v>20</v>
      </c>
      <c r="C66" s="29">
        <v>0</v>
      </c>
      <c r="D66" s="30">
        <f>SUM(Dec!D66+C66*6)</f>
        <v>64075</v>
      </c>
      <c r="E66" s="29">
        <v>0</v>
      </c>
      <c r="F66" s="30">
        <f>SUM(Dec!F66+E66*6)</f>
        <v>0</v>
      </c>
      <c r="G66" s="29">
        <v>0</v>
      </c>
      <c r="H66" s="30">
        <f>SUM(Dec!H66+G66)</f>
        <v>10239</v>
      </c>
      <c r="I66" s="30">
        <f t="shared" si="2"/>
        <v>0</v>
      </c>
      <c r="J66" s="30">
        <f t="shared" si="1"/>
        <v>74314</v>
      </c>
      <c r="K66" s="22">
        <v>0</v>
      </c>
      <c r="L66" s="22">
        <f>+SUM(Dec!L66+K66)</f>
        <v>3</v>
      </c>
    </row>
    <row r="67" spans="1:12" s="9" customFormat="1" ht="15.75" customHeight="1">
      <c r="A67" s="7" t="s">
        <v>80</v>
      </c>
      <c r="B67" s="8" t="s">
        <v>20</v>
      </c>
      <c r="C67" s="29">
        <v>0</v>
      </c>
      <c r="D67" s="30">
        <f>SUM(Dec!D67+C67*6)</f>
        <v>15160</v>
      </c>
      <c r="E67" s="29">
        <v>0</v>
      </c>
      <c r="F67" s="30">
        <f>SUM(Dec!F67+E67*6)</f>
        <v>0</v>
      </c>
      <c r="G67" s="29">
        <v>0</v>
      </c>
      <c r="H67" s="30">
        <f>SUM(Dec!H67+G67)</f>
        <v>602</v>
      </c>
      <c r="I67" s="30">
        <f t="shared" si="2"/>
        <v>0</v>
      </c>
      <c r="J67" s="30">
        <f t="shared" si="1"/>
        <v>15762</v>
      </c>
      <c r="K67" s="22">
        <v>0</v>
      </c>
      <c r="L67" s="22">
        <f>+SUM(Dec!L67+K67)</f>
        <v>1</v>
      </c>
    </row>
    <row r="68" spans="1:12" s="1" customFormat="1" ht="15.75" customHeight="1">
      <c r="A68" s="5" t="s">
        <v>81</v>
      </c>
      <c r="B68" s="6" t="s">
        <v>20</v>
      </c>
      <c r="C68" s="29">
        <v>0</v>
      </c>
      <c r="D68" s="30">
        <f>SUM(Dec!D68+C68*6)</f>
        <v>40660</v>
      </c>
      <c r="E68" s="29">
        <v>2085</v>
      </c>
      <c r="F68" s="30">
        <f>SUM(Dec!F68+E68*6)</f>
        <v>33836</v>
      </c>
      <c r="G68" s="29">
        <v>13255</v>
      </c>
      <c r="H68" s="30">
        <f>SUM(Dec!H68+G68)</f>
        <v>33447</v>
      </c>
      <c r="I68" s="32">
        <f t="shared" si="2"/>
        <v>15340</v>
      </c>
      <c r="J68" s="30">
        <f t="shared" si="1"/>
        <v>107943</v>
      </c>
      <c r="K68" s="22">
        <v>1</v>
      </c>
      <c r="L68" s="22">
        <f>+SUM(Dec!L68+K68)</f>
        <v>6</v>
      </c>
    </row>
    <row r="69" spans="1:12" s="9" customFormat="1" ht="15.75" customHeight="1">
      <c r="A69" s="7" t="s">
        <v>85</v>
      </c>
      <c r="B69" s="8" t="s">
        <v>20</v>
      </c>
      <c r="C69" s="29">
        <v>0</v>
      </c>
      <c r="D69" s="30">
        <f>SUM(Dec!D69+C69*6)</f>
        <v>159348</v>
      </c>
      <c r="E69" s="29">
        <v>0</v>
      </c>
      <c r="F69" s="30">
        <f>SUM(Dec!F69+E69*6)</f>
        <v>0</v>
      </c>
      <c r="G69" s="29">
        <v>0</v>
      </c>
      <c r="H69" s="30">
        <f>SUM(Dec!H69+G69)</f>
        <v>151860</v>
      </c>
      <c r="I69" s="30">
        <f t="shared" si="2"/>
        <v>0</v>
      </c>
      <c r="J69" s="30">
        <f t="shared" si="1"/>
        <v>311208</v>
      </c>
      <c r="K69" s="22">
        <v>0</v>
      </c>
      <c r="L69" s="22">
        <f>+SUM(Dec!L69+K69)</f>
        <v>12</v>
      </c>
    </row>
    <row r="70" spans="1:12" s="9" customFormat="1" ht="15.75" customHeight="1">
      <c r="A70" s="7" t="s">
        <v>87</v>
      </c>
      <c r="B70" s="8" t="s">
        <v>20</v>
      </c>
      <c r="C70" s="29">
        <v>0</v>
      </c>
      <c r="D70" s="30">
        <f>SUM(Dec!D70+C70*6)</f>
        <v>55723</v>
      </c>
      <c r="E70" s="29">
        <v>0</v>
      </c>
      <c r="F70" s="30">
        <f>SUM(Dec!F70+E70*6)</f>
        <v>9804</v>
      </c>
      <c r="G70" s="29">
        <v>0</v>
      </c>
      <c r="H70" s="30">
        <f>SUM(Dec!H70+G70)</f>
        <v>140214</v>
      </c>
      <c r="I70" s="30">
        <f t="shared" si="2"/>
        <v>0</v>
      </c>
      <c r="J70" s="30">
        <f>SUM(D70+F70+H70)</f>
        <v>205741</v>
      </c>
      <c r="K70" s="22">
        <v>0</v>
      </c>
      <c r="L70" s="22">
        <f>+SUM(Dec!L70+K70)</f>
        <v>4</v>
      </c>
    </row>
    <row r="71" spans="1:12" s="1" customFormat="1" ht="15.75" customHeight="1">
      <c r="A71" s="5" t="s">
        <v>88</v>
      </c>
      <c r="B71" s="6" t="s">
        <v>20</v>
      </c>
      <c r="C71" s="29">
        <v>7194</v>
      </c>
      <c r="D71" s="30">
        <f>SUM(Dec!D71+C71*6)</f>
        <v>212843</v>
      </c>
      <c r="E71" s="29">
        <v>960</v>
      </c>
      <c r="F71" s="30">
        <f>SUM(Dec!F71+E71*6)</f>
        <v>23080</v>
      </c>
      <c r="G71" s="29">
        <v>21539</v>
      </c>
      <c r="H71" s="30">
        <f>SUM(Dec!H71+G71)</f>
        <v>241650</v>
      </c>
      <c r="I71" s="32">
        <f t="shared" si="2"/>
        <v>29693</v>
      </c>
      <c r="J71" s="30">
        <f>SUM(D71+F71+H71)</f>
        <v>477573</v>
      </c>
      <c r="K71" s="22">
        <v>5</v>
      </c>
      <c r="L71" s="22">
        <f>+SUM(Dec!L71+K71)</f>
        <v>17</v>
      </c>
    </row>
    <row r="72" spans="1:12" s="3" customFormat="1" ht="21.75">
      <c r="A72" s="17" t="s">
        <v>125</v>
      </c>
      <c r="B72" s="2"/>
      <c r="C72" s="32">
        <f>SUM(C5:C31)</f>
        <v>100553</v>
      </c>
      <c r="D72" s="32">
        <f aca="true" t="shared" si="3" ref="D72:J72">SUM(D5:D31)</f>
        <v>7115690</v>
      </c>
      <c r="E72" s="32">
        <f t="shared" si="3"/>
        <v>39950</v>
      </c>
      <c r="F72" s="32">
        <f t="shared" si="3"/>
        <v>3380670</v>
      </c>
      <c r="G72" s="32">
        <f t="shared" si="3"/>
        <v>1049604</v>
      </c>
      <c r="H72" s="32">
        <f t="shared" si="3"/>
        <v>8762073.73</v>
      </c>
      <c r="I72" s="32">
        <f t="shared" si="3"/>
        <v>1190107</v>
      </c>
      <c r="J72" s="32">
        <f t="shared" si="3"/>
        <v>19258433.73</v>
      </c>
      <c r="K72" s="21">
        <f>SUM(K5:K31)</f>
        <v>109</v>
      </c>
      <c r="L72" s="21">
        <f>SUM(Dec!L72+K72)</f>
        <v>969</v>
      </c>
    </row>
    <row r="73" spans="1:12" s="3" customFormat="1" ht="21.75">
      <c r="A73" s="17" t="s">
        <v>126</v>
      </c>
      <c r="B73" s="2"/>
      <c r="C73" s="32">
        <f>SUM(C32:C71)</f>
        <v>120221</v>
      </c>
      <c r="D73" s="32">
        <f aca="true" t="shared" si="4" ref="D73:J73">SUM(D32:D71)</f>
        <v>8600447</v>
      </c>
      <c r="E73" s="32">
        <f t="shared" si="4"/>
        <v>14339</v>
      </c>
      <c r="F73" s="32">
        <f t="shared" si="4"/>
        <v>880787</v>
      </c>
      <c r="G73" s="32">
        <f t="shared" si="4"/>
        <v>813186</v>
      </c>
      <c r="H73" s="32">
        <f t="shared" si="4"/>
        <v>9549095</v>
      </c>
      <c r="I73" s="32">
        <f t="shared" si="4"/>
        <v>947746</v>
      </c>
      <c r="J73" s="32">
        <f t="shared" si="4"/>
        <v>19030329</v>
      </c>
      <c r="K73" s="21">
        <f>SUM(K32:K71)</f>
        <v>92</v>
      </c>
      <c r="L73" s="21">
        <f>SUM(Dec!L73+K73)</f>
        <v>771</v>
      </c>
    </row>
    <row r="74" spans="1:12" s="3" customFormat="1" ht="15.75" customHeight="1">
      <c r="A74" s="15" t="s">
        <v>89</v>
      </c>
      <c r="B74" s="2"/>
      <c r="C74" s="32">
        <f>SUM(C72:C73)</f>
        <v>220774</v>
      </c>
      <c r="D74" s="32">
        <f aca="true" t="shared" si="5" ref="D74:J74">SUM(D72:D73)</f>
        <v>15716137</v>
      </c>
      <c r="E74" s="32">
        <f t="shared" si="5"/>
        <v>54289</v>
      </c>
      <c r="F74" s="32">
        <f t="shared" si="5"/>
        <v>4261457</v>
      </c>
      <c r="G74" s="32">
        <f t="shared" si="5"/>
        <v>1862790</v>
      </c>
      <c r="H74" s="32">
        <f t="shared" si="5"/>
        <v>18311168.73</v>
      </c>
      <c r="I74" s="32">
        <f t="shared" si="5"/>
        <v>2137853</v>
      </c>
      <c r="J74" s="32">
        <f t="shared" si="5"/>
        <v>38288762.730000004</v>
      </c>
      <c r="K74" s="21">
        <f>SUM(K72:K73)</f>
        <v>201</v>
      </c>
      <c r="L74" s="21">
        <f>SUM(L72:L73)</f>
        <v>1740</v>
      </c>
    </row>
    <row r="75" spans="1:12" ht="12.75">
      <c r="A75" s="10"/>
      <c r="B75" s="2"/>
      <c r="C75" s="37"/>
      <c r="D75" s="24"/>
      <c r="E75" s="37"/>
      <c r="F75" s="24"/>
      <c r="G75" s="37"/>
      <c r="H75" s="24"/>
      <c r="I75" s="78" t="s">
        <v>149</v>
      </c>
      <c r="J75" s="77">
        <v>38959725</v>
      </c>
      <c r="K75" s="41">
        <v>222</v>
      </c>
      <c r="L75" s="41">
        <v>1829</v>
      </c>
    </row>
    <row r="76" spans="1:12" ht="12.75">
      <c r="A76" s="10"/>
      <c r="B76" s="2"/>
      <c r="C76" s="37"/>
      <c r="D76" s="24"/>
      <c r="E76" s="37"/>
      <c r="F76" s="24"/>
      <c r="G76" s="37"/>
      <c r="H76" s="24"/>
      <c r="I76" s="78" t="s">
        <v>150</v>
      </c>
      <c r="J76" s="77">
        <v>39454776</v>
      </c>
      <c r="K76" s="69"/>
      <c r="L76" s="69"/>
    </row>
    <row r="77" spans="1:12" ht="12.75">
      <c r="A77" s="10"/>
      <c r="B77" s="2"/>
      <c r="C77" s="37"/>
      <c r="D77" s="24"/>
      <c r="E77" s="37"/>
      <c r="F77" s="24"/>
      <c r="G77" s="37"/>
      <c r="H77" s="24"/>
      <c r="I77" s="78" t="s">
        <v>151</v>
      </c>
      <c r="J77" s="77">
        <v>36177859</v>
      </c>
      <c r="K77" s="69"/>
      <c r="L77" s="69"/>
    </row>
  </sheetData>
  <sheetProtection/>
  <mergeCells count="1">
    <mergeCell ref="A1:L1"/>
  </mergeCells>
  <conditionalFormatting sqref="C2:IV2 B75:H77 A1:A74 M1:IV1 B3:IV74">
    <cfRule type="expression" priority="5" dxfId="0" stopIfTrue="1">
      <formula>CellHasFormula</formula>
    </cfRule>
  </conditionalFormatting>
  <conditionalFormatting sqref="A1 M1:IV1">
    <cfRule type="expression" priority="4" dxfId="0" stopIfTrue="1">
      <formula>CellHasFormula</formula>
    </cfRule>
  </conditionalFormatting>
  <conditionalFormatting sqref="C5:C71">
    <cfRule type="expression" priority="3" dxfId="0" stopIfTrue="1">
      <formula>CellHasFormula</formula>
    </cfRule>
  </conditionalFormatting>
  <conditionalFormatting sqref="E5:E71">
    <cfRule type="expression" priority="2" dxfId="0" stopIfTrue="1">
      <formula>CellHasFormula</formula>
    </cfRule>
  </conditionalFormatting>
  <conditionalFormatting sqref="G5:G71">
    <cfRule type="expression" priority="1" dxfId="0" stopIfTrue="1">
      <formula>CellHasFormula</formula>
    </cfRule>
  </conditionalFormatting>
  <printOptions/>
  <pageMargins left="0.75" right="0.75" top="1" bottom="1" header="0.5" footer="0.5"/>
  <pageSetup fitToHeight="2" fitToWidth="1"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pane ySplit="4" topLeftCell="A50" activePane="bottomLeft" state="frozen"/>
      <selection pane="topLeft" activeCell="A1" sqref="A1"/>
      <selection pane="bottomLeft" activeCell="N77" sqref="N77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15.7109375" style="23" customWidth="1"/>
    <col min="4" max="4" width="15.7109375" style="38" customWidth="1"/>
    <col min="5" max="5" width="15.7109375" style="23" customWidth="1"/>
    <col min="6" max="6" width="15.7109375" style="38" customWidth="1"/>
    <col min="7" max="7" width="15.7109375" style="23" customWidth="1"/>
    <col min="8" max="10" width="15.7109375" style="38" customWidth="1"/>
    <col min="11" max="11" width="6.7109375" style="23" customWidth="1"/>
    <col min="12" max="12" width="7.140625" style="23" customWidth="1"/>
  </cols>
  <sheetData>
    <row r="1" spans="1:12" s="1" customFormat="1" ht="18">
      <c r="A1" s="115" t="s">
        <v>130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20"/>
    </row>
    <row r="2" spans="1:12" s="1" customFormat="1" ht="12.75">
      <c r="A2" s="20" t="s">
        <v>174</v>
      </c>
      <c r="B2" s="1">
        <v>2013</v>
      </c>
      <c r="C2" s="20"/>
      <c r="D2" s="26"/>
      <c r="E2" s="20"/>
      <c r="F2" s="26"/>
      <c r="G2" s="20"/>
      <c r="H2" s="26"/>
      <c r="I2" s="26"/>
      <c r="J2" s="26"/>
      <c r="K2" s="20"/>
      <c r="L2" s="20"/>
    </row>
    <row r="3" spans="1:12" s="3" customFormat="1" ht="12.75">
      <c r="A3" s="2"/>
      <c r="B3" s="2"/>
      <c r="C3" s="37"/>
      <c r="D3" s="24"/>
      <c r="E3" s="37"/>
      <c r="F3" s="24"/>
      <c r="G3" s="37"/>
      <c r="H3" s="24"/>
      <c r="I3" s="24"/>
      <c r="J3" s="24"/>
      <c r="K3" s="24"/>
      <c r="L3" s="24"/>
    </row>
    <row r="4" spans="1:12" s="4" customFormat="1" ht="20.25" customHeight="1">
      <c r="A4" s="4" t="s">
        <v>0</v>
      </c>
      <c r="B4" s="4" t="s">
        <v>1</v>
      </c>
      <c r="C4" s="4" t="s">
        <v>7</v>
      </c>
      <c r="D4" s="19" t="s">
        <v>11</v>
      </c>
      <c r="E4" s="4" t="s">
        <v>101</v>
      </c>
      <c r="F4" s="19" t="s">
        <v>14</v>
      </c>
      <c r="G4" s="4" t="s">
        <v>102</v>
      </c>
      <c r="H4" s="19" t="s">
        <v>90</v>
      </c>
      <c r="I4" s="19" t="s">
        <v>62</v>
      </c>
      <c r="J4" s="19" t="s">
        <v>18</v>
      </c>
      <c r="K4" s="4" t="s">
        <v>128</v>
      </c>
      <c r="L4" s="4" t="s">
        <v>129</v>
      </c>
    </row>
    <row r="5" spans="1:12" s="9" customFormat="1" ht="15.75" customHeight="1">
      <c r="A5" s="7" t="s">
        <v>21</v>
      </c>
      <c r="B5" s="8" t="s">
        <v>22</v>
      </c>
      <c r="C5" s="29">
        <v>23538</v>
      </c>
      <c r="D5" s="30">
        <f>SUM(Jan!D5+C5*5)</f>
        <v>1347624</v>
      </c>
      <c r="E5" s="29">
        <v>27506</v>
      </c>
      <c r="F5" s="30">
        <f>SUM(Jan!F5+E5*5)</f>
        <v>1429318</v>
      </c>
      <c r="G5" s="29">
        <v>272347</v>
      </c>
      <c r="H5" s="30">
        <f>SUM(Jan!H5+G5)</f>
        <v>2687312</v>
      </c>
      <c r="I5" s="30">
        <f aca="true" t="shared" si="0" ref="I5:I36">SUM(C5,E5,G5)</f>
        <v>323391</v>
      </c>
      <c r="J5" s="30">
        <f>SUM(D5+F5+H5)</f>
        <v>5464254</v>
      </c>
      <c r="K5" s="22">
        <v>42</v>
      </c>
      <c r="L5" s="22">
        <f>+SUM(Jan!L5+K5)</f>
        <v>282</v>
      </c>
    </row>
    <row r="6" spans="1:12" s="9" customFormat="1" ht="15.75" customHeight="1">
      <c r="A6" s="7" t="s">
        <v>23</v>
      </c>
      <c r="B6" s="8" t="s">
        <v>22</v>
      </c>
      <c r="C6" s="29">
        <v>0</v>
      </c>
      <c r="D6" s="30">
        <f>SUM(Jan!D6+C6*5)</f>
        <v>31807</v>
      </c>
      <c r="E6" s="29">
        <v>2260</v>
      </c>
      <c r="F6" s="30">
        <f>SUM(Jan!F6+E6*5)</f>
        <v>43886</v>
      </c>
      <c r="G6" s="29">
        <v>0</v>
      </c>
      <c r="H6" s="30">
        <f>SUM(Jan!H6+G6)</f>
        <v>44429</v>
      </c>
      <c r="I6" s="30">
        <f t="shared" si="0"/>
        <v>2260</v>
      </c>
      <c r="J6" s="30">
        <f aca="true" t="shared" si="1" ref="J6:J69">SUM(D6+F6+H6)</f>
        <v>120122</v>
      </c>
      <c r="K6" s="22">
        <v>2</v>
      </c>
      <c r="L6" s="22">
        <f>+SUM(Jan!L6+K6)</f>
        <v>10</v>
      </c>
    </row>
    <row r="7" spans="1:12" s="1" customFormat="1" ht="15.75" customHeight="1">
      <c r="A7" s="5" t="s">
        <v>24</v>
      </c>
      <c r="B7" s="6" t="s">
        <v>22</v>
      </c>
      <c r="C7" s="29">
        <v>23081</v>
      </c>
      <c r="D7" s="30">
        <f>SUM(Jan!D7+C7*5)</f>
        <v>551863</v>
      </c>
      <c r="E7" s="29">
        <v>2519</v>
      </c>
      <c r="F7" s="30">
        <f>SUM(Jan!F7+E7*5)</f>
        <v>159028</v>
      </c>
      <c r="G7" s="29">
        <v>43927</v>
      </c>
      <c r="H7" s="30">
        <f>SUM(Jan!H7+G7)</f>
        <v>644238</v>
      </c>
      <c r="I7" s="32">
        <f t="shared" si="0"/>
        <v>69527</v>
      </c>
      <c r="J7" s="30">
        <f t="shared" si="1"/>
        <v>1355129</v>
      </c>
      <c r="K7" s="22">
        <v>13</v>
      </c>
      <c r="L7" s="22">
        <f>+SUM(Jan!L7+K7)</f>
        <v>62</v>
      </c>
    </row>
    <row r="8" spans="1:12" s="9" customFormat="1" ht="15.75" customHeight="1">
      <c r="A8" s="7" t="s">
        <v>25</v>
      </c>
      <c r="B8" s="8" t="s">
        <v>22</v>
      </c>
      <c r="C8" s="29">
        <v>0</v>
      </c>
      <c r="D8" s="30">
        <f>SUM(Jan!D8+C8*5)</f>
        <v>61810</v>
      </c>
      <c r="E8" s="29">
        <v>0</v>
      </c>
      <c r="F8" s="30">
        <f>SUM(Jan!F8+E8*5)</f>
        <v>3950</v>
      </c>
      <c r="G8" s="29">
        <v>0</v>
      </c>
      <c r="H8" s="30">
        <f>SUM(Jan!H8+G8)</f>
        <v>14796</v>
      </c>
      <c r="I8" s="30">
        <f t="shared" si="0"/>
        <v>0</v>
      </c>
      <c r="J8" s="30">
        <f t="shared" si="1"/>
        <v>80556</v>
      </c>
      <c r="K8" s="22">
        <v>0</v>
      </c>
      <c r="L8" s="22">
        <f>+SUM(Jan!L8+K8)</f>
        <v>8</v>
      </c>
    </row>
    <row r="9" spans="1:12" s="1" customFormat="1" ht="15.75" customHeight="1">
      <c r="A9" s="5" t="s">
        <v>27</v>
      </c>
      <c r="B9" s="6" t="s">
        <v>22</v>
      </c>
      <c r="C9" s="29">
        <v>0</v>
      </c>
      <c r="D9" s="30">
        <f>SUM(Jan!D9+C9*5)</f>
        <v>14194</v>
      </c>
      <c r="E9" s="29">
        <v>0</v>
      </c>
      <c r="F9" s="30">
        <f>SUM(Jan!F9+E9*5)</f>
        <v>13749</v>
      </c>
      <c r="G9" s="29">
        <v>0</v>
      </c>
      <c r="H9" s="30">
        <f>SUM(Jan!H9+G9)</f>
        <v>24883</v>
      </c>
      <c r="I9" s="32">
        <f t="shared" si="0"/>
        <v>0</v>
      </c>
      <c r="J9" s="30">
        <f t="shared" si="1"/>
        <v>52826</v>
      </c>
      <c r="K9" s="22">
        <v>0</v>
      </c>
      <c r="L9" s="22">
        <f>+SUM(Jan!L9+K9)</f>
        <v>4</v>
      </c>
    </row>
    <row r="10" spans="1:12" s="1" customFormat="1" ht="15.75" customHeight="1">
      <c r="A10" s="5" t="s">
        <v>30</v>
      </c>
      <c r="B10" s="6" t="s">
        <v>22</v>
      </c>
      <c r="C10" s="29">
        <v>1355</v>
      </c>
      <c r="D10" s="30">
        <f>SUM(Jan!D10+C10*5)</f>
        <v>18518</v>
      </c>
      <c r="E10" s="29">
        <v>1130</v>
      </c>
      <c r="F10" s="30">
        <f>SUM(Jan!F10+E10*5)</f>
        <v>57098</v>
      </c>
      <c r="G10" s="29">
        <v>18309</v>
      </c>
      <c r="H10" s="30">
        <f>SUM(Jan!H10+G10)</f>
        <v>91932</v>
      </c>
      <c r="I10" s="32">
        <f t="shared" si="0"/>
        <v>20794</v>
      </c>
      <c r="J10" s="30">
        <f t="shared" si="1"/>
        <v>167548</v>
      </c>
      <c r="K10" s="22">
        <v>2</v>
      </c>
      <c r="L10" s="22">
        <f>+SUM(Jan!L10+K10)</f>
        <v>6</v>
      </c>
    </row>
    <row r="11" spans="1:12" s="1" customFormat="1" ht="15.75" customHeight="1">
      <c r="A11" s="5" t="s">
        <v>31</v>
      </c>
      <c r="B11" s="6" t="s">
        <v>22</v>
      </c>
      <c r="C11" s="29">
        <v>1172</v>
      </c>
      <c r="D11" s="30">
        <f>SUM(Jan!D11+C11*5)</f>
        <v>239252</v>
      </c>
      <c r="E11" s="29">
        <v>1972</v>
      </c>
      <c r="F11" s="30">
        <f>SUM(Jan!F11+E11*5)</f>
        <v>120073</v>
      </c>
      <c r="G11" s="29">
        <v>40085</v>
      </c>
      <c r="H11" s="30">
        <f>SUM(Jan!H11+G11)</f>
        <v>179823</v>
      </c>
      <c r="I11" s="32">
        <f t="shared" si="0"/>
        <v>43229</v>
      </c>
      <c r="J11" s="30">
        <f t="shared" si="1"/>
        <v>539148</v>
      </c>
      <c r="K11" s="22">
        <v>4</v>
      </c>
      <c r="L11" s="22">
        <f>+SUM(Jan!L11+K11)</f>
        <v>37</v>
      </c>
    </row>
    <row r="12" spans="1:12" s="9" customFormat="1" ht="15.75" customHeight="1">
      <c r="A12" s="7" t="s">
        <v>36</v>
      </c>
      <c r="B12" s="8" t="s">
        <v>22</v>
      </c>
      <c r="C12" s="29">
        <v>0</v>
      </c>
      <c r="D12" s="30">
        <f>SUM(Jan!D12+C12*5)</f>
        <v>46627</v>
      </c>
      <c r="E12" s="29">
        <v>2133</v>
      </c>
      <c r="F12" s="30">
        <f>SUM(Jan!F12+E12*5)</f>
        <v>10665</v>
      </c>
      <c r="G12" s="29">
        <v>8718</v>
      </c>
      <c r="H12" s="30">
        <f>SUM(Jan!H12+G12)</f>
        <v>40289</v>
      </c>
      <c r="I12" s="30">
        <f t="shared" si="0"/>
        <v>10851</v>
      </c>
      <c r="J12" s="30">
        <f t="shared" si="1"/>
        <v>97581</v>
      </c>
      <c r="K12" s="22">
        <v>2</v>
      </c>
      <c r="L12" s="22">
        <f>+SUM(Jan!L12+K12)</f>
        <v>8</v>
      </c>
    </row>
    <row r="13" spans="1:12" s="1" customFormat="1" ht="15.75" customHeight="1">
      <c r="A13" s="5" t="s">
        <v>37</v>
      </c>
      <c r="B13" s="6" t="s">
        <v>22</v>
      </c>
      <c r="C13" s="29">
        <v>5968</v>
      </c>
      <c r="D13" s="30">
        <f>SUM(Jan!D13+C13*5)</f>
        <v>561835</v>
      </c>
      <c r="E13" s="29">
        <v>4250</v>
      </c>
      <c r="F13" s="30">
        <f>SUM(Jan!F13+E13*5)</f>
        <v>162722</v>
      </c>
      <c r="G13" s="29">
        <v>84060</v>
      </c>
      <c r="H13" s="30">
        <f>SUM(Jan!H13+G13)</f>
        <v>672992</v>
      </c>
      <c r="I13" s="32">
        <f t="shared" si="0"/>
        <v>94278</v>
      </c>
      <c r="J13" s="30">
        <f t="shared" si="1"/>
        <v>1397549</v>
      </c>
      <c r="K13" s="22">
        <v>12</v>
      </c>
      <c r="L13" s="22">
        <f>+SUM(Jan!L13+K13)</f>
        <v>67</v>
      </c>
    </row>
    <row r="14" spans="1:12" s="1" customFormat="1" ht="15.75" customHeight="1">
      <c r="A14" s="5" t="s">
        <v>40</v>
      </c>
      <c r="B14" s="6" t="s">
        <v>22</v>
      </c>
      <c r="C14" s="29">
        <v>2886</v>
      </c>
      <c r="D14" s="30">
        <f>SUM(Jan!D14+C14*5)</f>
        <v>333944</v>
      </c>
      <c r="E14" s="29">
        <v>1038</v>
      </c>
      <c r="F14" s="30">
        <f>SUM(Jan!F14+E14*5)</f>
        <v>9708</v>
      </c>
      <c r="G14" s="29">
        <v>12193</v>
      </c>
      <c r="H14" s="30">
        <f>SUM(Jan!H14+G14)</f>
        <v>338332</v>
      </c>
      <c r="I14" s="32">
        <f t="shared" si="0"/>
        <v>16117</v>
      </c>
      <c r="J14" s="30">
        <f t="shared" si="1"/>
        <v>681984</v>
      </c>
      <c r="K14" s="22">
        <v>3</v>
      </c>
      <c r="L14" s="22">
        <f>+SUM(Jan!L14+K14)</f>
        <v>35</v>
      </c>
    </row>
    <row r="15" spans="1:12" s="1" customFormat="1" ht="15.75" customHeight="1">
      <c r="A15" s="5" t="s">
        <v>44</v>
      </c>
      <c r="B15" s="6" t="s">
        <v>22</v>
      </c>
      <c r="C15" s="29">
        <v>0</v>
      </c>
      <c r="D15" s="30">
        <f>SUM(Jan!D15+C15*5)</f>
        <v>18816</v>
      </c>
      <c r="E15" s="29">
        <v>0</v>
      </c>
      <c r="F15" s="30">
        <f>SUM(Jan!F15+E15*5)</f>
        <v>0</v>
      </c>
      <c r="G15" s="29">
        <v>0</v>
      </c>
      <c r="H15" s="30">
        <f>SUM(Jan!H15+G15)</f>
        <v>86275</v>
      </c>
      <c r="I15" s="32">
        <f t="shared" si="0"/>
        <v>0</v>
      </c>
      <c r="J15" s="30">
        <f t="shared" si="1"/>
        <v>105091</v>
      </c>
      <c r="K15" s="22">
        <v>0</v>
      </c>
      <c r="L15" s="22">
        <f>+SUM(Jan!L15+K15)</f>
        <v>4</v>
      </c>
    </row>
    <row r="16" spans="1:12" s="1" customFormat="1" ht="15.75" customHeight="1">
      <c r="A16" s="5" t="s">
        <v>45</v>
      </c>
      <c r="B16" s="6" t="s">
        <v>22</v>
      </c>
      <c r="C16" s="29">
        <v>14789</v>
      </c>
      <c r="D16" s="30">
        <f>SUM(Jan!D16+C16*5)</f>
        <v>2023560</v>
      </c>
      <c r="E16" s="29">
        <v>0</v>
      </c>
      <c r="F16" s="30">
        <f>SUM(Jan!F16+E16*5)</f>
        <v>172263</v>
      </c>
      <c r="G16" s="29">
        <v>111716</v>
      </c>
      <c r="H16" s="30">
        <f>SUM(Jan!H16+G16)</f>
        <v>1842094</v>
      </c>
      <c r="I16" s="32">
        <f t="shared" si="0"/>
        <v>126505</v>
      </c>
      <c r="J16" s="30">
        <f t="shared" si="1"/>
        <v>4037917</v>
      </c>
      <c r="K16" s="22">
        <v>13</v>
      </c>
      <c r="L16" s="22">
        <f>+SUM(Jan!L16+K16)</f>
        <v>209</v>
      </c>
    </row>
    <row r="17" spans="1:12" s="1" customFormat="1" ht="15.75" customHeight="1">
      <c r="A17" s="5" t="s">
        <v>46</v>
      </c>
      <c r="B17" s="6" t="s">
        <v>22</v>
      </c>
      <c r="C17" s="29">
        <v>2617</v>
      </c>
      <c r="D17" s="30">
        <f>SUM(Jan!D17+C17*5)</f>
        <v>59497</v>
      </c>
      <c r="E17" s="29">
        <v>0</v>
      </c>
      <c r="F17" s="30">
        <f>SUM(Jan!F17+E17*5)</f>
        <v>61013</v>
      </c>
      <c r="G17" s="29">
        <v>6234</v>
      </c>
      <c r="H17" s="30">
        <f>SUM(Jan!H17+G17)</f>
        <v>164756</v>
      </c>
      <c r="I17" s="32">
        <f t="shared" si="0"/>
        <v>8851</v>
      </c>
      <c r="J17" s="30">
        <f t="shared" si="1"/>
        <v>285266</v>
      </c>
      <c r="K17" s="22">
        <v>3</v>
      </c>
      <c r="L17" s="22">
        <f>+SUM(Jan!L17+K17)</f>
        <v>17</v>
      </c>
    </row>
    <row r="18" spans="1:12" s="9" customFormat="1" ht="15.75" customHeight="1">
      <c r="A18" s="7" t="s">
        <v>47</v>
      </c>
      <c r="B18" s="8" t="s">
        <v>22</v>
      </c>
      <c r="C18" s="29">
        <v>0</v>
      </c>
      <c r="D18" s="30">
        <f>SUM(Jan!D18+C18*5)</f>
        <v>0</v>
      </c>
      <c r="E18" s="29">
        <v>0</v>
      </c>
      <c r="F18" s="30">
        <f>SUM(Jan!F18+E18*5)</f>
        <v>0</v>
      </c>
      <c r="G18" s="29">
        <v>0</v>
      </c>
      <c r="H18" s="30">
        <f>SUM(Jan!H18+G18)</f>
        <v>0</v>
      </c>
      <c r="I18" s="30">
        <f t="shared" si="0"/>
        <v>0</v>
      </c>
      <c r="J18" s="30">
        <f t="shared" si="1"/>
        <v>0</v>
      </c>
      <c r="K18" s="22">
        <v>0</v>
      </c>
      <c r="L18" s="22">
        <f>+SUM(Jan!L18+K18)</f>
        <v>0</v>
      </c>
    </row>
    <row r="19" spans="1:12" s="9" customFormat="1" ht="15.75" customHeight="1">
      <c r="A19" s="7" t="s">
        <v>49</v>
      </c>
      <c r="B19" s="8" t="s">
        <v>22</v>
      </c>
      <c r="C19" s="29">
        <v>0</v>
      </c>
      <c r="D19" s="30">
        <f>SUM(Jan!D19+C19*5)</f>
        <v>0</v>
      </c>
      <c r="E19" s="29">
        <v>0</v>
      </c>
      <c r="F19" s="30">
        <f>SUM(Jan!F19+E19*5)</f>
        <v>0</v>
      </c>
      <c r="G19" s="29">
        <v>0</v>
      </c>
      <c r="H19" s="30">
        <f>SUM(Jan!H19+G19)</f>
        <v>0</v>
      </c>
      <c r="I19" s="30">
        <f t="shared" si="0"/>
        <v>0</v>
      </c>
      <c r="J19" s="30">
        <f t="shared" si="1"/>
        <v>0</v>
      </c>
      <c r="K19" s="22">
        <v>0</v>
      </c>
      <c r="L19" s="22">
        <f>+SUM(Jan!L19+K19)</f>
        <v>0</v>
      </c>
    </row>
    <row r="20" spans="1:12" s="1" customFormat="1" ht="15.75" customHeight="1">
      <c r="A20" s="5" t="s">
        <v>50</v>
      </c>
      <c r="B20" s="6" t="s">
        <v>22</v>
      </c>
      <c r="C20" s="29">
        <v>620</v>
      </c>
      <c r="D20" s="30">
        <f>SUM(Jan!D20+C20*5)</f>
        <v>63224</v>
      </c>
      <c r="E20" s="29">
        <v>1130</v>
      </c>
      <c r="F20" s="30">
        <f>SUM(Jan!F20+E20*5)</f>
        <v>20898</v>
      </c>
      <c r="G20" s="29">
        <v>9811</v>
      </c>
      <c r="H20" s="30">
        <f>SUM(Jan!H20+G20)</f>
        <v>76260</v>
      </c>
      <c r="I20" s="32">
        <f t="shared" si="0"/>
        <v>11561</v>
      </c>
      <c r="J20" s="30">
        <f t="shared" si="1"/>
        <v>160382</v>
      </c>
      <c r="K20" s="22">
        <v>2</v>
      </c>
      <c r="L20" s="22">
        <f>+SUM(Jan!L20+K20)</f>
        <v>16</v>
      </c>
    </row>
    <row r="21" spans="1:12" s="1" customFormat="1" ht="15.75" customHeight="1">
      <c r="A21" s="5" t="s">
        <v>51</v>
      </c>
      <c r="B21" s="6" t="s">
        <v>22</v>
      </c>
      <c r="C21" s="29">
        <v>0</v>
      </c>
      <c r="D21" s="30">
        <f>SUM(Jan!D21+C21*5)</f>
        <v>66166</v>
      </c>
      <c r="E21" s="29">
        <v>0</v>
      </c>
      <c r="F21" s="30">
        <f>SUM(Jan!F21+E21*5)</f>
        <v>540</v>
      </c>
      <c r="G21" s="29">
        <v>0</v>
      </c>
      <c r="H21" s="30">
        <f>SUM(Jan!H21+G21)</f>
        <v>57996.729999999996</v>
      </c>
      <c r="I21" s="32">
        <f t="shared" si="0"/>
        <v>0</v>
      </c>
      <c r="J21" s="30">
        <f t="shared" si="1"/>
        <v>124702.73</v>
      </c>
      <c r="K21" s="22">
        <v>0</v>
      </c>
      <c r="L21" s="22">
        <f>+SUM(Jan!L21+K21)</f>
        <v>3</v>
      </c>
    </row>
    <row r="22" spans="1:12" s="1" customFormat="1" ht="15.75" customHeight="1">
      <c r="A22" s="5" t="s">
        <v>52</v>
      </c>
      <c r="B22" s="6" t="s">
        <v>22</v>
      </c>
      <c r="C22" s="29">
        <v>0</v>
      </c>
      <c r="D22" s="30">
        <f>SUM(Jan!D22+C22*5)</f>
        <v>84177</v>
      </c>
      <c r="E22" s="29">
        <v>0</v>
      </c>
      <c r="F22" s="30">
        <f>SUM(Jan!F22+E22*5)</f>
        <v>10244</v>
      </c>
      <c r="G22" s="29">
        <v>0</v>
      </c>
      <c r="H22" s="30">
        <f>SUM(Jan!H22+G22)</f>
        <v>182763</v>
      </c>
      <c r="I22" s="32">
        <f t="shared" si="0"/>
        <v>0</v>
      </c>
      <c r="J22" s="30">
        <f t="shared" si="1"/>
        <v>277184</v>
      </c>
      <c r="K22" s="22">
        <v>0</v>
      </c>
      <c r="L22" s="22">
        <f>+SUM(Jan!L22+K22)</f>
        <v>8</v>
      </c>
    </row>
    <row r="23" spans="1:12" s="1" customFormat="1" ht="15.75" customHeight="1">
      <c r="A23" s="5" t="s">
        <v>53</v>
      </c>
      <c r="B23" s="6" t="s">
        <v>22</v>
      </c>
      <c r="C23" s="29">
        <v>0</v>
      </c>
      <c r="D23" s="30">
        <f>SUM(Jan!D23+C23*5)</f>
        <v>266636</v>
      </c>
      <c r="E23" s="29">
        <v>1130</v>
      </c>
      <c r="F23" s="30">
        <f>SUM(Jan!F23+E23*5)</f>
        <v>214396</v>
      </c>
      <c r="G23" s="29">
        <v>22382</v>
      </c>
      <c r="H23" s="30">
        <f>SUM(Jan!H23+G23)</f>
        <v>351470</v>
      </c>
      <c r="I23" s="32">
        <f t="shared" si="0"/>
        <v>23512</v>
      </c>
      <c r="J23" s="30">
        <f t="shared" si="1"/>
        <v>832502</v>
      </c>
      <c r="K23" s="22">
        <v>5</v>
      </c>
      <c r="L23" s="22">
        <f>+SUM(Jan!L23+K23)</f>
        <v>54</v>
      </c>
    </row>
    <row r="24" spans="1:12" s="9" customFormat="1" ht="15.75" customHeight="1">
      <c r="A24" s="7" t="s">
        <v>57</v>
      </c>
      <c r="B24" s="8" t="s">
        <v>22</v>
      </c>
      <c r="C24" s="29">
        <v>0</v>
      </c>
      <c r="D24" s="30">
        <f>SUM(Jan!D24+C24*5)</f>
        <v>262751</v>
      </c>
      <c r="E24" s="29">
        <v>1130</v>
      </c>
      <c r="F24" s="30">
        <f>SUM(Jan!F24+E24*5)</f>
        <v>51061</v>
      </c>
      <c r="G24" s="29">
        <v>5582</v>
      </c>
      <c r="H24" s="30">
        <f>SUM(Jan!H24+G24)</f>
        <v>131697</v>
      </c>
      <c r="I24" s="30">
        <f t="shared" si="0"/>
        <v>6712</v>
      </c>
      <c r="J24" s="30">
        <f t="shared" si="1"/>
        <v>445509</v>
      </c>
      <c r="K24" s="22">
        <v>1</v>
      </c>
      <c r="L24" s="22">
        <f>+SUM(Jan!L24+K24)</f>
        <v>22</v>
      </c>
    </row>
    <row r="25" spans="1:12" s="1" customFormat="1" ht="15.75" customHeight="1">
      <c r="A25" s="5" t="s">
        <v>63</v>
      </c>
      <c r="B25" s="6" t="s">
        <v>22</v>
      </c>
      <c r="C25" s="29">
        <v>1423</v>
      </c>
      <c r="D25" s="30">
        <f>SUM(Jan!D25+C25*5)</f>
        <v>116825</v>
      </c>
      <c r="E25" s="29">
        <v>0</v>
      </c>
      <c r="F25" s="30">
        <f>SUM(Jan!F25+E25*5)</f>
        <v>0</v>
      </c>
      <c r="G25" s="29">
        <v>8540</v>
      </c>
      <c r="H25" s="30">
        <f>SUM(Jan!H25+G25)</f>
        <v>104401</v>
      </c>
      <c r="I25" s="32">
        <f t="shared" si="0"/>
        <v>9963</v>
      </c>
      <c r="J25" s="30">
        <f t="shared" si="1"/>
        <v>221226</v>
      </c>
      <c r="K25" s="22">
        <v>1</v>
      </c>
      <c r="L25" s="22">
        <f>+SUM(Jan!L25+K25)</f>
        <v>9</v>
      </c>
    </row>
    <row r="26" spans="1:12" s="1" customFormat="1" ht="15.75" customHeight="1">
      <c r="A26" s="5" t="s">
        <v>64</v>
      </c>
      <c r="B26" s="6" t="s">
        <v>22</v>
      </c>
      <c r="C26" s="29">
        <v>0</v>
      </c>
      <c r="D26" s="30">
        <f>SUM(Jan!D26+C26*5)</f>
        <v>116706</v>
      </c>
      <c r="E26" s="29">
        <v>0</v>
      </c>
      <c r="F26" s="30">
        <f>SUM(Jan!F26+E26*5)</f>
        <v>70372</v>
      </c>
      <c r="G26" s="29">
        <v>0</v>
      </c>
      <c r="H26" s="30">
        <f>SUM(Jan!H26+G26)</f>
        <v>148312</v>
      </c>
      <c r="I26" s="32">
        <f t="shared" si="0"/>
        <v>0</v>
      </c>
      <c r="J26" s="30">
        <f t="shared" si="1"/>
        <v>335390</v>
      </c>
      <c r="K26" s="22">
        <v>0</v>
      </c>
      <c r="L26" s="22">
        <f>+SUM(Jan!L26+K26)</f>
        <v>16</v>
      </c>
    </row>
    <row r="27" spans="1:12" s="1" customFormat="1" ht="15.75" customHeight="1">
      <c r="A27" s="5" t="s">
        <v>77</v>
      </c>
      <c r="B27" s="6" t="s">
        <v>22</v>
      </c>
      <c r="C27" s="29">
        <v>1733</v>
      </c>
      <c r="D27" s="30">
        <f>SUM(Jan!D27+C27*5)</f>
        <v>60782</v>
      </c>
      <c r="E27" s="29">
        <v>707</v>
      </c>
      <c r="F27" s="30">
        <f>SUM(Jan!F27+E27*5)</f>
        <v>49709</v>
      </c>
      <c r="G27" s="29">
        <v>16270</v>
      </c>
      <c r="H27" s="30">
        <f>SUM(Jan!H27+G27)</f>
        <v>132932</v>
      </c>
      <c r="I27" s="32">
        <f t="shared" si="0"/>
        <v>18710</v>
      </c>
      <c r="J27" s="30">
        <f t="shared" si="1"/>
        <v>243423</v>
      </c>
      <c r="K27" s="22">
        <v>4</v>
      </c>
      <c r="L27" s="22">
        <f>+SUM(Jan!L27+K27)</f>
        <v>16</v>
      </c>
    </row>
    <row r="28" spans="1:12" s="1" customFormat="1" ht="15.75" customHeight="1">
      <c r="A28" s="5" t="s">
        <v>82</v>
      </c>
      <c r="B28" s="6" t="s">
        <v>22</v>
      </c>
      <c r="C28" s="29">
        <v>0</v>
      </c>
      <c r="D28" s="30">
        <f>SUM(Jan!D28+C28*5)</f>
        <v>90045</v>
      </c>
      <c r="E28" s="29">
        <v>0</v>
      </c>
      <c r="F28" s="30">
        <f>SUM(Jan!F28+E28*5)</f>
        <v>15588</v>
      </c>
      <c r="G28" s="29">
        <v>0</v>
      </c>
      <c r="H28" s="30">
        <f>SUM(Jan!H28+G28)</f>
        <v>136251</v>
      </c>
      <c r="I28" s="32">
        <f t="shared" si="0"/>
        <v>0</v>
      </c>
      <c r="J28" s="30">
        <f t="shared" si="1"/>
        <v>241884</v>
      </c>
      <c r="K28" s="22">
        <v>0</v>
      </c>
      <c r="L28" s="22">
        <f>+SUM(Jan!L28+K28)</f>
        <v>11</v>
      </c>
    </row>
    <row r="29" spans="1:12" s="1" customFormat="1" ht="15.75" customHeight="1">
      <c r="A29" s="5" t="s">
        <v>83</v>
      </c>
      <c r="B29" s="6" t="s">
        <v>22</v>
      </c>
      <c r="C29" s="29">
        <v>0</v>
      </c>
      <c r="D29" s="30">
        <f>SUM(Jan!D29+C29*5)</f>
        <v>152538</v>
      </c>
      <c r="E29" s="29">
        <v>0</v>
      </c>
      <c r="F29" s="30">
        <f>SUM(Jan!F29+E29*5)</f>
        <v>0</v>
      </c>
      <c r="G29" s="29">
        <v>0</v>
      </c>
      <c r="H29" s="30">
        <f>SUM(Jan!H29+G29)</f>
        <v>175139</v>
      </c>
      <c r="I29" s="32">
        <f t="shared" si="0"/>
        <v>0</v>
      </c>
      <c r="J29" s="30">
        <f t="shared" si="1"/>
        <v>327677</v>
      </c>
      <c r="K29" s="22">
        <v>0</v>
      </c>
      <c r="L29" s="22">
        <f>+SUM(Jan!L29+K29)</f>
        <v>10</v>
      </c>
    </row>
    <row r="30" spans="1:12" s="1" customFormat="1" ht="15.75" customHeight="1">
      <c r="A30" s="5" t="s">
        <v>84</v>
      </c>
      <c r="B30" s="6" t="s">
        <v>22</v>
      </c>
      <c r="C30" s="29">
        <v>679</v>
      </c>
      <c r="D30" s="30">
        <f>SUM(Jan!D30+C30*5)</f>
        <v>356790</v>
      </c>
      <c r="E30" s="29">
        <v>3345</v>
      </c>
      <c r="F30" s="30">
        <f>SUM(Jan!F30+E30*5)</f>
        <v>109228</v>
      </c>
      <c r="G30" s="29">
        <v>33640</v>
      </c>
      <c r="H30" s="30">
        <f>SUM(Jan!H30+G30)</f>
        <v>270494</v>
      </c>
      <c r="I30" s="32">
        <f t="shared" si="0"/>
        <v>37664</v>
      </c>
      <c r="J30" s="30">
        <f t="shared" si="1"/>
        <v>736512</v>
      </c>
      <c r="K30" s="22">
        <v>7</v>
      </c>
      <c r="L30" s="22">
        <f>+SUM(Jan!L30+K30)</f>
        <v>37</v>
      </c>
    </row>
    <row r="31" spans="1:12" s="9" customFormat="1" ht="15.75" customHeight="1">
      <c r="A31" s="7" t="s">
        <v>86</v>
      </c>
      <c r="B31" s="8" t="s">
        <v>22</v>
      </c>
      <c r="C31" s="29">
        <v>2327</v>
      </c>
      <c r="D31" s="30">
        <f>SUM(Jan!D31+C31*5)</f>
        <v>580643</v>
      </c>
      <c r="E31" s="29">
        <v>12785</v>
      </c>
      <c r="F31" s="30">
        <f>SUM(Jan!F31+E31*5)</f>
        <v>910336</v>
      </c>
      <c r="G31" s="29">
        <v>81533</v>
      </c>
      <c r="H31" s="30">
        <f>SUM(Jan!H31+G31)</f>
        <v>937554</v>
      </c>
      <c r="I31" s="30">
        <f t="shared" si="0"/>
        <v>96645</v>
      </c>
      <c r="J31" s="30">
        <f t="shared" si="1"/>
        <v>2428533</v>
      </c>
      <c r="K31" s="22">
        <v>18</v>
      </c>
      <c r="L31" s="22">
        <f>+SUM(Jan!L31+K31)</f>
        <v>152</v>
      </c>
    </row>
    <row r="32" spans="1:12" s="1" customFormat="1" ht="15.75" customHeight="1">
      <c r="A32" s="5" t="s">
        <v>19</v>
      </c>
      <c r="B32" s="6" t="s">
        <v>20</v>
      </c>
      <c r="C32" s="29">
        <v>0</v>
      </c>
      <c r="D32" s="30">
        <f>SUM(Jan!D32+C32*5)</f>
        <v>81515</v>
      </c>
      <c r="E32" s="29">
        <v>0</v>
      </c>
      <c r="F32" s="30">
        <f>SUM(Jan!F32+E32*5)</f>
        <v>0</v>
      </c>
      <c r="G32" s="29">
        <v>0</v>
      </c>
      <c r="H32" s="30">
        <f>SUM(Jan!H32+G32)</f>
        <v>49204</v>
      </c>
      <c r="I32" s="32">
        <f t="shared" si="0"/>
        <v>0</v>
      </c>
      <c r="J32" s="30">
        <f t="shared" si="1"/>
        <v>130719</v>
      </c>
      <c r="K32" s="22">
        <v>0</v>
      </c>
      <c r="L32" s="22">
        <f>+SUM(Jan!L32+K32)</f>
        <v>5</v>
      </c>
    </row>
    <row r="33" spans="1:12" s="1" customFormat="1" ht="15.75" customHeight="1">
      <c r="A33" s="5" t="s">
        <v>26</v>
      </c>
      <c r="B33" s="6" t="s">
        <v>20</v>
      </c>
      <c r="C33" s="29">
        <v>822</v>
      </c>
      <c r="D33" s="30">
        <f>SUM(Jan!D33+C33*5)</f>
        <v>193127</v>
      </c>
      <c r="E33" s="29">
        <v>0</v>
      </c>
      <c r="F33" s="30">
        <f>SUM(Jan!F33+E33*5)</f>
        <v>19815</v>
      </c>
      <c r="G33" s="29">
        <v>2689</v>
      </c>
      <c r="H33" s="30">
        <f>SUM(Jan!H33+G33)</f>
        <v>196127</v>
      </c>
      <c r="I33" s="32">
        <f t="shared" si="0"/>
        <v>3511</v>
      </c>
      <c r="J33" s="30">
        <f t="shared" si="1"/>
        <v>409069</v>
      </c>
      <c r="K33" s="22">
        <v>1</v>
      </c>
      <c r="L33" s="22">
        <f>+SUM(Jan!L33+K33)</f>
        <v>15</v>
      </c>
    </row>
    <row r="34" spans="1:12" s="1" customFormat="1" ht="15.75" customHeight="1">
      <c r="A34" s="5" t="s">
        <v>28</v>
      </c>
      <c r="B34" s="6" t="s">
        <v>20</v>
      </c>
      <c r="C34" s="29">
        <v>0</v>
      </c>
      <c r="D34" s="30">
        <f>SUM(Jan!D34+C34*5)</f>
        <v>52796</v>
      </c>
      <c r="E34" s="29">
        <v>0</v>
      </c>
      <c r="F34" s="30">
        <f>SUM(Jan!F34+E34*5)</f>
        <v>970</v>
      </c>
      <c r="G34" s="29">
        <v>0</v>
      </c>
      <c r="H34" s="30">
        <f>SUM(Jan!H34+G34)</f>
        <v>39885</v>
      </c>
      <c r="I34" s="32">
        <f t="shared" si="0"/>
        <v>0</v>
      </c>
      <c r="J34" s="30">
        <f t="shared" si="1"/>
        <v>93651</v>
      </c>
      <c r="K34" s="22">
        <v>0</v>
      </c>
      <c r="L34" s="22">
        <f>+SUM(Jan!L34+K34)</f>
        <v>6</v>
      </c>
    </row>
    <row r="35" spans="1:12" s="1" customFormat="1" ht="15.75" customHeight="1">
      <c r="A35" s="5" t="s">
        <v>29</v>
      </c>
      <c r="B35" s="6" t="s">
        <v>20</v>
      </c>
      <c r="C35" s="29">
        <v>6036</v>
      </c>
      <c r="D35" s="30">
        <f>SUM(Jan!D35+C35*5)</f>
        <v>773335</v>
      </c>
      <c r="E35" s="29">
        <v>3556</v>
      </c>
      <c r="F35" s="30">
        <f>SUM(Jan!F35+E35*5)</f>
        <v>62659</v>
      </c>
      <c r="G35" s="29">
        <v>73688</v>
      </c>
      <c r="H35" s="30">
        <f>SUM(Jan!H35+G35)</f>
        <v>823714</v>
      </c>
      <c r="I35" s="32">
        <f t="shared" si="0"/>
        <v>83280</v>
      </c>
      <c r="J35" s="30">
        <f t="shared" si="1"/>
        <v>1659708</v>
      </c>
      <c r="K35" s="22">
        <v>7</v>
      </c>
      <c r="L35" s="22">
        <f>+SUM(Jan!L35+K35)</f>
        <v>62</v>
      </c>
    </row>
    <row r="36" spans="1:12" s="9" customFormat="1" ht="15.75" customHeight="1">
      <c r="A36" s="7" t="s">
        <v>32</v>
      </c>
      <c r="B36" s="8" t="s">
        <v>20</v>
      </c>
      <c r="C36" s="29">
        <v>1754</v>
      </c>
      <c r="D36" s="30">
        <f>SUM(Jan!D36+C36*5)</f>
        <v>8770</v>
      </c>
      <c r="E36" s="29">
        <v>0</v>
      </c>
      <c r="F36" s="30">
        <f>SUM(Jan!F36+E36*5)</f>
        <v>0</v>
      </c>
      <c r="G36" s="29">
        <v>11012</v>
      </c>
      <c r="H36" s="30">
        <f>SUM(Jan!H36+G36)</f>
        <v>11012</v>
      </c>
      <c r="I36" s="30">
        <f t="shared" si="0"/>
        <v>12766</v>
      </c>
      <c r="J36" s="30">
        <f t="shared" si="1"/>
        <v>19782</v>
      </c>
      <c r="K36" s="22">
        <v>1</v>
      </c>
      <c r="L36" s="22">
        <f>+SUM(Jan!L36+K36)</f>
        <v>1</v>
      </c>
    </row>
    <row r="37" spans="1:12" s="1" customFormat="1" ht="15.75" customHeight="1">
      <c r="A37" s="5" t="s">
        <v>33</v>
      </c>
      <c r="B37" s="6" t="s">
        <v>20</v>
      </c>
      <c r="C37" s="29">
        <v>0</v>
      </c>
      <c r="D37" s="30">
        <f>SUM(Jan!D37+C37*5)</f>
        <v>59876</v>
      </c>
      <c r="E37" s="29">
        <v>0</v>
      </c>
      <c r="F37" s="30">
        <f>SUM(Jan!F37+E37*5)</f>
        <v>0</v>
      </c>
      <c r="G37" s="29">
        <v>0</v>
      </c>
      <c r="H37" s="30">
        <f>SUM(Jan!H37+G37)</f>
        <v>89150</v>
      </c>
      <c r="I37" s="32">
        <f aca="true" t="shared" si="2" ref="I37:I71">SUM(C37,E37,G37)</f>
        <v>0</v>
      </c>
      <c r="J37" s="30">
        <f t="shared" si="1"/>
        <v>149026</v>
      </c>
      <c r="K37" s="22">
        <v>0</v>
      </c>
      <c r="L37" s="22">
        <f>+SUM(Jan!L37+K37)</f>
        <v>3</v>
      </c>
    </row>
    <row r="38" spans="1:12" s="1" customFormat="1" ht="15.75" customHeight="1">
      <c r="A38" s="5" t="s">
        <v>34</v>
      </c>
      <c r="B38" s="6" t="s">
        <v>20</v>
      </c>
      <c r="C38" s="29">
        <v>0</v>
      </c>
      <c r="D38" s="30">
        <f>SUM(Jan!D38+C38*5)</f>
        <v>51459</v>
      </c>
      <c r="E38" s="29">
        <v>1130</v>
      </c>
      <c r="F38" s="30">
        <f>SUM(Jan!F38+E38*5)</f>
        <v>30439</v>
      </c>
      <c r="G38" s="29">
        <v>0</v>
      </c>
      <c r="H38" s="30">
        <f>SUM(Jan!H38+G38)</f>
        <v>66062</v>
      </c>
      <c r="I38" s="32">
        <f t="shared" si="2"/>
        <v>1130</v>
      </c>
      <c r="J38" s="30">
        <f t="shared" si="1"/>
        <v>147960</v>
      </c>
      <c r="K38" s="22">
        <v>1</v>
      </c>
      <c r="L38" s="22">
        <f>+SUM(Jan!L38+K38)</f>
        <v>10</v>
      </c>
    </row>
    <row r="39" spans="1:12" s="9" customFormat="1" ht="15.75" customHeight="1">
      <c r="A39" s="7" t="s">
        <v>35</v>
      </c>
      <c r="B39" s="8" t="s">
        <v>20</v>
      </c>
      <c r="C39" s="29">
        <v>0</v>
      </c>
      <c r="D39" s="30">
        <f>SUM(Jan!D39+C39*5)</f>
        <v>396294</v>
      </c>
      <c r="E39" s="29">
        <v>2598</v>
      </c>
      <c r="F39" s="30">
        <f>SUM(Jan!F39+E39*5)</f>
        <v>81405</v>
      </c>
      <c r="G39" s="29">
        <v>20478</v>
      </c>
      <c r="H39" s="30">
        <f>SUM(Jan!H39+G39)</f>
        <v>415565</v>
      </c>
      <c r="I39" s="30">
        <f t="shared" si="2"/>
        <v>23076</v>
      </c>
      <c r="J39" s="30">
        <f>SUM(D39+F39+H39)</f>
        <v>893264</v>
      </c>
      <c r="K39" s="22">
        <v>4</v>
      </c>
      <c r="L39" s="22">
        <f>+SUM(Jan!L39+K39)</f>
        <v>41</v>
      </c>
    </row>
    <row r="40" spans="1:12" s="1" customFormat="1" ht="15.75" customHeight="1">
      <c r="A40" s="5" t="s">
        <v>38</v>
      </c>
      <c r="B40" s="6" t="s">
        <v>20</v>
      </c>
      <c r="C40" s="29">
        <v>0</v>
      </c>
      <c r="D40" s="30">
        <f>SUM(Jan!D40+C40*5)</f>
        <v>16824</v>
      </c>
      <c r="E40" s="29">
        <v>0</v>
      </c>
      <c r="F40" s="30">
        <f>SUM(Jan!F40+E40*5)</f>
        <v>0</v>
      </c>
      <c r="G40" s="29">
        <v>0</v>
      </c>
      <c r="H40" s="30">
        <f>SUM(Jan!H40+G40)</f>
        <v>17788</v>
      </c>
      <c r="I40" s="32">
        <f t="shared" si="2"/>
        <v>0</v>
      </c>
      <c r="J40" s="30">
        <f t="shared" si="1"/>
        <v>34612</v>
      </c>
      <c r="K40" s="22">
        <v>0</v>
      </c>
      <c r="L40" s="22">
        <f>+SUM(Jan!L40+K40)</f>
        <v>1</v>
      </c>
    </row>
    <row r="41" spans="1:12" s="9" customFormat="1" ht="15.75" customHeight="1">
      <c r="A41" s="7" t="s">
        <v>39</v>
      </c>
      <c r="B41" s="8" t="s">
        <v>20</v>
      </c>
      <c r="C41" s="29">
        <v>2088</v>
      </c>
      <c r="D41" s="30">
        <f>SUM(Jan!D41+C41*5)</f>
        <v>10440</v>
      </c>
      <c r="E41" s="29">
        <v>0</v>
      </c>
      <c r="F41" s="30">
        <f>SUM(Jan!F41+E41*5)</f>
        <v>9540</v>
      </c>
      <c r="G41" s="29">
        <v>5702</v>
      </c>
      <c r="H41" s="30">
        <f>SUM(Jan!H41+G41)</f>
        <v>8242</v>
      </c>
      <c r="I41" s="30">
        <f t="shared" si="2"/>
        <v>7790</v>
      </c>
      <c r="J41" s="30">
        <f t="shared" si="1"/>
        <v>28222</v>
      </c>
      <c r="K41" s="22">
        <v>2</v>
      </c>
      <c r="L41" s="22">
        <f>+SUM(Jan!L41+K41)</f>
        <v>3</v>
      </c>
    </row>
    <row r="42" spans="1:12" s="1" customFormat="1" ht="15.75" customHeight="1">
      <c r="A42" s="5" t="s">
        <v>41</v>
      </c>
      <c r="B42" s="6" t="s">
        <v>20</v>
      </c>
      <c r="C42" s="29">
        <v>0</v>
      </c>
      <c r="D42" s="30">
        <f>SUM(Jan!D42+C42*5)</f>
        <v>92388</v>
      </c>
      <c r="E42" s="29">
        <v>1130</v>
      </c>
      <c r="F42" s="30">
        <f>SUM(Jan!F42+E42*5)</f>
        <v>54846</v>
      </c>
      <c r="G42" s="29">
        <v>13373</v>
      </c>
      <c r="H42" s="30">
        <f>SUM(Jan!H42+G42)</f>
        <v>162716</v>
      </c>
      <c r="I42" s="32">
        <f t="shared" si="2"/>
        <v>14503</v>
      </c>
      <c r="J42" s="30">
        <f t="shared" si="1"/>
        <v>309950</v>
      </c>
      <c r="K42" s="22">
        <v>0</v>
      </c>
      <c r="L42" s="22">
        <f>+SUM(Jan!L42+K42)</f>
        <v>13</v>
      </c>
    </row>
    <row r="43" spans="1:12" s="1" customFormat="1" ht="15.75" customHeight="1">
      <c r="A43" s="5" t="s">
        <v>42</v>
      </c>
      <c r="B43" s="6" t="s">
        <v>20</v>
      </c>
      <c r="C43" s="29">
        <v>4326</v>
      </c>
      <c r="D43" s="30">
        <f>SUM(Jan!D43+C43*5)</f>
        <v>293927</v>
      </c>
      <c r="E43" s="29">
        <v>0</v>
      </c>
      <c r="F43" s="30">
        <f>SUM(Jan!F43+E43*5)</f>
        <v>30608</v>
      </c>
      <c r="G43" s="29">
        <v>41600</v>
      </c>
      <c r="H43" s="30">
        <f>SUM(Jan!H43+G43)</f>
        <v>337859</v>
      </c>
      <c r="I43" s="32">
        <f t="shared" si="2"/>
        <v>45926</v>
      </c>
      <c r="J43" s="30">
        <f t="shared" si="1"/>
        <v>662394</v>
      </c>
      <c r="K43" s="22">
        <v>3</v>
      </c>
      <c r="L43" s="22">
        <f>+SUM(Jan!L43+K43)</f>
        <v>34</v>
      </c>
    </row>
    <row r="44" spans="1:12" s="9" customFormat="1" ht="15.75" customHeight="1">
      <c r="A44" s="7" t="s">
        <v>43</v>
      </c>
      <c r="B44" s="8" t="s">
        <v>20</v>
      </c>
      <c r="C44" s="29">
        <v>1955</v>
      </c>
      <c r="D44" s="30">
        <f>SUM(Jan!D44+C44*5)</f>
        <v>769800</v>
      </c>
      <c r="E44" s="29">
        <v>0</v>
      </c>
      <c r="F44" s="30">
        <f>SUM(Jan!F44+E44*5)</f>
        <v>34342</v>
      </c>
      <c r="G44" s="29">
        <v>16996</v>
      </c>
      <c r="H44" s="30">
        <f>SUM(Jan!H44+G44)</f>
        <v>857457</v>
      </c>
      <c r="I44" s="30">
        <f t="shared" si="2"/>
        <v>18951</v>
      </c>
      <c r="J44" s="30">
        <f t="shared" si="1"/>
        <v>1661599</v>
      </c>
      <c r="K44" s="22">
        <v>3</v>
      </c>
      <c r="L44" s="22">
        <f>+SUM(Jan!L44+K44)</f>
        <v>71</v>
      </c>
    </row>
    <row r="45" spans="1:12" s="1" customFormat="1" ht="15.75" customHeight="1">
      <c r="A45" s="5" t="s">
        <v>48</v>
      </c>
      <c r="B45" s="6" t="s">
        <v>20</v>
      </c>
      <c r="C45" s="29">
        <v>1253</v>
      </c>
      <c r="D45" s="30">
        <f>SUM(Jan!D45+C45*5)</f>
        <v>6265</v>
      </c>
      <c r="E45" s="29">
        <v>2085</v>
      </c>
      <c r="F45" s="30">
        <f>SUM(Jan!F45+E45*5)</f>
        <v>63927</v>
      </c>
      <c r="G45" s="29">
        <v>4108</v>
      </c>
      <c r="H45" s="30">
        <f>SUM(Jan!H45+G45)</f>
        <v>24105</v>
      </c>
      <c r="I45" s="32">
        <f t="shared" si="2"/>
        <v>7446</v>
      </c>
      <c r="J45" s="30">
        <f t="shared" si="1"/>
        <v>94297</v>
      </c>
      <c r="K45" s="22">
        <v>2</v>
      </c>
      <c r="L45" s="22">
        <f>+SUM(Jan!L45+K45)</f>
        <v>8</v>
      </c>
    </row>
    <row r="46" spans="1:12" s="9" customFormat="1" ht="15.75" customHeight="1">
      <c r="A46" s="7" t="s">
        <v>54</v>
      </c>
      <c r="B46" s="8" t="s">
        <v>20</v>
      </c>
      <c r="C46" s="29">
        <v>0</v>
      </c>
      <c r="D46" s="30">
        <f>SUM(Jan!D46+C46*5)</f>
        <v>0</v>
      </c>
      <c r="E46" s="29">
        <v>0</v>
      </c>
      <c r="F46" s="30">
        <f>SUM(Jan!F46+E46*5)</f>
        <v>0</v>
      </c>
      <c r="G46" s="29">
        <v>0</v>
      </c>
      <c r="H46" s="30">
        <f>SUM(Jan!H46+G46)</f>
        <v>0</v>
      </c>
      <c r="I46" s="30">
        <f t="shared" si="2"/>
        <v>0</v>
      </c>
      <c r="J46" s="30">
        <f t="shared" si="1"/>
        <v>0</v>
      </c>
      <c r="K46" s="22">
        <v>0</v>
      </c>
      <c r="L46" s="22">
        <f>+SUM(Jan!L46+K46)</f>
        <v>0</v>
      </c>
    </row>
    <row r="47" spans="1:12" s="9" customFormat="1" ht="15.75" customHeight="1">
      <c r="A47" s="7" t="s">
        <v>55</v>
      </c>
      <c r="B47" s="8" t="s">
        <v>20</v>
      </c>
      <c r="C47" s="29">
        <v>3178</v>
      </c>
      <c r="D47" s="30">
        <f>SUM(Jan!D47+C47*5)</f>
        <v>262276</v>
      </c>
      <c r="E47" s="29">
        <v>0</v>
      </c>
      <c r="F47" s="30">
        <f>SUM(Jan!F47+E47*5)</f>
        <v>1340</v>
      </c>
      <c r="G47" s="29">
        <v>35411</v>
      </c>
      <c r="H47" s="30">
        <f>SUM(Jan!H47+G47)</f>
        <v>296176</v>
      </c>
      <c r="I47" s="30">
        <f t="shared" si="2"/>
        <v>38589</v>
      </c>
      <c r="J47" s="30">
        <f t="shared" si="1"/>
        <v>559792</v>
      </c>
      <c r="K47" s="22">
        <v>2</v>
      </c>
      <c r="L47" s="22">
        <f>+SUM(Jan!L47+K47)</f>
        <v>19</v>
      </c>
    </row>
    <row r="48" spans="1:12" s="9" customFormat="1" ht="15.75" customHeight="1">
      <c r="A48" s="7" t="s">
        <v>56</v>
      </c>
      <c r="B48" s="8" t="s">
        <v>20</v>
      </c>
      <c r="C48" s="29">
        <v>2085</v>
      </c>
      <c r="D48" s="30">
        <f>SUM(Jan!D48+C48*5)</f>
        <v>141360</v>
      </c>
      <c r="E48" s="29">
        <v>0</v>
      </c>
      <c r="F48" s="30">
        <f>SUM(Jan!F48+E48*5)</f>
        <v>53993</v>
      </c>
      <c r="G48" s="29">
        <v>14471</v>
      </c>
      <c r="H48" s="30">
        <f>SUM(Jan!H48+G48)</f>
        <v>167454</v>
      </c>
      <c r="I48" s="30">
        <f t="shared" si="2"/>
        <v>16556</v>
      </c>
      <c r="J48" s="30">
        <f t="shared" si="1"/>
        <v>362807</v>
      </c>
      <c r="K48" s="22">
        <v>1</v>
      </c>
      <c r="L48" s="22">
        <f>+SUM(Jan!L48+K48)</f>
        <v>13</v>
      </c>
    </row>
    <row r="49" spans="1:12" s="1" customFormat="1" ht="15.75" customHeight="1">
      <c r="A49" s="5" t="s">
        <v>58</v>
      </c>
      <c r="B49" s="6" t="s">
        <v>20</v>
      </c>
      <c r="C49" s="29">
        <v>1414</v>
      </c>
      <c r="D49" s="30">
        <f>SUM(Jan!D49+C49*5)</f>
        <v>45242</v>
      </c>
      <c r="E49" s="29">
        <v>1758</v>
      </c>
      <c r="F49" s="30">
        <f>SUM(Jan!F49+E49*5)</f>
        <v>9330</v>
      </c>
      <c r="G49" s="29">
        <v>4878</v>
      </c>
      <c r="H49" s="30">
        <f>SUM(Jan!H49+G49)</f>
        <v>59910</v>
      </c>
      <c r="I49" s="32">
        <f t="shared" si="2"/>
        <v>8050</v>
      </c>
      <c r="J49" s="30">
        <f t="shared" si="1"/>
        <v>114482</v>
      </c>
      <c r="K49" s="22">
        <v>2</v>
      </c>
      <c r="L49" s="22">
        <f>+SUM(Jan!L49+K49)</f>
        <v>8</v>
      </c>
    </row>
    <row r="50" spans="1:12" s="1" customFormat="1" ht="15.75" customHeight="1">
      <c r="A50" s="5" t="s">
        <v>59</v>
      </c>
      <c r="B50" s="6" t="s">
        <v>20</v>
      </c>
      <c r="C50" s="29">
        <v>0</v>
      </c>
      <c r="D50" s="30">
        <f>SUM(Jan!D50+C50*5)</f>
        <v>72429</v>
      </c>
      <c r="E50" s="29">
        <v>0</v>
      </c>
      <c r="F50" s="30">
        <f>SUM(Jan!F50+E50*5)</f>
        <v>27600</v>
      </c>
      <c r="G50" s="29">
        <v>0</v>
      </c>
      <c r="H50" s="30">
        <f>SUM(Jan!H50+G50)</f>
        <v>66361</v>
      </c>
      <c r="I50" s="32">
        <f t="shared" si="2"/>
        <v>0</v>
      </c>
      <c r="J50" s="30">
        <f t="shared" si="1"/>
        <v>166390</v>
      </c>
      <c r="K50" s="22">
        <v>0</v>
      </c>
      <c r="L50" s="22">
        <f>+SUM(Jan!L50+K50)</f>
        <v>8</v>
      </c>
    </row>
    <row r="51" spans="1:12" s="1" customFormat="1" ht="15.75" customHeight="1">
      <c r="A51" s="5" t="s">
        <v>60</v>
      </c>
      <c r="B51" s="6" t="s">
        <v>20</v>
      </c>
      <c r="C51" s="29">
        <v>5883</v>
      </c>
      <c r="D51" s="30">
        <f>SUM(Jan!D51+C51*5)</f>
        <v>432249</v>
      </c>
      <c r="E51" s="29">
        <v>1454</v>
      </c>
      <c r="F51" s="30">
        <f>SUM(Jan!F51+E51*5)</f>
        <v>73753</v>
      </c>
      <c r="G51" s="29">
        <v>58248</v>
      </c>
      <c r="H51" s="30">
        <f>SUM(Jan!H51+G51)</f>
        <v>566533</v>
      </c>
      <c r="I51" s="32">
        <f t="shared" si="2"/>
        <v>65585</v>
      </c>
      <c r="J51" s="30">
        <f t="shared" si="1"/>
        <v>1072535</v>
      </c>
      <c r="K51" s="22">
        <v>7</v>
      </c>
      <c r="L51" s="22">
        <f>+SUM(Jan!L51+K51)</f>
        <v>41</v>
      </c>
    </row>
    <row r="52" spans="1:12" s="1" customFormat="1" ht="15.75" customHeight="1">
      <c r="A52" s="5" t="s">
        <v>61</v>
      </c>
      <c r="B52" s="6" t="s">
        <v>20</v>
      </c>
      <c r="C52" s="29">
        <v>0</v>
      </c>
      <c r="D52" s="30">
        <f>SUM(Jan!D52+C52*5)</f>
        <v>104318</v>
      </c>
      <c r="E52" s="29">
        <v>2175</v>
      </c>
      <c r="F52" s="30">
        <f>SUM(Jan!F52+E52*5)</f>
        <v>80619</v>
      </c>
      <c r="G52" s="29">
        <v>0</v>
      </c>
      <c r="H52" s="30">
        <f>SUM(Jan!H52+G52)</f>
        <v>88489</v>
      </c>
      <c r="I52" s="32">
        <f t="shared" si="2"/>
        <v>2175</v>
      </c>
      <c r="J52" s="30">
        <f t="shared" si="1"/>
        <v>273426</v>
      </c>
      <c r="K52" s="22">
        <v>2</v>
      </c>
      <c r="L52" s="22">
        <f>+SUM(Jan!L52+K52)</f>
        <v>15</v>
      </c>
    </row>
    <row r="53" spans="1:12" s="1" customFormat="1" ht="15.75" customHeight="1">
      <c r="A53" s="5" t="s">
        <v>65</v>
      </c>
      <c r="B53" s="6" t="s">
        <v>20</v>
      </c>
      <c r="C53" s="29">
        <v>0</v>
      </c>
      <c r="D53" s="30">
        <f>SUM(Jan!D53+C53*5)</f>
        <v>0</v>
      </c>
      <c r="E53" s="29">
        <v>0</v>
      </c>
      <c r="F53" s="30">
        <f>SUM(Jan!F53+E53*5)</f>
        <v>0</v>
      </c>
      <c r="G53" s="29">
        <v>0</v>
      </c>
      <c r="H53" s="30">
        <f>SUM(Jan!H53+G53)</f>
        <v>0</v>
      </c>
      <c r="I53" s="32">
        <f t="shared" si="2"/>
        <v>0</v>
      </c>
      <c r="J53" s="30">
        <f t="shared" si="1"/>
        <v>0</v>
      </c>
      <c r="K53" s="22">
        <v>0</v>
      </c>
      <c r="L53" s="22">
        <f>+SUM(Jan!L53+K53)</f>
        <v>0</v>
      </c>
    </row>
    <row r="54" spans="1:12" s="1" customFormat="1" ht="15.75" customHeight="1">
      <c r="A54" s="5" t="s">
        <v>66</v>
      </c>
      <c r="B54" s="6" t="s">
        <v>20</v>
      </c>
      <c r="C54" s="29">
        <v>0</v>
      </c>
      <c r="D54" s="30">
        <f>SUM(Jan!D54+C54*5)</f>
        <v>191550</v>
      </c>
      <c r="E54" s="29">
        <v>563</v>
      </c>
      <c r="F54" s="30">
        <f>SUM(Jan!F54+E54*5)</f>
        <v>5107</v>
      </c>
      <c r="G54" s="29">
        <v>3357</v>
      </c>
      <c r="H54" s="30">
        <f>SUM(Jan!H54+G54)</f>
        <v>147253</v>
      </c>
      <c r="I54" s="32">
        <f t="shared" si="2"/>
        <v>3920</v>
      </c>
      <c r="J54" s="30">
        <f t="shared" si="1"/>
        <v>343910</v>
      </c>
      <c r="K54" s="22">
        <v>1</v>
      </c>
      <c r="L54" s="22">
        <f>+SUM(Jan!L54+K54)</f>
        <v>10</v>
      </c>
    </row>
    <row r="55" spans="1:12" s="1" customFormat="1" ht="15.75" customHeight="1">
      <c r="A55" s="5" t="s">
        <v>67</v>
      </c>
      <c r="B55" s="6" t="s">
        <v>20</v>
      </c>
      <c r="C55" s="29">
        <v>0</v>
      </c>
      <c r="D55" s="30">
        <f>SUM(Jan!D55+C55*5)</f>
        <v>802443</v>
      </c>
      <c r="E55" s="29">
        <v>630</v>
      </c>
      <c r="F55" s="30">
        <f>SUM(Jan!F55+E55*5)</f>
        <v>43017</v>
      </c>
      <c r="G55" s="29">
        <v>2732</v>
      </c>
      <c r="H55" s="30">
        <f>SUM(Jan!H55+G55)</f>
        <v>829668</v>
      </c>
      <c r="I55" s="32">
        <f t="shared" si="2"/>
        <v>3362</v>
      </c>
      <c r="J55" s="30">
        <f t="shared" si="1"/>
        <v>1675128</v>
      </c>
      <c r="K55" s="22">
        <v>1</v>
      </c>
      <c r="L55" s="22">
        <f>+SUM(Jan!L55+K55)</f>
        <v>59</v>
      </c>
    </row>
    <row r="56" spans="1:12" s="9" customFormat="1" ht="15.75" customHeight="1">
      <c r="A56" s="7" t="s">
        <v>68</v>
      </c>
      <c r="B56" s="8" t="s">
        <v>20</v>
      </c>
      <c r="C56" s="29">
        <v>0</v>
      </c>
      <c r="D56" s="30">
        <f>SUM(Jan!D56+C56*5)</f>
        <v>0</v>
      </c>
      <c r="E56" s="29">
        <v>0</v>
      </c>
      <c r="F56" s="30">
        <f>SUM(Jan!F56+E56*5)</f>
        <v>540</v>
      </c>
      <c r="G56" s="29">
        <v>0</v>
      </c>
      <c r="H56" s="30">
        <f>SUM(Jan!H56+G56)</f>
        <v>0</v>
      </c>
      <c r="I56" s="30">
        <f t="shared" si="2"/>
        <v>0</v>
      </c>
      <c r="J56" s="30">
        <f t="shared" si="1"/>
        <v>540</v>
      </c>
      <c r="K56" s="22">
        <v>0</v>
      </c>
      <c r="L56" s="22">
        <f>+SUM(Jan!L56+K56)</f>
        <v>1</v>
      </c>
    </row>
    <row r="57" spans="1:12" s="1" customFormat="1" ht="15.75" customHeight="1">
      <c r="A57" s="5" t="s">
        <v>69</v>
      </c>
      <c r="B57" s="6" t="s">
        <v>20</v>
      </c>
      <c r="C57" s="29">
        <v>3460</v>
      </c>
      <c r="D57" s="30">
        <f>SUM(Jan!D57+C57*5)</f>
        <v>160407</v>
      </c>
      <c r="E57" s="29">
        <v>1110</v>
      </c>
      <c r="F57" s="30">
        <f>SUM(Jan!F57+E57*5)</f>
        <v>84303</v>
      </c>
      <c r="G57" s="29">
        <v>0</v>
      </c>
      <c r="H57" s="30">
        <f>SUM(Jan!H57+G57)</f>
        <v>225343</v>
      </c>
      <c r="I57" s="32">
        <f t="shared" si="2"/>
        <v>4570</v>
      </c>
      <c r="J57" s="30">
        <f t="shared" si="1"/>
        <v>470053</v>
      </c>
      <c r="K57" s="22">
        <v>2</v>
      </c>
      <c r="L57" s="22">
        <f>+SUM(Jan!L57+K57)</f>
        <v>24</v>
      </c>
    </row>
    <row r="58" spans="1:12" s="9" customFormat="1" ht="15.75" customHeight="1">
      <c r="A58" s="7" t="s">
        <v>70</v>
      </c>
      <c r="B58" s="8" t="s">
        <v>20</v>
      </c>
      <c r="C58" s="29">
        <v>0</v>
      </c>
      <c r="D58" s="30">
        <f>SUM(Jan!D58+C58*5)</f>
        <v>118645</v>
      </c>
      <c r="E58" s="29">
        <v>0</v>
      </c>
      <c r="F58" s="30">
        <f>SUM(Jan!F58+E58*5)</f>
        <v>0</v>
      </c>
      <c r="G58" s="29">
        <v>0</v>
      </c>
      <c r="H58" s="30">
        <f>SUM(Jan!H58+G58)</f>
        <v>127036</v>
      </c>
      <c r="I58" s="30">
        <f t="shared" si="2"/>
        <v>0</v>
      </c>
      <c r="J58" s="30">
        <f t="shared" si="1"/>
        <v>245681</v>
      </c>
      <c r="K58" s="22">
        <v>0</v>
      </c>
      <c r="L58" s="22">
        <f>+SUM(Jan!L58+K58)</f>
        <v>6</v>
      </c>
    </row>
    <row r="59" spans="1:12" s="1" customFormat="1" ht="15.75" customHeight="1">
      <c r="A59" s="5" t="s">
        <v>71</v>
      </c>
      <c r="B59" s="6" t="s">
        <v>20</v>
      </c>
      <c r="C59" s="29">
        <v>0</v>
      </c>
      <c r="D59" s="30">
        <f>SUM(Jan!D59+C59*5)</f>
        <v>64887</v>
      </c>
      <c r="E59" s="29">
        <v>0</v>
      </c>
      <c r="F59" s="30">
        <f>SUM(Jan!F59+E59*5)</f>
        <v>0</v>
      </c>
      <c r="G59" s="29">
        <v>0</v>
      </c>
      <c r="H59" s="30">
        <f>SUM(Jan!H59+G59)</f>
        <v>68737</v>
      </c>
      <c r="I59" s="32">
        <f t="shared" si="2"/>
        <v>0</v>
      </c>
      <c r="J59" s="30">
        <f>SUM(D59+F59+H59)</f>
        <v>133624</v>
      </c>
      <c r="K59" s="22">
        <v>0</v>
      </c>
      <c r="L59" s="22">
        <f>+SUM(Jan!L59+K59)</f>
        <v>4</v>
      </c>
    </row>
    <row r="60" spans="1:12" s="9" customFormat="1" ht="15.75" customHeight="1">
      <c r="A60" s="7" t="s">
        <v>72</v>
      </c>
      <c r="B60" s="8" t="s">
        <v>20</v>
      </c>
      <c r="C60" s="29">
        <v>33250</v>
      </c>
      <c r="D60" s="30">
        <f>SUM(Jan!D60+C60*5)</f>
        <v>2807885</v>
      </c>
      <c r="E60" s="29">
        <v>2490</v>
      </c>
      <c r="F60" s="30">
        <f>SUM(Jan!F60+E60*5)</f>
        <v>126990</v>
      </c>
      <c r="G60" s="29">
        <v>215035</v>
      </c>
      <c r="H60" s="30">
        <f>SUM(Jan!H60+G60)</f>
        <v>3407694</v>
      </c>
      <c r="I60" s="30">
        <f t="shared" si="2"/>
        <v>250775</v>
      </c>
      <c r="J60" s="30">
        <f t="shared" si="1"/>
        <v>6342569</v>
      </c>
      <c r="K60" s="22">
        <v>27</v>
      </c>
      <c r="L60" s="22">
        <f>+SUM(Jan!L60+K60)</f>
        <v>240</v>
      </c>
    </row>
    <row r="61" spans="1:12" s="1" customFormat="1" ht="15.75" customHeight="1">
      <c r="A61" s="5" t="s">
        <v>73</v>
      </c>
      <c r="B61" s="6" t="s">
        <v>20</v>
      </c>
      <c r="C61" s="29">
        <v>0</v>
      </c>
      <c r="D61" s="30">
        <f>SUM(Jan!D61+C61*5)</f>
        <v>177899</v>
      </c>
      <c r="E61" s="29">
        <v>0</v>
      </c>
      <c r="F61" s="30">
        <f>SUM(Jan!F61+E61*5)</f>
        <v>18293</v>
      </c>
      <c r="G61" s="29">
        <v>0</v>
      </c>
      <c r="H61" s="30">
        <f>SUM(Jan!H61+G61)</f>
        <v>155005</v>
      </c>
      <c r="I61" s="32">
        <f t="shared" si="2"/>
        <v>0</v>
      </c>
      <c r="J61" s="30">
        <f t="shared" si="1"/>
        <v>351197</v>
      </c>
      <c r="K61" s="22">
        <v>0</v>
      </c>
      <c r="L61" s="22">
        <f>+SUM(Jan!L61+K61)</f>
        <v>14</v>
      </c>
    </row>
    <row r="62" spans="1:12" s="9" customFormat="1" ht="15.75" customHeight="1">
      <c r="A62" s="7" t="s">
        <v>74</v>
      </c>
      <c r="B62" s="8" t="s">
        <v>20</v>
      </c>
      <c r="C62" s="29">
        <v>744</v>
      </c>
      <c r="D62" s="30">
        <f>SUM(Jan!D62+C62*5)</f>
        <v>33740</v>
      </c>
      <c r="E62" s="29">
        <v>0</v>
      </c>
      <c r="F62" s="30">
        <f>SUM(Jan!F62+E62*5)</f>
        <v>3366</v>
      </c>
      <c r="G62" s="29">
        <v>1236</v>
      </c>
      <c r="H62" s="30">
        <f>SUM(Jan!H62+G62)</f>
        <v>7571</v>
      </c>
      <c r="I62" s="30">
        <f t="shared" si="2"/>
        <v>1980</v>
      </c>
      <c r="J62" s="30">
        <f t="shared" si="1"/>
        <v>44677</v>
      </c>
      <c r="K62" s="22">
        <v>1</v>
      </c>
      <c r="L62" s="22">
        <f>+SUM(Jan!L62+K62)</f>
        <v>5</v>
      </c>
    </row>
    <row r="63" spans="1:12" s="1" customFormat="1" ht="15.75" customHeight="1">
      <c r="A63" s="5" t="s">
        <v>75</v>
      </c>
      <c r="B63" s="6" t="s">
        <v>20</v>
      </c>
      <c r="C63" s="29">
        <v>1001</v>
      </c>
      <c r="D63" s="30">
        <f>SUM(Jan!D63+C63*5)</f>
        <v>142945</v>
      </c>
      <c r="E63" s="29">
        <v>1758</v>
      </c>
      <c r="F63" s="30">
        <f>SUM(Jan!F63+E63*5)</f>
        <v>9450</v>
      </c>
      <c r="G63" s="29">
        <v>22639</v>
      </c>
      <c r="H63" s="30">
        <f>SUM(Jan!H63+G63)</f>
        <v>173013</v>
      </c>
      <c r="I63" s="32">
        <f t="shared" si="2"/>
        <v>25398</v>
      </c>
      <c r="J63" s="30">
        <f t="shared" si="1"/>
        <v>325408</v>
      </c>
      <c r="K63" s="22">
        <v>3</v>
      </c>
      <c r="L63" s="22">
        <f>+SUM(Jan!L63+K63)</f>
        <v>13</v>
      </c>
    </row>
    <row r="64" spans="1:12" s="1" customFormat="1" ht="15.75" customHeight="1">
      <c r="A64" s="5" t="s">
        <v>76</v>
      </c>
      <c r="B64" s="6" t="s">
        <v>20</v>
      </c>
      <c r="C64" s="29">
        <v>0</v>
      </c>
      <c r="D64" s="30">
        <f>SUM(Jan!D64+C64*5)</f>
        <v>33792</v>
      </c>
      <c r="E64" s="29">
        <v>0</v>
      </c>
      <c r="F64" s="30">
        <f>SUM(Jan!F64+E64*5)</f>
        <v>0</v>
      </c>
      <c r="G64" s="29">
        <v>0</v>
      </c>
      <c r="H64" s="30">
        <f>SUM(Jan!H64+G64)</f>
        <v>33607</v>
      </c>
      <c r="I64" s="32">
        <f t="shared" si="2"/>
        <v>0</v>
      </c>
      <c r="J64" s="30">
        <f t="shared" si="1"/>
        <v>67399</v>
      </c>
      <c r="K64" s="22">
        <v>0</v>
      </c>
      <c r="L64" s="22">
        <f>+SUM(Jan!L64+K64)</f>
        <v>1</v>
      </c>
    </row>
    <row r="65" spans="1:12" s="9" customFormat="1" ht="15.75" customHeight="1">
      <c r="A65" s="7" t="s">
        <v>78</v>
      </c>
      <c r="B65" s="8" t="s">
        <v>20</v>
      </c>
      <c r="C65" s="29">
        <v>0</v>
      </c>
      <c r="D65" s="30">
        <f>SUM(Jan!D65+C65*5)</f>
        <v>0</v>
      </c>
      <c r="E65" s="29">
        <v>0</v>
      </c>
      <c r="F65" s="30">
        <f>SUM(Jan!F65+E65*5)</f>
        <v>0</v>
      </c>
      <c r="G65" s="29">
        <v>0</v>
      </c>
      <c r="H65" s="30">
        <f>SUM(Jan!H65+G65)</f>
        <v>0</v>
      </c>
      <c r="I65" s="30">
        <f t="shared" si="2"/>
        <v>0</v>
      </c>
      <c r="J65" s="30">
        <f t="shared" si="1"/>
        <v>0</v>
      </c>
      <c r="K65" s="22">
        <v>0</v>
      </c>
      <c r="L65" s="22">
        <f>+SUM(Jan!L65+K65)</f>
        <v>0</v>
      </c>
    </row>
    <row r="66" spans="1:12" s="9" customFormat="1" ht="15.75" customHeight="1">
      <c r="A66" s="7" t="s">
        <v>79</v>
      </c>
      <c r="B66" s="8" t="s">
        <v>20</v>
      </c>
      <c r="C66" s="29">
        <v>0</v>
      </c>
      <c r="D66" s="30">
        <f>SUM(Jan!D66+C66*5)</f>
        <v>64075</v>
      </c>
      <c r="E66" s="29">
        <v>0</v>
      </c>
      <c r="F66" s="30">
        <f>SUM(Jan!F66+E66*5)</f>
        <v>0</v>
      </c>
      <c r="G66" s="29">
        <v>0</v>
      </c>
      <c r="H66" s="30">
        <f>SUM(Jan!H66+G66)</f>
        <v>10239</v>
      </c>
      <c r="I66" s="30">
        <f t="shared" si="2"/>
        <v>0</v>
      </c>
      <c r="J66" s="30">
        <f t="shared" si="1"/>
        <v>74314</v>
      </c>
      <c r="K66" s="22">
        <v>0</v>
      </c>
      <c r="L66" s="22">
        <f>+SUM(Jan!L66+K66)</f>
        <v>3</v>
      </c>
    </row>
    <row r="67" spans="1:12" s="9" customFormat="1" ht="15.75" customHeight="1">
      <c r="A67" s="7" t="s">
        <v>80</v>
      </c>
      <c r="B67" s="8" t="s">
        <v>20</v>
      </c>
      <c r="C67" s="29">
        <v>0</v>
      </c>
      <c r="D67" s="30">
        <f>SUM(Jan!D67+C67*5)</f>
        <v>15160</v>
      </c>
      <c r="E67" s="29">
        <v>469</v>
      </c>
      <c r="F67" s="30">
        <f>SUM(Jan!F67+E67*5)</f>
        <v>2345</v>
      </c>
      <c r="G67" s="29">
        <v>5550</v>
      </c>
      <c r="H67" s="30">
        <f>SUM(Jan!H67+G67)</f>
        <v>6152</v>
      </c>
      <c r="I67" s="30">
        <f t="shared" si="2"/>
        <v>6019</v>
      </c>
      <c r="J67" s="30">
        <f t="shared" si="1"/>
        <v>23657</v>
      </c>
      <c r="K67" s="22">
        <v>1</v>
      </c>
      <c r="L67" s="22">
        <f>+SUM(Jan!L67+K67)</f>
        <v>2</v>
      </c>
    </row>
    <row r="68" spans="1:12" s="1" customFormat="1" ht="15.75" customHeight="1">
      <c r="A68" s="5" t="s">
        <v>81</v>
      </c>
      <c r="B68" s="6" t="s">
        <v>20</v>
      </c>
      <c r="C68" s="29">
        <v>0</v>
      </c>
      <c r="D68" s="30">
        <f>SUM(Jan!D68+C68*5)</f>
        <v>40660</v>
      </c>
      <c r="E68" s="29">
        <v>0</v>
      </c>
      <c r="F68" s="30">
        <f>SUM(Jan!F68+E68*5)</f>
        <v>33836</v>
      </c>
      <c r="G68" s="29">
        <v>0</v>
      </c>
      <c r="H68" s="30">
        <f>SUM(Jan!H68+G68)</f>
        <v>33447</v>
      </c>
      <c r="I68" s="32">
        <f t="shared" si="2"/>
        <v>0</v>
      </c>
      <c r="J68" s="30">
        <f t="shared" si="1"/>
        <v>107943</v>
      </c>
      <c r="K68" s="20">
        <v>0</v>
      </c>
      <c r="L68" s="22">
        <f>+SUM(Jan!L68+K68)</f>
        <v>6</v>
      </c>
    </row>
    <row r="69" spans="1:12" s="9" customFormat="1" ht="15.75" customHeight="1">
      <c r="A69" s="7" t="s">
        <v>85</v>
      </c>
      <c r="B69" s="8" t="s">
        <v>20</v>
      </c>
      <c r="C69" s="29">
        <v>0</v>
      </c>
      <c r="D69" s="30">
        <f>SUM(Jan!D69+C69*5)</f>
        <v>159348</v>
      </c>
      <c r="E69" s="29">
        <v>0</v>
      </c>
      <c r="F69" s="30">
        <f>SUM(Jan!F69+E69*5)</f>
        <v>0</v>
      </c>
      <c r="G69" s="29">
        <v>0</v>
      </c>
      <c r="H69" s="30">
        <f>SUM(Jan!H69+G69)</f>
        <v>151860</v>
      </c>
      <c r="I69" s="30">
        <f t="shared" si="2"/>
        <v>0</v>
      </c>
      <c r="J69" s="30">
        <f t="shared" si="1"/>
        <v>311208</v>
      </c>
      <c r="K69" s="22">
        <v>0</v>
      </c>
      <c r="L69" s="22">
        <f>+SUM(Jan!L69+K69)</f>
        <v>12</v>
      </c>
    </row>
    <row r="70" spans="1:12" s="9" customFormat="1" ht="15.75" customHeight="1">
      <c r="A70" s="7" t="s">
        <v>87</v>
      </c>
      <c r="B70" s="8" t="s">
        <v>20</v>
      </c>
      <c r="C70" s="29">
        <v>0</v>
      </c>
      <c r="D70" s="30">
        <f>SUM(Jan!D70+C70*5)</f>
        <v>55723</v>
      </c>
      <c r="E70" s="29">
        <v>0</v>
      </c>
      <c r="F70" s="30">
        <f>SUM(Jan!F70+E70*5)</f>
        <v>9804</v>
      </c>
      <c r="G70" s="29">
        <v>0</v>
      </c>
      <c r="H70" s="30">
        <f>SUM(Jan!H70+G70)</f>
        <v>140214</v>
      </c>
      <c r="I70" s="30">
        <f t="shared" si="2"/>
        <v>0</v>
      </c>
      <c r="J70" s="30">
        <f>SUM(D70+F70+H70)</f>
        <v>205741</v>
      </c>
      <c r="K70" s="22">
        <v>0</v>
      </c>
      <c r="L70" s="22">
        <f>+SUM(Jan!L70+K70)</f>
        <v>4</v>
      </c>
    </row>
    <row r="71" spans="1:12" s="1" customFormat="1" ht="15.75" customHeight="1">
      <c r="A71" s="5" t="s">
        <v>88</v>
      </c>
      <c r="B71" s="6" t="s">
        <v>20</v>
      </c>
      <c r="C71" s="29">
        <v>960</v>
      </c>
      <c r="D71" s="30">
        <f>SUM(Jan!D71+C71*5)</f>
        <v>217643</v>
      </c>
      <c r="E71" s="29">
        <v>860</v>
      </c>
      <c r="F71" s="30">
        <f>SUM(Jan!F71+E71*5)</f>
        <v>27380</v>
      </c>
      <c r="G71" s="29">
        <v>7337</v>
      </c>
      <c r="H71" s="30">
        <f>SUM(Jan!H71+G71)</f>
        <v>248987</v>
      </c>
      <c r="I71" s="32">
        <f t="shared" si="2"/>
        <v>9157</v>
      </c>
      <c r="J71" s="30">
        <f>SUM(D71+F71+H71)</f>
        <v>494010</v>
      </c>
      <c r="K71" s="22">
        <v>2</v>
      </c>
      <c r="L71" s="22">
        <f>+SUM(Jan!L71+K71)</f>
        <v>19</v>
      </c>
    </row>
    <row r="72" spans="1:12" s="3" customFormat="1" ht="21.75">
      <c r="A72" s="17" t="s">
        <v>125</v>
      </c>
      <c r="B72" s="2"/>
      <c r="C72" s="32">
        <f>SUM(C5:C31)</f>
        <v>82188</v>
      </c>
      <c r="D72" s="30">
        <f>SUM(Jan!D72+C72*5)</f>
        <v>7526630</v>
      </c>
      <c r="E72" s="32">
        <f aca="true" t="shared" si="3" ref="E72:J72">SUM(E5:E31)</f>
        <v>63035</v>
      </c>
      <c r="F72" s="32">
        <f t="shared" si="3"/>
        <v>3695845</v>
      </c>
      <c r="G72" s="32">
        <f t="shared" si="3"/>
        <v>775347</v>
      </c>
      <c r="H72" s="32">
        <f t="shared" si="3"/>
        <v>9537420.73</v>
      </c>
      <c r="I72" s="32">
        <f t="shared" si="3"/>
        <v>920570</v>
      </c>
      <c r="J72" s="32">
        <f t="shared" si="3"/>
        <v>20759895.73</v>
      </c>
      <c r="K72" s="21">
        <f>SUM(K5:K31)</f>
        <v>134</v>
      </c>
      <c r="L72" s="21">
        <f>SUM(Jan!L72+K72)</f>
        <v>1103</v>
      </c>
    </row>
    <row r="73" spans="1:12" s="3" customFormat="1" ht="21.75">
      <c r="A73" s="17" t="s">
        <v>126</v>
      </c>
      <c r="B73" s="2"/>
      <c r="C73" s="32">
        <f>SUM(C32:C71)</f>
        <v>70209</v>
      </c>
      <c r="D73" s="30">
        <f>SUM(Jan!D73+C73*5)</f>
        <v>8951492</v>
      </c>
      <c r="E73" s="32">
        <f aca="true" t="shared" si="4" ref="E73:J73">SUM(E32:E71)</f>
        <v>23766</v>
      </c>
      <c r="F73" s="32">
        <f t="shared" si="4"/>
        <v>999617</v>
      </c>
      <c r="G73" s="32">
        <f t="shared" si="4"/>
        <v>560540</v>
      </c>
      <c r="H73" s="32">
        <f t="shared" si="4"/>
        <v>10109635</v>
      </c>
      <c r="I73" s="32">
        <f t="shared" si="4"/>
        <v>654515</v>
      </c>
      <c r="J73" s="32">
        <f t="shared" si="4"/>
        <v>20060744</v>
      </c>
      <c r="K73" s="21">
        <f>SUM(K32:K72)</f>
        <v>210</v>
      </c>
      <c r="L73" s="21">
        <f>SUM(Jan!L73+K73)</f>
        <v>981</v>
      </c>
    </row>
    <row r="74" spans="1:12" s="3" customFormat="1" ht="15.75" customHeight="1">
      <c r="A74" s="15" t="s">
        <v>89</v>
      </c>
      <c r="B74" s="2"/>
      <c r="C74" s="32">
        <f>SUM(C72:C73)</f>
        <v>152397</v>
      </c>
      <c r="D74" s="30">
        <f>SUM(Jan!D74+C74*5)</f>
        <v>16478122</v>
      </c>
      <c r="E74" s="32">
        <f aca="true" t="shared" si="5" ref="E74:J74">SUM(E72:E73)</f>
        <v>86801</v>
      </c>
      <c r="F74" s="32">
        <f t="shared" si="5"/>
        <v>4695462</v>
      </c>
      <c r="G74" s="32">
        <f t="shared" si="5"/>
        <v>1335887</v>
      </c>
      <c r="H74" s="32">
        <f t="shared" si="5"/>
        <v>19647055.73</v>
      </c>
      <c r="I74" s="32">
        <f t="shared" si="5"/>
        <v>1575085</v>
      </c>
      <c r="J74" s="32">
        <f t="shared" si="5"/>
        <v>40820639.730000004</v>
      </c>
      <c r="K74" s="21">
        <f>SUM(K72:K73)</f>
        <v>344</v>
      </c>
      <c r="L74" s="21">
        <f>SUM(L72:L73)</f>
        <v>2084</v>
      </c>
    </row>
    <row r="75" spans="1:12" ht="12.75">
      <c r="A75" s="10"/>
      <c r="B75" s="2"/>
      <c r="C75" s="37"/>
      <c r="D75" s="24"/>
      <c r="E75" s="37"/>
      <c r="F75" s="24"/>
      <c r="G75" s="37"/>
      <c r="H75" s="24"/>
      <c r="I75" s="78" t="s">
        <v>148</v>
      </c>
      <c r="J75" s="77">
        <v>42741818</v>
      </c>
      <c r="K75" s="41"/>
      <c r="L75" s="41"/>
    </row>
    <row r="76" spans="1:12" ht="12.75">
      <c r="A76" s="10"/>
      <c r="B76" s="2"/>
      <c r="C76" s="37"/>
      <c r="D76" s="24"/>
      <c r="E76" s="37"/>
      <c r="F76" s="24"/>
      <c r="G76" s="37"/>
      <c r="H76" s="24"/>
      <c r="I76" s="78" t="s">
        <v>147</v>
      </c>
      <c r="J76" s="77">
        <v>42526584</v>
      </c>
      <c r="K76" s="41"/>
      <c r="L76" s="68"/>
    </row>
    <row r="77" spans="1:12" ht="12.75">
      <c r="A77" s="10"/>
      <c r="B77" s="2"/>
      <c r="C77" s="37"/>
      <c r="D77" s="24"/>
      <c r="E77" s="37"/>
      <c r="F77" s="24"/>
      <c r="G77" s="37"/>
      <c r="H77" s="24"/>
      <c r="I77" s="79" t="s">
        <v>146</v>
      </c>
      <c r="J77" s="77">
        <v>38764575</v>
      </c>
      <c r="K77" s="41"/>
      <c r="L77" s="41"/>
    </row>
  </sheetData>
  <sheetProtection/>
  <mergeCells count="1">
    <mergeCell ref="A1:L1"/>
  </mergeCells>
  <conditionalFormatting sqref="C2:IV2 B75:H77 A1:A74 M1:IV1 B3:IV74">
    <cfRule type="expression" priority="5" dxfId="0" stopIfTrue="1">
      <formula>CellHasFormula</formula>
    </cfRule>
  </conditionalFormatting>
  <conditionalFormatting sqref="A1 M1:IV1">
    <cfRule type="expression" priority="4" dxfId="0" stopIfTrue="1">
      <formula>CellHasFormula</formula>
    </cfRule>
  </conditionalFormatting>
  <conditionalFormatting sqref="C5:C71">
    <cfRule type="expression" priority="3" dxfId="0" stopIfTrue="1">
      <formula>CellHasFormula</formula>
    </cfRule>
  </conditionalFormatting>
  <conditionalFormatting sqref="E5:E71">
    <cfRule type="expression" priority="2" dxfId="0" stopIfTrue="1">
      <formula>CellHasFormula</formula>
    </cfRule>
  </conditionalFormatting>
  <conditionalFormatting sqref="G5:G71">
    <cfRule type="expression" priority="1" dxfId="0" stopIfTrue="1">
      <formula>CellHasFormula</formula>
    </cfRule>
  </conditionalFormatting>
  <printOptions/>
  <pageMargins left="0.42" right="0.75" top="1" bottom="1" header="0.5" footer="0.5"/>
  <pageSetup fitToHeight="2" fitToWidth="1" horizontalDpi="600" verticalDpi="600" orientation="landscape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pane ySplit="4" topLeftCell="A50" activePane="bottomLeft" state="frozen"/>
      <selection pane="topLeft" activeCell="A1" sqref="A1"/>
      <selection pane="bottomLeft" activeCell="L78" sqref="L78"/>
    </sheetView>
  </sheetViews>
  <sheetFormatPr defaultColWidth="9.140625" defaultRowHeight="12.75"/>
  <cols>
    <col min="1" max="1" width="17.421875" style="0" customWidth="1"/>
    <col min="2" max="2" width="8.7109375" style="0" customWidth="1"/>
    <col min="3" max="3" width="15.7109375" style="23" customWidth="1"/>
    <col min="4" max="4" width="15.7109375" style="38" customWidth="1"/>
    <col min="5" max="5" width="15.7109375" style="23" customWidth="1"/>
    <col min="6" max="6" width="15.7109375" style="38" customWidth="1"/>
    <col min="7" max="7" width="15.7109375" style="23" customWidth="1"/>
    <col min="8" max="10" width="15.7109375" style="38" customWidth="1"/>
    <col min="11" max="11" width="6.7109375" style="23" customWidth="1"/>
    <col min="12" max="12" width="7.140625" style="23" customWidth="1"/>
  </cols>
  <sheetData>
    <row r="1" spans="1:12" s="1" customFormat="1" ht="18">
      <c r="A1" s="115" t="s">
        <v>130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20"/>
    </row>
    <row r="2" spans="1:12" s="1" customFormat="1" ht="12.75">
      <c r="A2" s="20" t="s">
        <v>175</v>
      </c>
      <c r="C2" s="20"/>
      <c r="D2" s="26"/>
      <c r="E2" s="20"/>
      <c r="F2" s="26"/>
      <c r="G2" s="20"/>
      <c r="H2" s="26"/>
      <c r="I2" s="26"/>
      <c r="J2" s="26"/>
      <c r="K2" s="20"/>
      <c r="L2" s="20"/>
    </row>
    <row r="3" spans="1:12" s="3" customFormat="1" ht="12.75">
      <c r="A3" s="2"/>
      <c r="B3" s="2"/>
      <c r="C3" s="37"/>
      <c r="D3" s="24"/>
      <c r="E3" s="37"/>
      <c r="F3" s="24"/>
      <c r="G3" s="37"/>
      <c r="H3" s="24"/>
      <c r="I3" s="24"/>
      <c r="J3" s="24"/>
      <c r="K3" s="24"/>
      <c r="L3" s="24"/>
    </row>
    <row r="4" spans="1:12" s="4" customFormat="1" ht="20.25" customHeight="1">
      <c r="A4" s="4" t="s">
        <v>0</v>
      </c>
      <c r="B4" s="4" t="s">
        <v>1</v>
      </c>
      <c r="C4" s="4" t="s">
        <v>8</v>
      </c>
      <c r="D4" s="19" t="s">
        <v>11</v>
      </c>
      <c r="E4" s="4" t="s">
        <v>103</v>
      </c>
      <c r="F4" s="19" t="s">
        <v>14</v>
      </c>
      <c r="G4" s="4" t="s">
        <v>104</v>
      </c>
      <c r="H4" s="19" t="s">
        <v>90</v>
      </c>
      <c r="I4" s="19" t="s">
        <v>105</v>
      </c>
      <c r="J4" s="19" t="s">
        <v>18</v>
      </c>
      <c r="K4" s="4" t="s">
        <v>128</v>
      </c>
      <c r="L4" s="4" t="s">
        <v>129</v>
      </c>
    </row>
    <row r="5" spans="1:12" s="9" customFormat="1" ht="15.75" customHeight="1">
      <c r="A5" s="7" t="s">
        <v>21</v>
      </c>
      <c r="B5" s="8" t="s">
        <v>22</v>
      </c>
      <c r="C5" s="29">
        <v>19162</v>
      </c>
      <c r="D5" s="30">
        <f>SUM(Feb!D5+C5*4)</f>
        <v>1424272</v>
      </c>
      <c r="E5" s="29">
        <v>55974</v>
      </c>
      <c r="F5" s="30">
        <f>SUM(Feb!F5+E5*4)</f>
        <v>1653214</v>
      </c>
      <c r="G5" s="29">
        <v>317137</v>
      </c>
      <c r="H5" s="30">
        <f>SUM(Feb!H5+G5)</f>
        <v>3004449</v>
      </c>
      <c r="I5" s="30">
        <f>SUM(C5,E5,G5)</f>
        <v>392273</v>
      </c>
      <c r="J5" s="30">
        <f>SUM(D5+F5+H5)</f>
        <v>6081935</v>
      </c>
      <c r="K5" s="22">
        <v>60</v>
      </c>
      <c r="L5" s="22">
        <f>SUM(Feb!L5+K5)</f>
        <v>342</v>
      </c>
    </row>
    <row r="6" spans="1:12" s="9" customFormat="1" ht="15.75" customHeight="1">
      <c r="A6" s="7" t="s">
        <v>23</v>
      </c>
      <c r="B6" s="8" t="s">
        <v>22</v>
      </c>
      <c r="C6" s="29">
        <v>0</v>
      </c>
      <c r="D6" s="30">
        <f>SUM(Feb!D6+C6*4)</f>
        <v>31807</v>
      </c>
      <c r="E6" s="29">
        <v>0</v>
      </c>
      <c r="F6" s="30">
        <f>SUM(Feb!F6+E6*4)</f>
        <v>43886</v>
      </c>
      <c r="G6" s="29">
        <v>0</v>
      </c>
      <c r="H6" s="30">
        <f>SUM(Feb!H6+G6)</f>
        <v>44429</v>
      </c>
      <c r="I6" s="30">
        <f aca="true" t="shared" si="0" ref="I6:I36">SUM(C6,E6,G6)</f>
        <v>0</v>
      </c>
      <c r="J6" s="30">
        <f aca="true" t="shared" si="1" ref="J6:J69">SUM(D6+F6+H6)</f>
        <v>120122</v>
      </c>
      <c r="K6" s="22">
        <v>0</v>
      </c>
      <c r="L6" s="22">
        <f>SUM(Feb!L6+K6)</f>
        <v>10</v>
      </c>
    </row>
    <row r="7" spans="1:12" s="1" customFormat="1" ht="15.75" customHeight="1">
      <c r="A7" s="5" t="s">
        <v>24</v>
      </c>
      <c r="B7" s="6" t="s">
        <v>22</v>
      </c>
      <c r="C7" s="29">
        <v>6565</v>
      </c>
      <c r="D7" s="30">
        <f>SUM(Feb!D7+C7*4)</f>
        <v>578123</v>
      </c>
      <c r="E7" s="29">
        <v>1130</v>
      </c>
      <c r="F7" s="30">
        <f>SUM(Feb!F7+E7*4)</f>
        <v>163548</v>
      </c>
      <c r="G7" s="29">
        <v>27385</v>
      </c>
      <c r="H7" s="30">
        <f>SUM(Feb!H7+G7)</f>
        <v>671623</v>
      </c>
      <c r="I7" s="32">
        <f t="shared" si="0"/>
        <v>35080</v>
      </c>
      <c r="J7" s="30">
        <f t="shared" si="1"/>
        <v>1413294</v>
      </c>
      <c r="K7" s="22">
        <v>7</v>
      </c>
      <c r="L7" s="22">
        <f>SUM(Feb!L7+K7)</f>
        <v>69</v>
      </c>
    </row>
    <row r="8" spans="1:12" s="9" customFormat="1" ht="15.75" customHeight="1">
      <c r="A8" s="7" t="s">
        <v>25</v>
      </c>
      <c r="B8" s="8" t="s">
        <v>22</v>
      </c>
      <c r="C8" s="29">
        <v>0</v>
      </c>
      <c r="D8" s="30">
        <f>SUM(Feb!D8+C8*4)</f>
        <v>61810</v>
      </c>
      <c r="E8" s="29">
        <v>0</v>
      </c>
      <c r="F8" s="30">
        <f>SUM(Feb!F8+E8*4)</f>
        <v>3950</v>
      </c>
      <c r="G8" s="29">
        <v>0</v>
      </c>
      <c r="H8" s="30">
        <f>SUM(Feb!H8+G8)</f>
        <v>14796</v>
      </c>
      <c r="I8" s="30">
        <f t="shared" si="0"/>
        <v>0</v>
      </c>
      <c r="J8" s="30">
        <f t="shared" si="1"/>
        <v>80556</v>
      </c>
      <c r="K8" s="22">
        <v>0</v>
      </c>
      <c r="L8" s="22">
        <f>SUM(Feb!L8+K8)</f>
        <v>8</v>
      </c>
    </row>
    <row r="9" spans="1:12" s="1" customFormat="1" ht="15.75" customHeight="1">
      <c r="A9" s="5" t="s">
        <v>27</v>
      </c>
      <c r="B9" s="6" t="s">
        <v>22</v>
      </c>
      <c r="C9" s="29">
        <v>0</v>
      </c>
      <c r="D9" s="30">
        <f>SUM(Feb!D9+C9*4)</f>
        <v>14194</v>
      </c>
      <c r="E9" s="29">
        <v>4018</v>
      </c>
      <c r="F9" s="30">
        <f>SUM(Feb!F9+E9*4)</f>
        <v>29821</v>
      </c>
      <c r="G9" s="29">
        <v>24973</v>
      </c>
      <c r="H9" s="30">
        <f>SUM(Feb!H9+G9)</f>
        <v>49856</v>
      </c>
      <c r="I9" s="32">
        <f t="shared" si="0"/>
        <v>28991</v>
      </c>
      <c r="J9" s="30">
        <f t="shared" si="1"/>
        <v>93871</v>
      </c>
      <c r="K9" s="22">
        <v>3</v>
      </c>
      <c r="L9" s="22">
        <f>SUM(Feb!L9+K9)</f>
        <v>7</v>
      </c>
    </row>
    <row r="10" spans="1:12" s="1" customFormat="1" ht="15.75" customHeight="1">
      <c r="A10" s="5" t="s">
        <v>30</v>
      </c>
      <c r="B10" s="6" t="s">
        <v>22</v>
      </c>
      <c r="C10" s="29">
        <v>0</v>
      </c>
      <c r="D10" s="30">
        <f>SUM(Feb!D10+C10*4)</f>
        <v>18518</v>
      </c>
      <c r="E10" s="29">
        <v>1758</v>
      </c>
      <c r="F10" s="30">
        <f>SUM(Feb!F10+E10*4)</f>
        <v>64130</v>
      </c>
      <c r="G10" s="29">
        <v>0</v>
      </c>
      <c r="H10" s="30">
        <f>SUM(Feb!H10+G10)</f>
        <v>91932</v>
      </c>
      <c r="I10" s="32">
        <f t="shared" si="0"/>
        <v>1758</v>
      </c>
      <c r="J10" s="30">
        <f t="shared" si="1"/>
        <v>174580</v>
      </c>
      <c r="K10" s="22">
        <v>1</v>
      </c>
      <c r="L10" s="22">
        <f>SUM(Feb!L10+K10)</f>
        <v>7</v>
      </c>
    </row>
    <row r="11" spans="1:12" s="1" customFormat="1" ht="15.75" customHeight="1">
      <c r="A11" s="5" t="s">
        <v>31</v>
      </c>
      <c r="B11" s="6" t="s">
        <v>22</v>
      </c>
      <c r="C11" s="29">
        <v>131</v>
      </c>
      <c r="D11" s="30">
        <f>SUM(Feb!D11+C11*4)</f>
        <v>239776</v>
      </c>
      <c r="E11" s="29">
        <v>1583</v>
      </c>
      <c r="F11" s="30">
        <f>SUM(Feb!F11+E11*4)</f>
        <v>126405</v>
      </c>
      <c r="G11" s="29">
        <v>13875</v>
      </c>
      <c r="H11" s="30">
        <f>SUM(Feb!H11+G11)</f>
        <v>193698</v>
      </c>
      <c r="I11" s="32">
        <f t="shared" si="0"/>
        <v>15589</v>
      </c>
      <c r="J11" s="30">
        <f t="shared" si="1"/>
        <v>559879</v>
      </c>
      <c r="K11" s="22">
        <v>3</v>
      </c>
      <c r="L11" s="22">
        <f>SUM(Feb!L11+K11)</f>
        <v>40</v>
      </c>
    </row>
    <row r="12" spans="1:12" s="9" customFormat="1" ht="15.75" customHeight="1">
      <c r="A12" s="7" t="s">
        <v>36</v>
      </c>
      <c r="B12" s="8" t="s">
        <v>22</v>
      </c>
      <c r="C12" s="29">
        <v>0</v>
      </c>
      <c r="D12" s="30">
        <f>SUM(Feb!D12+C12*4)</f>
        <v>46627</v>
      </c>
      <c r="E12" s="29">
        <v>0</v>
      </c>
      <c r="F12" s="30">
        <f>SUM(Feb!F12+E12*4)</f>
        <v>10665</v>
      </c>
      <c r="G12" s="29">
        <v>0</v>
      </c>
      <c r="H12" s="30">
        <f>SUM(Feb!H12+G12)</f>
        <v>40289</v>
      </c>
      <c r="I12" s="30">
        <f t="shared" si="0"/>
        <v>0</v>
      </c>
      <c r="J12" s="30">
        <f t="shared" si="1"/>
        <v>97581</v>
      </c>
      <c r="K12" s="22">
        <v>0</v>
      </c>
      <c r="L12" s="22">
        <f>SUM(Feb!L12+K12)</f>
        <v>8</v>
      </c>
    </row>
    <row r="13" spans="1:12" s="1" customFormat="1" ht="15.75" customHeight="1">
      <c r="A13" s="5" t="s">
        <v>37</v>
      </c>
      <c r="B13" s="6" t="s">
        <v>22</v>
      </c>
      <c r="C13" s="29">
        <v>6704</v>
      </c>
      <c r="D13" s="30">
        <f>SUM(Feb!D13+C13*4)</f>
        <v>588651</v>
      </c>
      <c r="E13" s="29">
        <v>6866</v>
      </c>
      <c r="F13" s="30">
        <f>SUM(Feb!F13+E13*4)</f>
        <v>190186</v>
      </c>
      <c r="G13" s="29">
        <v>199228</v>
      </c>
      <c r="H13" s="30">
        <f>SUM(Feb!H13+G13)</f>
        <v>872220</v>
      </c>
      <c r="I13" s="32">
        <f t="shared" si="0"/>
        <v>212798</v>
      </c>
      <c r="J13" s="30">
        <f t="shared" si="1"/>
        <v>1651057</v>
      </c>
      <c r="K13" s="22">
        <v>12</v>
      </c>
      <c r="L13" s="22">
        <f>SUM(Feb!L13+K13)</f>
        <v>79</v>
      </c>
    </row>
    <row r="14" spans="1:12" s="1" customFormat="1" ht="15.75" customHeight="1">
      <c r="A14" s="5" t="s">
        <v>40</v>
      </c>
      <c r="B14" s="6" t="s">
        <v>22</v>
      </c>
      <c r="C14" s="29">
        <v>131</v>
      </c>
      <c r="D14" s="30">
        <f>SUM(Feb!D14+C14*4)</f>
        <v>334468</v>
      </c>
      <c r="E14" s="29">
        <v>832</v>
      </c>
      <c r="F14" s="30">
        <f>SUM(Feb!F14+E14*4)</f>
        <v>13036</v>
      </c>
      <c r="G14" s="29">
        <v>9196</v>
      </c>
      <c r="H14" s="30">
        <f>SUM(Feb!H14+G14)</f>
        <v>347528</v>
      </c>
      <c r="I14" s="32">
        <f t="shared" si="0"/>
        <v>10159</v>
      </c>
      <c r="J14" s="30">
        <f t="shared" si="1"/>
        <v>695032</v>
      </c>
      <c r="K14" s="22">
        <v>2</v>
      </c>
      <c r="L14" s="22">
        <f>SUM(Feb!L14+K14)</f>
        <v>37</v>
      </c>
    </row>
    <row r="15" spans="1:12" s="1" customFormat="1" ht="15.75" customHeight="1">
      <c r="A15" s="5" t="s">
        <v>44</v>
      </c>
      <c r="B15" s="6" t="s">
        <v>22</v>
      </c>
      <c r="C15" s="29">
        <v>529</v>
      </c>
      <c r="D15" s="30">
        <f>SUM(Feb!D15+C15*4)</f>
        <v>20932</v>
      </c>
      <c r="E15" s="29">
        <v>0</v>
      </c>
      <c r="F15" s="30">
        <f>SUM(Feb!F15+E15*4)</f>
        <v>0</v>
      </c>
      <c r="G15" s="29">
        <v>1614</v>
      </c>
      <c r="H15" s="30">
        <f>SUM(Feb!H15+G15)</f>
        <v>87889</v>
      </c>
      <c r="I15" s="32">
        <f t="shared" si="0"/>
        <v>2143</v>
      </c>
      <c r="J15" s="30">
        <f t="shared" si="1"/>
        <v>108821</v>
      </c>
      <c r="K15" s="22">
        <v>1</v>
      </c>
      <c r="L15" s="22">
        <f>SUM(Feb!L15+K15)</f>
        <v>5</v>
      </c>
    </row>
    <row r="16" spans="1:12" s="1" customFormat="1" ht="15.75" customHeight="1">
      <c r="A16" s="5" t="s">
        <v>45</v>
      </c>
      <c r="B16" s="6" t="s">
        <v>22</v>
      </c>
      <c r="C16" s="29">
        <v>27224</v>
      </c>
      <c r="D16" s="30">
        <f>SUM(Feb!D16+C16*4)</f>
        <v>2132456</v>
      </c>
      <c r="E16" s="29">
        <v>3905</v>
      </c>
      <c r="F16" s="30">
        <f>SUM(Feb!F16+E16*4)</f>
        <v>187883</v>
      </c>
      <c r="G16" s="29">
        <v>233603</v>
      </c>
      <c r="H16" s="30">
        <f>SUM(Feb!H16+G16)</f>
        <v>2075697</v>
      </c>
      <c r="I16" s="32">
        <f t="shared" si="0"/>
        <v>264732</v>
      </c>
      <c r="J16" s="30">
        <f t="shared" si="1"/>
        <v>4396036</v>
      </c>
      <c r="K16" s="22">
        <v>22</v>
      </c>
      <c r="L16" s="22">
        <f>SUM(Feb!L16+K16)</f>
        <v>231</v>
      </c>
    </row>
    <row r="17" spans="1:12" s="1" customFormat="1" ht="15.75" customHeight="1">
      <c r="A17" s="5" t="s">
        <v>46</v>
      </c>
      <c r="B17" s="6" t="s">
        <v>22</v>
      </c>
      <c r="C17" s="29">
        <v>1386</v>
      </c>
      <c r="D17" s="30">
        <f>SUM(Feb!D17+C17*4)</f>
        <v>65041</v>
      </c>
      <c r="E17" s="29">
        <v>0</v>
      </c>
      <c r="F17" s="30">
        <f>SUM(Feb!F17+E17*4)</f>
        <v>61013</v>
      </c>
      <c r="G17" s="29">
        <v>921</v>
      </c>
      <c r="H17" s="30">
        <f>SUM(Feb!H17+G17)</f>
        <v>165677</v>
      </c>
      <c r="I17" s="32">
        <f t="shared" si="0"/>
        <v>2307</v>
      </c>
      <c r="J17" s="30">
        <f t="shared" si="1"/>
        <v>291731</v>
      </c>
      <c r="K17" s="22">
        <v>1</v>
      </c>
      <c r="L17" s="22">
        <f>SUM(Feb!L17+K17)</f>
        <v>18</v>
      </c>
    </row>
    <row r="18" spans="1:12" s="9" customFormat="1" ht="15.75" customHeight="1">
      <c r="A18" s="7" t="s">
        <v>47</v>
      </c>
      <c r="B18" s="8" t="s">
        <v>22</v>
      </c>
      <c r="C18" s="29">
        <v>0</v>
      </c>
      <c r="D18" s="30">
        <f>SUM(Feb!D18+C18*4)</f>
        <v>0</v>
      </c>
      <c r="E18" s="29">
        <v>0</v>
      </c>
      <c r="F18" s="30">
        <f>SUM(Feb!F18+E18*4)</f>
        <v>0</v>
      </c>
      <c r="G18" s="29">
        <v>0</v>
      </c>
      <c r="H18" s="30">
        <f>SUM(Feb!H18+G18)</f>
        <v>0</v>
      </c>
      <c r="I18" s="30">
        <f t="shared" si="0"/>
        <v>0</v>
      </c>
      <c r="J18" s="30">
        <f t="shared" si="1"/>
        <v>0</v>
      </c>
      <c r="K18" s="22">
        <v>0</v>
      </c>
      <c r="L18" s="22">
        <f>SUM(Feb!L18+K18)</f>
        <v>0</v>
      </c>
    </row>
    <row r="19" spans="1:12" s="9" customFormat="1" ht="15.75" customHeight="1">
      <c r="A19" s="7" t="s">
        <v>49</v>
      </c>
      <c r="B19" s="8" t="s">
        <v>22</v>
      </c>
      <c r="C19" s="29">
        <v>0</v>
      </c>
      <c r="D19" s="30">
        <f>SUM(Feb!D19+C19*4)</f>
        <v>0</v>
      </c>
      <c r="E19" s="29">
        <v>0</v>
      </c>
      <c r="F19" s="30">
        <f>SUM(Feb!F19+E19*4)</f>
        <v>0</v>
      </c>
      <c r="G19" s="29">
        <v>0</v>
      </c>
      <c r="H19" s="30">
        <f>SUM(Feb!H19+G19)</f>
        <v>0</v>
      </c>
      <c r="I19" s="30">
        <f t="shared" si="0"/>
        <v>0</v>
      </c>
      <c r="J19" s="30">
        <f t="shared" si="1"/>
        <v>0</v>
      </c>
      <c r="K19" s="22">
        <v>0</v>
      </c>
      <c r="L19" s="22">
        <f>SUM(Feb!L19+K19)</f>
        <v>0</v>
      </c>
    </row>
    <row r="20" spans="1:12" s="1" customFormat="1" ht="15.75" customHeight="1">
      <c r="A20" s="5" t="s">
        <v>50</v>
      </c>
      <c r="B20" s="6" t="s">
        <v>22</v>
      </c>
      <c r="C20" s="29">
        <v>0</v>
      </c>
      <c r="D20" s="30">
        <f>SUM(Feb!D20+C20*4)</f>
        <v>63224</v>
      </c>
      <c r="E20" s="29">
        <v>1094</v>
      </c>
      <c r="F20" s="30">
        <f>SUM(Feb!F20+E20*4)</f>
        <v>25274</v>
      </c>
      <c r="G20" s="29">
        <v>13094</v>
      </c>
      <c r="H20" s="30">
        <f>SUM(Feb!H20+G20)</f>
        <v>89354</v>
      </c>
      <c r="I20" s="32">
        <f t="shared" si="0"/>
        <v>14188</v>
      </c>
      <c r="J20" s="30">
        <f t="shared" si="1"/>
        <v>177852</v>
      </c>
      <c r="K20" s="22">
        <v>2</v>
      </c>
      <c r="L20" s="22">
        <f>SUM(Feb!L20+K20)</f>
        <v>18</v>
      </c>
    </row>
    <row r="21" spans="1:12" s="1" customFormat="1" ht="15.75" customHeight="1">
      <c r="A21" s="5" t="s">
        <v>51</v>
      </c>
      <c r="B21" s="6" t="s">
        <v>22</v>
      </c>
      <c r="C21" s="29">
        <v>0</v>
      </c>
      <c r="D21" s="30">
        <f>SUM(Feb!D21+C21*4)</f>
        <v>66166</v>
      </c>
      <c r="E21" s="29">
        <v>1130</v>
      </c>
      <c r="F21" s="30">
        <f>SUM(Feb!F21+E21*4)</f>
        <v>5060</v>
      </c>
      <c r="G21" s="29">
        <v>0</v>
      </c>
      <c r="H21" s="30">
        <f>SUM(Feb!H21+G21)</f>
        <v>57996.729999999996</v>
      </c>
      <c r="I21" s="32">
        <f t="shared" si="0"/>
        <v>1130</v>
      </c>
      <c r="J21" s="30">
        <f t="shared" si="1"/>
        <v>129222.73</v>
      </c>
      <c r="K21" s="22">
        <v>1</v>
      </c>
      <c r="L21" s="22">
        <f>SUM(Feb!L21+K21)</f>
        <v>4</v>
      </c>
    </row>
    <row r="22" spans="1:12" s="1" customFormat="1" ht="15.75" customHeight="1">
      <c r="A22" s="5" t="s">
        <v>52</v>
      </c>
      <c r="B22" s="6" t="s">
        <v>22</v>
      </c>
      <c r="C22" s="29">
        <v>3224</v>
      </c>
      <c r="D22" s="30">
        <f>SUM(Feb!D22+C22*4)</f>
        <v>97073</v>
      </c>
      <c r="E22" s="29">
        <v>0</v>
      </c>
      <c r="F22" s="30">
        <f>SUM(Feb!F22+E22*4)</f>
        <v>10244</v>
      </c>
      <c r="G22" s="29">
        <v>3549</v>
      </c>
      <c r="H22" s="30">
        <f>SUM(Feb!H22+G22)</f>
        <v>186312</v>
      </c>
      <c r="I22" s="32">
        <f t="shared" si="0"/>
        <v>6773</v>
      </c>
      <c r="J22" s="30">
        <f t="shared" si="1"/>
        <v>293629</v>
      </c>
      <c r="K22" s="22">
        <v>2</v>
      </c>
      <c r="L22" s="22">
        <f>SUM(Feb!L22+K22)</f>
        <v>10</v>
      </c>
    </row>
    <row r="23" spans="1:12" s="1" customFormat="1" ht="15.75" customHeight="1">
      <c r="A23" s="5" t="s">
        <v>53</v>
      </c>
      <c r="B23" s="6" t="s">
        <v>22</v>
      </c>
      <c r="C23" s="29">
        <v>2110</v>
      </c>
      <c r="D23" s="30">
        <f>SUM(Feb!D23+C23*4)</f>
        <v>275076</v>
      </c>
      <c r="E23" s="29">
        <v>9456</v>
      </c>
      <c r="F23" s="30">
        <f>SUM(Feb!F23+E23*4)</f>
        <v>252220</v>
      </c>
      <c r="G23" s="29">
        <v>32940</v>
      </c>
      <c r="H23" s="30">
        <f>SUM(Feb!H23+G23)</f>
        <v>384410</v>
      </c>
      <c r="I23" s="32">
        <f t="shared" si="0"/>
        <v>44506</v>
      </c>
      <c r="J23" s="30">
        <f t="shared" si="1"/>
        <v>911706</v>
      </c>
      <c r="K23" s="22">
        <v>9</v>
      </c>
      <c r="L23" s="22">
        <f>SUM(Feb!L23+K23)</f>
        <v>63</v>
      </c>
    </row>
    <row r="24" spans="1:12" s="9" customFormat="1" ht="15.75" customHeight="1">
      <c r="A24" s="7" t="s">
        <v>57</v>
      </c>
      <c r="B24" s="8" t="s">
        <v>22</v>
      </c>
      <c r="C24" s="29">
        <v>3557</v>
      </c>
      <c r="D24" s="30">
        <f>SUM(Feb!D24+C24*4)</f>
        <v>276979</v>
      </c>
      <c r="E24" s="29">
        <v>0</v>
      </c>
      <c r="F24" s="30">
        <f>SUM(Feb!F24+E24*4)</f>
        <v>51061</v>
      </c>
      <c r="G24" s="29">
        <v>2858</v>
      </c>
      <c r="H24" s="30">
        <f>SUM(Feb!H24+G24)</f>
        <v>134555</v>
      </c>
      <c r="I24" s="30">
        <f t="shared" si="0"/>
        <v>6415</v>
      </c>
      <c r="J24" s="30">
        <f t="shared" si="1"/>
        <v>462595</v>
      </c>
      <c r="K24" s="22">
        <v>1</v>
      </c>
      <c r="L24" s="22">
        <f>SUM(Feb!L24+K24)</f>
        <v>23</v>
      </c>
    </row>
    <row r="25" spans="1:12" s="1" customFormat="1" ht="15.75" customHeight="1">
      <c r="A25" s="5" t="s">
        <v>63</v>
      </c>
      <c r="B25" s="6" t="s">
        <v>22</v>
      </c>
      <c r="C25" s="29">
        <v>259</v>
      </c>
      <c r="D25" s="30">
        <f>SUM(Feb!D25+C25*4)</f>
        <v>117861</v>
      </c>
      <c r="E25" s="29">
        <v>1130</v>
      </c>
      <c r="F25" s="30">
        <f>SUM(Feb!F25+E25*4)</f>
        <v>4520</v>
      </c>
      <c r="G25" s="29">
        <v>15462</v>
      </c>
      <c r="H25" s="30">
        <f>SUM(Feb!H25+G25)</f>
        <v>119863</v>
      </c>
      <c r="I25" s="32">
        <f t="shared" si="0"/>
        <v>16851</v>
      </c>
      <c r="J25" s="30">
        <f t="shared" si="1"/>
        <v>242244</v>
      </c>
      <c r="K25" s="22">
        <v>2</v>
      </c>
      <c r="L25" s="22">
        <f>SUM(Feb!L25+K25)</f>
        <v>11</v>
      </c>
    </row>
    <row r="26" spans="1:12" s="1" customFormat="1" ht="15.75" customHeight="1">
      <c r="A26" s="5" t="s">
        <v>64</v>
      </c>
      <c r="B26" s="6" t="s">
        <v>22</v>
      </c>
      <c r="C26" s="29">
        <v>1857</v>
      </c>
      <c r="D26" s="30">
        <f>SUM(Feb!D26+C26*4)</f>
        <v>124134</v>
      </c>
      <c r="E26" s="29">
        <v>2127</v>
      </c>
      <c r="F26" s="30">
        <f>SUM(Feb!F26+E26*4)</f>
        <v>78880</v>
      </c>
      <c r="G26" s="29">
        <v>43691</v>
      </c>
      <c r="H26" s="30">
        <f>SUM(Feb!H26+G26)</f>
        <v>192003</v>
      </c>
      <c r="I26" s="32">
        <f t="shared" si="0"/>
        <v>47675</v>
      </c>
      <c r="J26" s="30">
        <f t="shared" si="1"/>
        <v>395017</v>
      </c>
      <c r="K26" s="22">
        <v>3</v>
      </c>
      <c r="L26" s="22">
        <f>SUM(Feb!L26+K26)</f>
        <v>19</v>
      </c>
    </row>
    <row r="27" spans="1:12" s="1" customFormat="1" ht="15.75" customHeight="1">
      <c r="A27" s="5" t="s">
        <v>77</v>
      </c>
      <c r="B27" s="6" t="s">
        <v>22</v>
      </c>
      <c r="C27" s="29">
        <v>131</v>
      </c>
      <c r="D27" s="30">
        <f>SUM(Feb!D27+C27*4)</f>
        <v>61306</v>
      </c>
      <c r="E27" s="29">
        <v>1758</v>
      </c>
      <c r="F27" s="30">
        <f>SUM(Feb!F27+E27*4)</f>
        <v>56741</v>
      </c>
      <c r="G27" s="29">
        <v>7006</v>
      </c>
      <c r="H27" s="30">
        <f>SUM(Feb!H27+G27)</f>
        <v>139938</v>
      </c>
      <c r="I27" s="32">
        <f t="shared" si="0"/>
        <v>8895</v>
      </c>
      <c r="J27" s="30">
        <f t="shared" si="1"/>
        <v>257985</v>
      </c>
      <c r="K27" s="22">
        <v>2</v>
      </c>
      <c r="L27" s="22">
        <f>SUM(Feb!L27+K27)</f>
        <v>18</v>
      </c>
    </row>
    <row r="28" spans="1:12" s="1" customFormat="1" ht="15.75" customHeight="1">
      <c r="A28" s="5" t="s">
        <v>82</v>
      </c>
      <c r="B28" s="6" t="s">
        <v>22</v>
      </c>
      <c r="C28" s="29">
        <v>0</v>
      </c>
      <c r="D28" s="30">
        <f>SUM(Feb!D28+C28*4)</f>
        <v>90045</v>
      </c>
      <c r="E28" s="29">
        <v>0</v>
      </c>
      <c r="F28" s="30">
        <f>SUM(Feb!F28+E28*4)</f>
        <v>15588</v>
      </c>
      <c r="G28" s="29">
        <v>0</v>
      </c>
      <c r="H28" s="30">
        <f>SUM(Feb!H28+G28)</f>
        <v>136251</v>
      </c>
      <c r="I28" s="32">
        <f t="shared" si="0"/>
        <v>0</v>
      </c>
      <c r="J28" s="30">
        <f t="shared" si="1"/>
        <v>241884</v>
      </c>
      <c r="K28" s="22">
        <v>0</v>
      </c>
      <c r="L28" s="22">
        <f>SUM(Feb!L28+K28)</f>
        <v>11</v>
      </c>
    </row>
    <row r="29" spans="1:12" s="1" customFormat="1" ht="15.75" customHeight="1">
      <c r="A29" s="5" t="s">
        <v>83</v>
      </c>
      <c r="B29" s="6" t="s">
        <v>22</v>
      </c>
      <c r="C29" s="29">
        <v>0</v>
      </c>
      <c r="D29" s="30">
        <f>SUM(Feb!D29+C29*4)</f>
        <v>152538</v>
      </c>
      <c r="E29" s="29">
        <v>0</v>
      </c>
      <c r="F29" s="30">
        <f>SUM(Feb!F29+E29*4)</f>
        <v>0</v>
      </c>
      <c r="G29" s="29">
        <v>0</v>
      </c>
      <c r="H29" s="30">
        <f>SUM(Feb!H29+G29)</f>
        <v>175139</v>
      </c>
      <c r="I29" s="32">
        <f t="shared" si="0"/>
        <v>0</v>
      </c>
      <c r="J29" s="30">
        <f t="shared" si="1"/>
        <v>327677</v>
      </c>
      <c r="K29" s="22">
        <v>0</v>
      </c>
      <c r="L29" s="22">
        <f>SUM(Feb!L29+K29)</f>
        <v>10</v>
      </c>
    </row>
    <row r="30" spans="1:12" s="1" customFormat="1" ht="15.75" customHeight="1">
      <c r="A30" s="5" t="s">
        <v>84</v>
      </c>
      <c r="B30" s="6" t="s">
        <v>22</v>
      </c>
      <c r="C30" s="29">
        <v>4782</v>
      </c>
      <c r="D30" s="30">
        <f>SUM(Feb!D30+C30*4)</f>
        <v>375918</v>
      </c>
      <c r="E30" s="29">
        <v>6086</v>
      </c>
      <c r="F30" s="30">
        <f>SUM(Feb!F30+E30*4)</f>
        <v>133572</v>
      </c>
      <c r="G30" s="29">
        <v>46854</v>
      </c>
      <c r="H30" s="30">
        <f>SUM(Feb!H30+G30)</f>
        <v>317348</v>
      </c>
      <c r="I30" s="32">
        <f t="shared" si="0"/>
        <v>57722</v>
      </c>
      <c r="J30" s="30">
        <f t="shared" si="1"/>
        <v>826838</v>
      </c>
      <c r="K30" s="22">
        <v>8</v>
      </c>
      <c r="L30" s="22">
        <f>SUM(Feb!L30+K30)</f>
        <v>45</v>
      </c>
    </row>
    <row r="31" spans="1:12" s="9" customFormat="1" ht="15.75" customHeight="1">
      <c r="A31" s="7" t="s">
        <v>86</v>
      </c>
      <c r="B31" s="8" t="s">
        <v>22</v>
      </c>
      <c r="C31" s="29">
        <v>6338</v>
      </c>
      <c r="D31" s="30">
        <f>SUM(Feb!D31+C31*4)</f>
        <v>605995</v>
      </c>
      <c r="E31" s="29">
        <v>19379</v>
      </c>
      <c r="F31" s="30">
        <f>SUM(Feb!F31+E31*4)</f>
        <v>987852</v>
      </c>
      <c r="G31" s="29">
        <v>161709</v>
      </c>
      <c r="H31" s="30">
        <f>SUM(Feb!H31+G31)</f>
        <v>1099263</v>
      </c>
      <c r="I31" s="30">
        <f t="shared" si="0"/>
        <v>187426</v>
      </c>
      <c r="J31" s="30">
        <f t="shared" si="1"/>
        <v>2693110</v>
      </c>
      <c r="K31" s="22">
        <v>29</v>
      </c>
      <c r="L31" s="22">
        <f>SUM(Feb!L31+K31)</f>
        <v>181</v>
      </c>
    </row>
    <row r="32" spans="1:12" s="1" customFormat="1" ht="15.75" customHeight="1">
      <c r="A32" s="5" t="s">
        <v>19</v>
      </c>
      <c r="B32" s="6" t="s">
        <v>20</v>
      </c>
      <c r="C32" s="29">
        <v>3529</v>
      </c>
      <c r="D32" s="30">
        <f>SUM(Feb!D32+C32*4)</f>
        <v>95631</v>
      </c>
      <c r="E32" s="29">
        <v>0</v>
      </c>
      <c r="F32" s="30">
        <f>SUM(Feb!F32+E32*4)</f>
        <v>0</v>
      </c>
      <c r="G32" s="29">
        <v>46652</v>
      </c>
      <c r="H32" s="30">
        <f>SUM(Feb!H32+G32)</f>
        <v>95856</v>
      </c>
      <c r="I32" s="32">
        <f t="shared" si="0"/>
        <v>50181</v>
      </c>
      <c r="J32" s="30">
        <f t="shared" si="1"/>
        <v>191487</v>
      </c>
      <c r="K32" s="22">
        <v>1</v>
      </c>
      <c r="L32" s="22">
        <f>SUM(Feb!L32+K32)</f>
        <v>6</v>
      </c>
    </row>
    <row r="33" spans="1:12" s="1" customFormat="1" ht="15.75" customHeight="1">
      <c r="A33" s="5" t="s">
        <v>26</v>
      </c>
      <c r="B33" s="6" t="s">
        <v>20</v>
      </c>
      <c r="C33" s="29">
        <v>2605</v>
      </c>
      <c r="D33" s="30">
        <f>SUM(Feb!D33+C33*4)</f>
        <v>203547</v>
      </c>
      <c r="E33" s="29">
        <v>86</v>
      </c>
      <c r="F33" s="30">
        <f>SUM(Feb!F33+E33*4)</f>
        <v>20159</v>
      </c>
      <c r="G33" s="29">
        <v>11046</v>
      </c>
      <c r="H33" s="30">
        <f>SUM(Feb!H33+G33)</f>
        <v>207173</v>
      </c>
      <c r="I33" s="32">
        <f t="shared" si="0"/>
        <v>13737</v>
      </c>
      <c r="J33" s="30">
        <f t="shared" si="1"/>
        <v>430879</v>
      </c>
      <c r="K33" s="22">
        <v>4</v>
      </c>
      <c r="L33" s="22">
        <f>SUM(Feb!L33+K33)</f>
        <v>19</v>
      </c>
    </row>
    <row r="34" spans="1:12" s="1" customFormat="1" ht="15.75" customHeight="1">
      <c r="A34" s="5" t="s">
        <v>28</v>
      </c>
      <c r="B34" s="6" t="s">
        <v>20</v>
      </c>
      <c r="C34" s="29">
        <v>0</v>
      </c>
      <c r="D34" s="30">
        <f>SUM(Feb!D34+C34*4)</f>
        <v>52796</v>
      </c>
      <c r="E34" s="29">
        <v>0</v>
      </c>
      <c r="F34" s="30">
        <f>SUM(Feb!F34+E34*4)</f>
        <v>970</v>
      </c>
      <c r="G34" s="29">
        <v>0</v>
      </c>
      <c r="H34" s="30">
        <f>SUM(Feb!H34+G34)</f>
        <v>39885</v>
      </c>
      <c r="I34" s="32">
        <f t="shared" si="0"/>
        <v>0</v>
      </c>
      <c r="J34" s="30">
        <f t="shared" si="1"/>
        <v>93651</v>
      </c>
      <c r="K34" s="22">
        <v>0</v>
      </c>
      <c r="L34" s="22">
        <f>SUM(Feb!L34+K34)</f>
        <v>6</v>
      </c>
    </row>
    <row r="35" spans="1:12" s="1" customFormat="1" ht="15.75" customHeight="1">
      <c r="A35" s="5" t="s">
        <v>29</v>
      </c>
      <c r="B35" s="6" t="s">
        <v>20</v>
      </c>
      <c r="C35" s="29">
        <v>8681</v>
      </c>
      <c r="D35" s="30">
        <f>SUM(Feb!D35+C35*4)</f>
        <v>808059</v>
      </c>
      <c r="E35" s="29">
        <v>3253</v>
      </c>
      <c r="F35" s="30">
        <f>SUM(Feb!F35+E35*4)</f>
        <v>75671</v>
      </c>
      <c r="G35" s="29">
        <v>172843</v>
      </c>
      <c r="H35" s="30">
        <f>SUM(Feb!H35+G35)</f>
        <v>996557</v>
      </c>
      <c r="I35" s="32">
        <f t="shared" si="0"/>
        <v>184777</v>
      </c>
      <c r="J35" s="30">
        <f t="shared" si="1"/>
        <v>1880287</v>
      </c>
      <c r="K35" s="22">
        <v>7</v>
      </c>
      <c r="L35" s="22">
        <f>SUM(Feb!L35+K35)</f>
        <v>69</v>
      </c>
    </row>
    <row r="36" spans="1:12" s="9" customFormat="1" ht="15.75" customHeight="1">
      <c r="A36" s="7" t="s">
        <v>32</v>
      </c>
      <c r="B36" s="8" t="s">
        <v>20</v>
      </c>
      <c r="C36" s="29">
        <v>0</v>
      </c>
      <c r="D36" s="30">
        <f>SUM(Feb!D36+C36*4)</f>
        <v>8770</v>
      </c>
      <c r="E36" s="29">
        <v>0</v>
      </c>
      <c r="F36" s="30">
        <f>SUM(Feb!F36+E36*4)</f>
        <v>0</v>
      </c>
      <c r="G36" s="29">
        <v>0</v>
      </c>
      <c r="H36" s="30">
        <f>SUM(Feb!H36+G36)</f>
        <v>11012</v>
      </c>
      <c r="I36" s="30">
        <f t="shared" si="0"/>
        <v>0</v>
      </c>
      <c r="J36" s="30">
        <f t="shared" si="1"/>
        <v>19782</v>
      </c>
      <c r="K36" s="22">
        <v>0</v>
      </c>
      <c r="L36" s="22">
        <f>SUM(Feb!L36+K36)</f>
        <v>1</v>
      </c>
    </row>
    <row r="37" spans="1:12" s="1" customFormat="1" ht="15.75" customHeight="1">
      <c r="A37" s="5" t="s">
        <v>33</v>
      </c>
      <c r="B37" s="6" t="s">
        <v>20</v>
      </c>
      <c r="C37" s="29">
        <v>0</v>
      </c>
      <c r="D37" s="30">
        <f>SUM(Feb!D37+C37*4)</f>
        <v>59876</v>
      </c>
      <c r="E37" s="29">
        <v>0</v>
      </c>
      <c r="F37" s="30">
        <f>SUM(Feb!F37+E37*4)</f>
        <v>0</v>
      </c>
      <c r="G37" s="29">
        <v>0</v>
      </c>
      <c r="H37" s="30">
        <f>SUM(Feb!H37+G37)</f>
        <v>89150</v>
      </c>
      <c r="I37" s="32">
        <f aca="true" t="shared" si="2" ref="I37:I71">SUM(C37,E37,G37)</f>
        <v>0</v>
      </c>
      <c r="J37" s="30">
        <f t="shared" si="1"/>
        <v>149026</v>
      </c>
      <c r="K37" s="22">
        <v>0</v>
      </c>
      <c r="L37" s="22">
        <f>SUM(Feb!L37+K37)</f>
        <v>3</v>
      </c>
    </row>
    <row r="38" spans="1:12" s="1" customFormat="1" ht="15.75" customHeight="1">
      <c r="A38" s="5" t="s">
        <v>34</v>
      </c>
      <c r="B38" s="6" t="s">
        <v>20</v>
      </c>
      <c r="C38" s="29">
        <v>0</v>
      </c>
      <c r="D38" s="30">
        <f>SUM(Feb!D38+C38*4)</f>
        <v>51459</v>
      </c>
      <c r="E38" s="29">
        <v>262</v>
      </c>
      <c r="F38" s="30">
        <f>SUM(Feb!F38+E38*4)</f>
        <v>31487</v>
      </c>
      <c r="G38" s="29">
        <v>3492</v>
      </c>
      <c r="H38" s="30">
        <f>SUM(Feb!H38+G38)</f>
        <v>69554</v>
      </c>
      <c r="I38" s="32">
        <f t="shared" si="2"/>
        <v>3754</v>
      </c>
      <c r="J38" s="30">
        <f t="shared" si="1"/>
        <v>152500</v>
      </c>
      <c r="K38" s="22">
        <v>1</v>
      </c>
      <c r="L38" s="22">
        <f>SUM(Feb!L38+K38)</f>
        <v>11</v>
      </c>
    </row>
    <row r="39" spans="1:12" s="9" customFormat="1" ht="15.75" customHeight="1">
      <c r="A39" s="7" t="s">
        <v>35</v>
      </c>
      <c r="B39" s="8" t="s">
        <v>20</v>
      </c>
      <c r="C39" s="29">
        <v>4616</v>
      </c>
      <c r="D39" s="30">
        <f>SUM(Feb!D39+C39*4)</f>
        <v>414758</v>
      </c>
      <c r="E39" s="29">
        <v>0</v>
      </c>
      <c r="F39" s="30">
        <f>SUM(Feb!F39+E39*4)</f>
        <v>81405</v>
      </c>
      <c r="G39" s="29">
        <v>33802</v>
      </c>
      <c r="H39" s="30">
        <f>SUM(Feb!H39+G39)</f>
        <v>449367</v>
      </c>
      <c r="I39" s="30">
        <f t="shared" si="2"/>
        <v>38418</v>
      </c>
      <c r="J39" s="30">
        <f t="shared" si="1"/>
        <v>945530</v>
      </c>
      <c r="K39" s="22">
        <v>2</v>
      </c>
      <c r="L39" s="22">
        <f>SUM(Feb!L39+K39)</f>
        <v>43</v>
      </c>
    </row>
    <row r="40" spans="1:12" s="1" customFormat="1" ht="15.75" customHeight="1">
      <c r="A40" s="5" t="s">
        <v>38</v>
      </c>
      <c r="B40" s="6" t="s">
        <v>20</v>
      </c>
      <c r="C40" s="29">
        <v>0</v>
      </c>
      <c r="D40" s="30">
        <f>SUM(Feb!D40+C40*4)</f>
        <v>16824</v>
      </c>
      <c r="E40" s="29">
        <v>0</v>
      </c>
      <c r="F40" s="30">
        <f>SUM(Feb!F40+E40*4)</f>
        <v>0</v>
      </c>
      <c r="G40" s="29">
        <v>0</v>
      </c>
      <c r="H40" s="30">
        <f>SUM(Feb!H40+G40)</f>
        <v>17788</v>
      </c>
      <c r="I40" s="32">
        <f t="shared" si="2"/>
        <v>0</v>
      </c>
      <c r="J40" s="30">
        <f t="shared" si="1"/>
        <v>34612</v>
      </c>
      <c r="K40" s="22">
        <v>0</v>
      </c>
      <c r="L40" s="22">
        <f>SUM(Feb!L40+K40)</f>
        <v>1</v>
      </c>
    </row>
    <row r="41" spans="1:12" s="9" customFormat="1" ht="15.75" customHeight="1">
      <c r="A41" s="7" t="s">
        <v>39</v>
      </c>
      <c r="B41" s="8" t="s">
        <v>20</v>
      </c>
      <c r="C41" s="29">
        <v>3119</v>
      </c>
      <c r="D41" s="30">
        <f>SUM(Feb!D41+C41*4)</f>
        <v>22916</v>
      </c>
      <c r="E41" s="29">
        <v>0</v>
      </c>
      <c r="F41" s="30">
        <f>SUM(Feb!F41+E41*4)</f>
        <v>9540</v>
      </c>
      <c r="G41" s="29">
        <v>30868</v>
      </c>
      <c r="H41" s="30">
        <f>SUM(Feb!H41+G41)</f>
        <v>39110</v>
      </c>
      <c r="I41" s="30">
        <f t="shared" si="2"/>
        <v>33987</v>
      </c>
      <c r="J41" s="30">
        <f t="shared" si="1"/>
        <v>71566</v>
      </c>
      <c r="K41" s="22">
        <v>1</v>
      </c>
      <c r="L41" s="22">
        <f>SUM(Feb!L41+K41)</f>
        <v>4</v>
      </c>
    </row>
    <row r="42" spans="1:12" s="1" customFormat="1" ht="15.75" customHeight="1">
      <c r="A42" s="5" t="s">
        <v>41</v>
      </c>
      <c r="B42" s="6" t="s">
        <v>20</v>
      </c>
      <c r="C42" s="29">
        <v>1423</v>
      </c>
      <c r="D42" s="30">
        <f>SUM(Feb!D42+C42*4)</f>
        <v>98080</v>
      </c>
      <c r="E42" s="29">
        <v>90</v>
      </c>
      <c r="F42" s="30">
        <f>SUM(Feb!F42+E42*4)</f>
        <v>55206</v>
      </c>
      <c r="G42" s="29">
        <v>28447</v>
      </c>
      <c r="H42" s="30">
        <f>SUM(Feb!H42+G42)</f>
        <v>191163</v>
      </c>
      <c r="I42" s="32">
        <f t="shared" si="2"/>
        <v>29960</v>
      </c>
      <c r="J42" s="30">
        <f t="shared" si="1"/>
        <v>344449</v>
      </c>
      <c r="K42" s="22">
        <v>2</v>
      </c>
      <c r="L42" s="22">
        <f>SUM(Feb!L42+K42)</f>
        <v>15</v>
      </c>
    </row>
    <row r="43" spans="1:12" s="1" customFormat="1" ht="15.75" customHeight="1">
      <c r="A43" s="5" t="s">
        <v>42</v>
      </c>
      <c r="B43" s="6" t="s">
        <v>20</v>
      </c>
      <c r="C43" s="29">
        <v>2959</v>
      </c>
      <c r="D43" s="30">
        <f>SUM(Feb!D43+C43*4)</f>
        <v>305763</v>
      </c>
      <c r="E43" s="29">
        <v>0</v>
      </c>
      <c r="F43" s="30">
        <f>SUM(Feb!F43+E43*4)</f>
        <v>30608</v>
      </c>
      <c r="G43" s="29">
        <v>6801</v>
      </c>
      <c r="H43" s="30">
        <f>SUM(Feb!H43+G43)</f>
        <v>344660</v>
      </c>
      <c r="I43" s="32">
        <f t="shared" si="2"/>
        <v>9760</v>
      </c>
      <c r="J43" s="30">
        <f t="shared" si="1"/>
        <v>681031</v>
      </c>
      <c r="K43" s="22">
        <v>3</v>
      </c>
      <c r="L43" s="22">
        <f>SUM(Feb!L43+K43)</f>
        <v>37</v>
      </c>
    </row>
    <row r="44" spans="1:12" s="9" customFormat="1" ht="15.75" customHeight="1">
      <c r="A44" s="7" t="s">
        <v>43</v>
      </c>
      <c r="B44" s="8" t="s">
        <v>20</v>
      </c>
      <c r="C44" s="29">
        <v>10753</v>
      </c>
      <c r="D44" s="30">
        <f>SUM(Feb!D44+C44*4)</f>
        <v>812812</v>
      </c>
      <c r="E44" s="29">
        <v>0</v>
      </c>
      <c r="F44" s="30">
        <f>SUM(Feb!F44+E44*4)</f>
        <v>34342</v>
      </c>
      <c r="G44" s="29">
        <v>76102</v>
      </c>
      <c r="H44" s="30">
        <f>SUM(Feb!H44+G44)</f>
        <v>933559</v>
      </c>
      <c r="I44" s="30">
        <f t="shared" si="2"/>
        <v>86855</v>
      </c>
      <c r="J44" s="30">
        <f t="shared" si="1"/>
        <v>1780713</v>
      </c>
      <c r="K44" s="22">
        <v>6</v>
      </c>
      <c r="L44" s="22">
        <f>SUM(Feb!L44+K44)</f>
        <v>77</v>
      </c>
    </row>
    <row r="45" spans="1:12" s="1" customFormat="1" ht="15.75" customHeight="1">
      <c r="A45" s="5" t="s">
        <v>48</v>
      </c>
      <c r="B45" s="6" t="s">
        <v>20</v>
      </c>
      <c r="C45" s="29">
        <v>0</v>
      </c>
      <c r="D45" s="30">
        <f>SUM(Feb!D45+C45*4)</f>
        <v>6265</v>
      </c>
      <c r="E45" s="29">
        <v>0</v>
      </c>
      <c r="F45" s="30">
        <f>SUM(Feb!F45+E45*4)</f>
        <v>63927</v>
      </c>
      <c r="G45" s="29">
        <v>0</v>
      </c>
      <c r="H45" s="30">
        <f>SUM(Feb!H45+G45)</f>
        <v>24105</v>
      </c>
      <c r="I45" s="32">
        <f t="shared" si="2"/>
        <v>0</v>
      </c>
      <c r="J45" s="30">
        <f t="shared" si="1"/>
        <v>94297</v>
      </c>
      <c r="K45" s="22">
        <v>0</v>
      </c>
      <c r="L45" s="22">
        <f>SUM(Feb!L45+K45)</f>
        <v>8</v>
      </c>
    </row>
    <row r="46" spans="1:12" s="9" customFormat="1" ht="15.75" customHeight="1">
      <c r="A46" s="7" t="s">
        <v>54</v>
      </c>
      <c r="B46" s="8" t="s">
        <v>20</v>
      </c>
      <c r="C46" s="29">
        <v>0</v>
      </c>
      <c r="D46" s="30">
        <f>SUM(Feb!D46+C46*4)</f>
        <v>0</v>
      </c>
      <c r="E46" s="29">
        <v>0</v>
      </c>
      <c r="F46" s="30">
        <f>SUM(Feb!F46+E46*4)</f>
        <v>0</v>
      </c>
      <c r="G46" s="29">
        <v>0</v>
      </c>
      <c r="H46" s="30">
        <f>SUM(Feb!H46+G46)</f>
        <v>0</v>
      </c>
      <c r="I46" s="30">
        <f t="shared" si="2"/>
        <v>0</v>
      </c>
      <c r="J46" s="30">
        <f t="shared" si="1"/>
        <v>0</v>
      </c>
      <c r="K46" s="22">
        <v>0</v>
      </c>
      <c r="L46" s="22">
        <f>SUM(Feb!L46+K46)</f>
        <v>0</v>
      </c>
    </row>
    <row r="47" spans="1:12" s="9" customFormat="1" ht="15.75" customHeight="1">
      <c r="A47" s="7" t="s">
        <v>55</v>
      </c>
      <c r="B47" s="8" t="s">
        <v>20</v>
      </c>
      <c r="C47" s="29">
        <v>1958</v>
      </c>
      <c r="D47" s="30">
        <f>SUM(Feb!D47+C47*4)</f>
        <v>270108</v>
      </c>
      <c r="E47" s="29">
        <v>0</v>
      </c>
      <c r="F47" s="30">
        <f>SUM(Feb!F47+E47*4)</f>
        <v>1340</v>
      </c>
      <c r="G47" s="29">
        <v>2877</v>
      </c>
      <c r="H47" s="30">
        <f>SUM(Feb!H47+G47)</f>
        <v>299053</v>
      </c>
      <c r="I47" s="30">
        <f t="shared" si="2"/>
        <v>4835</v>
      </c>
      <c r="J47" s="30">
        <f t="shared" si="1"/>
        <v>570501</v>
      </c>
      <c r="K47" s="22">
        <v>1</v>
      </c>
      <c r="L47" s="22">
        <f>SUM(Feb!L47+K47)</f>
        <v>20</v>
      </c>
    </row>
    <row r="48" spans="1:12" s="9" customFormat="1" ht="15.75" customHeight="1">
      <c r="A48" s="7" t="s">
        <v>56</v>
      </c>
      <c r="B48" s="8" t="s">
        <v>20</v>
      </c>
      <c r="C48" s="29">
        <v>5893</v>
      </c>
      <c r="D48" s="30">
        <f>SUM(Feb!D48+C48*4)</f>
        <v>164932</v>
      </c>
      <c r="E48" s="29">
        <v>2085</v>
      </c>
      <c r="F48" s="30">
        <f>SUM(Feb!F48+E48*4)</f>
        <v>62333</v>
      </c>
      <c r="G48" s="29">
        <v>36317</v>
      </c>
      <c r="H48" s="30">
        <f>SUM(Feb!H48+G48)</f>
        <v>203771</v>
      </c>
      <c r="I48" s="30">
        <f t="shared" si="2"/>
        <v>44295</v>
      </c>
      <c r="J48" s="30">
        <f t="shared" si="1"/>
        <v>431036</v>
      </c>
      <c r="K48" s="22">
        <v>5</v>
      </c>
      <c r="L48" s="22">
        <f>SUM(Feb!L48+K48)</f>
        <v>18</v>
      </c>
    </row>
    <row r="49" spans="1:12" s="1" customFormat="1" ht="15.75" customHeight="1">
      <c r="A49" s="5" t="s">
        <v>58</v>
      </c>
      <c r="B49" s="6" t="s">
        <v>20</v>
      </c>
      <c r="C49" s="29">
        <v>0</v>
      </c>
      <c r="D49" s="30">
        <f>SUM(Feb!D49+C49*4)</f>
        <v>45242</v>
      </c>
      <c r="E49" s="29">
        <v>161</v>
      </c>
      <c r="F49" s="30">
        <f>SUM(Feb!F49+E49*4)</f>
        <v>9974</v>
      </c>
      <c r="G49" s="29">
        <v>483</v>
      </c>
      <c r="H49" s="30">
        <f>SUM(Feb!H49+G49)</f>
        <v>60393</v>
      </c>
      <c r="I49" s="32">
        <f t="shared" si="2"/>
        <v>644</v>
      </c>
      <c r="J49" s="30">
        <f t="shared" si="1"/>
        <v>115609</v>
      </c>
      <c r="K49" s="22">
        <v>1</v>
      </c>
      <c r="L49" s="22">
        <f>SUM(Feb!L49+K49)</f>
        <v>9</v>
      </c>
    </row>
    <row r="50" spans="1:12" s="1" customFormat="1" ht="15.75" customHeight="1">
      <c r="A50" s="5" t="s">
        <v>59</v>
      </c>
      <c r="B50" s="6" t="s">
        <v>20</v>
      </c>
      <c r="C50" s="29">
        <v>0</v>
      </c>
      <c r="D50" s="30">
        <f>SUM(Feb!D50+C50*4)</f>
        <v>72429</v>
      </c>
      <c r="E50" s="29">
        <v>0</v>
      </c>
      <c r="F50" s="30">
        <f>SUM(Feb!F50+E50*4)</f>
        <v>27600</v>
      </c>
      <c r="G50" s="29">
        <v>0</v>
      </c>
      <c r="H50" s="30">
        <f>SUM(Feb!H50+G50)</f>
        <v>66361</v>
      </c>
      <c r="I50" s="32">
        <f t="shared" si="2"/>
        <v>0</v>
      </c>
      <c r="J50" s="30">
        <f t="shared" si="1"/>
        <v>166390</v>
      </c>
      <c r="K50" s="22">
        <v>0</v>
      </c>
      <c r="L50" s="22">
        <f>SUM(Feb!L50+K50)</f>
        <v>8</v>
      </c>
    </row>
    <row r="51" spans="1:12" s="1" customFormat="1" ht="15.75" customHeight="1">
      <c r="A51" s="5" t="s">
        <v>60</v>
      </c>
      <c r="B51" s="6" t="s">
        <v>20</v>
      </c>
      <c r="C51" s="29">
        <v>9829</v>
      </c>
      <c r="D51" s="30">
        <f>SUM(Feb!D51+C51*4)</f>
        <v>471565</v>
      </c>
      <c r="E51" s="29">
        <v>4189</v>
      </c>
      <c r="F51" s="30">
        <f>SUM(Feb!F51+E51*4)</f>
        <v>90509</v>
      </c>
      <c r="G51" s="29">
        <v>197085</v>
      </c>
      <c r="H51" s="30">
        <f>SUM(Feb!H51+G51)</f>
        <v>763618</v>
      </c>
      <c r="I51" s="32">
        <f t="shared" si="2"/>
        <v>211103</v>
      </c>
      <c r="J51" s="30">
        <f>SUM(D51+F51+H51)</f>
        <v>1325692</v>
      </c>
      <c r="K51" s="22">
        <v>11</v>
      </c>
      <c r="L51" s="22">
        <f>SUM(Feb!L51+K51)</f>
        <v>52</v>
      </c>
    </row>
    <row r="52" spans="1:12" s="1" customFormat="1" ht="15.75" customHeight="1">
      <c r="A52" s="5" t="s">
        <v>61</v>
      </c>
      <c r="B52" s="6" t="s">
        <v>20</v>
      </c>
      <c r="C52" s="29">
        <v>3710</v>
      </c>
      <c r="D52" s="30">
        <f>SUM(Feb!D52+C52*4)</f>
        <v>119158</v>
      </c>
      <c r="E52" s="29">
        <v>2888</v>
      </c>
      <c r="F52" s="30">
        <f>SUM(Feb!F52+E52*4)</f>
        <v>92171</v>
      </c>
      <c r="G52" s="29">
        <v>92806</v>
      </c>
      <c r="H52" s="30">
        <f>SUM(Feb!H52+G52)</f>
        <v>181295</v>
      </c>
      <c r="I52" s="32">
        <f t="shared" si="2"/>
        <v>99404</v>
      </c>
      <c r="J52" s="30">
        <f t="shared" si="1"/>
        <v>392624</v>
      </c>
      <c r="K52" s="22">
        <v>4</v>
      </c>
      <c r="L52" s="22">
        <f>SUM(Feb!L52+K52)</f>
        <v>19</v>
      </c>
    </row>
    <row r="53" spans="1:12" s="1" customFormat="1" ht="15.75" customHeight="1">
      <c r="A53" s="5" t="s">
        <v>65</v>
      </c>
      <c r="B53" s="6" t="s">
        <v>20</v>
      </c>
      <c r="C53" s="29">
        <v>0</v>
      </c>
      <c r="D53" s="30">
        <f>SUM(Feb!D53+C53*4)</f>
        <v>0</v>
      </c>
      <c r="E53" s="29">
        <v>0</v>
      </c>
      <c r="F53" s="30">
        <f>SUM(Feb!F53+E53*4)</f>
        <v>0</v>
      </c>
      <c r="G53" s="29">
        <v>0</v>
      </c>
      <c r="H53" s="30">
        <f>SUM(Feb!H53+G53)</f>
        <v>0</v>
      </c>
      <c r="I53" s="32">
        <f t="shared" si="2"/>
        <v>0</v>
      </c>
      <c r="J53" s="30">
        <f t="shared" si="1"/>
        <v>0</v>
      </c>
      <c r="K53" s="22">
        <v>0</v>
      </c>
      <c r="L53" s="22">
        <f>SUM(Feb!L53+K53)</f>
        <v>0</v>
      </c>
    </row>
    <row r="54" spans="1:12" s="1" customFormat="1" ht="15.75" customHeight="1">
      <c r="A54" s="5" t="s">
        <v>66</v>
      </c>
      <c r="B54" s="6" t="s">
        <v>20</v>
      </c>
      <c r="C54" s="29">
        <v>1857</v>
      </c>
      <c r="D54" s="30">
        <f>SUM(Feb!D54+C54*4)</f>
        <v>198978</v>
      </c>
      <c r="E54" s="29">
        <v>0</v>
      </c>
      <c r="F54" s="30">
        <f>SUM(Feb!F54+E54*4)</f>
        <v>5107</v>
      </c>
      <c r="G54" s="29">
        <v>21519</v>
      </c>
      <c r="H54" s="30">
        <f>SUM(Feb!H54+G54)</f>
        <v>168772</v>
      </c>
      <c r="I54" s="32">
        <f t="shared" si="2"/>
        <v>23376</v>
      </c>
      <c r="J54" s="30">
        <f t="shared" si="1"/>
        <v>372857</v>
      </c>
      <c r="K54" s="22">
        <v>1</v>
      </c>
      <c r="L54" s="22">
        <f>SUM(Feb!L54+K54)</f>
        <v>11</v>
      </c>
    </row>
    <row r="55" spans="1:12" s="1" customFormat="1" ht="15.75" customHeight="1">
      <c r="A55" s="5" t="s">
        <v>67</v>
      </c>
      <c r="B55" s="6" t="s">
        <v>20</v>
      </c>
      <c r="C55" s="29">
        <v>4200</v>
      </c>
      <c r="D55" s="30">
        <f>SUM(Feb!D55+C55*4)</f>
        <v>819243</v>
      </c>
      <c r="E55" s="29">
        <v>0</v>
      </c>
      <c r="F55" s="30">
        <f>SUM(Feb!F55+E55*4)</f>
        <v>43017</v>
      </c>
      <c r="G55" s="29">
        <v>8860</v>
      </c>
      <c r="H55" s="30">
        <f>SUM(Feb!H55+G55)</f>
        <v>838528</v>
      </c>
      <c r="I55" s="32">
        <f t="shared" si="2"/>
        <v>13060</v>
      </c>
      <c r="J55" s="30">
        <f t="shared" si="1"/>
        <v>1700788</v>
      </c>
      <c r="K55" s="22">
        <v>3</v>
      </c>
      <c r="L55" s="22">
        <f>SUM(Feb!L55+K55)</f>
        <v>62</v>
      </c>
    </row>
    <row r="56" spans="1:12" s="9" customFormat="1" ht="15.75" customHeight="1">
      <c r="A56" s="7" t="s">
        <v>68</v>
      </c>
      <c r="B56" s="8" t="s">
        <v>20</v>
      </c>
      <c r="C56" s="29">
        <v>0</v>
      </c>
      <c r="D56" s="30">
        <f>SUM(Feb!D56+C56*4)</f>
        <v>0</v>
      </c>
      <c r="E56" s="29">
        <v>0</v>
      </c>
      <c r="F56" s="30">
        <f>SUM(Feb!F56+E56*4)</f>
        <v>540</v>
      </c>
      <c r="G56" s="29">
        <v>0</v>
      </c>
      <c r="H56" s="30">
        <f>SUM(Feb!H56+G56)</f>
        <v>0</v>
      </c>
      <c r="I56" s="30">
        <f t="shared" si="2"/>
        <v>0</v>
      </c>
      <c r="J56" s="30">
        <f t="shared" si="1"/>
        <v>540</v>
      </c>
      <c r="K56" s="22">
        <v>0</v>
      </c>
      <c r="L56" s="22">
        <f>SUM(Feb!L56+K56)</f>
        <v>1</v>
      </c>
    </row>
    <row r="57" spans="1:12" s="1" customFormat="1" ht="15.75" customHeight="1">
      <c r="A57" s="5" t="s">
        <v>69</v>
      </c>
      <c r="B57" s="6" t="s">
        <v>20</v>
      </c>
      <c r="C57" s="29">
        <v>4431</v>
      </c>
      <c r="D57" s="30">
        <f>SUM(Feb!D57+C57*4)</f>
        <v>178131</v>
      </c>
      <c r="E57" s="29">
        <v>0</v>
      </c>
      <c r="F57" s="30">
        <f>SUM(Feb!F57+E57*4)</f>
        <v>84303</v>
      </c>
      <c r="G57" s="29">
        <v>14710</v>
      </c>
      <c r="H57" s="30">
        <f>SUM(Feb!H57+G57)</f>
        <v>240053</v>
      </c>
      <c r="I57" s="32">
        <f t="shared" si="2"/>
        <v>19141</v>
      </c>
      <c r="J57" s="30">
        <f t="shared" si="1"/>
        <v>502487</v>
      </c>
      <c r="K57" s="22">
        <v>2</v>
      </c>
      <c r="L57" s="22">
        <f>SUM(Feb!L57+K57)</f>
        <v>26</v>
      </c>
    </row>
    <row r="58" spans="1:12" s="9" customFormat="1" ht="15.75" customHeight="1">
      <c r="A58" s="7" t="s">
        <v>70</v>
      </c>
      <c r="B58" s="8" t="s">
        <v>20</v>
      </c>
      <c r="C58" s="29">
        <v>0</v>
      </c>
      <c r="D58" s="30">
        <f>SUM(Feb!D58+C58*4)</f>
        <v>118645</v>
      </c>
      <c r="E58" s="29">
        <v>0</v>
      </c>
      <c r="F58" s="30">
        <f>SUM(Feb!F58+E58*4)</f>
        <v>0</v>
      </c>
      <c r="G58" s="29">
        <v>0</v>
      </c>
      <c r="H58" s="30">
        <f>SUM(Feb!H58+G58)</f>
        <v>127036</v>
      </c>
      <c r="I58" s="30">
        <f t="shared" si="2"/>
        <v>0</v>
      </c>
      <c r="J58" s="30">
        <f t="shared" si="1"/>
        <v>245681</v>
      </c>
      <c r="K58" s="22">
        <v>0</v>
      </c>
      <c r="L58" s="22">
        <f>SUM(Feb!L58+K58)</f>
        <v>6</v>
      </c>
    </row>
    <row r="59" spans="1:12" s="1" customFormat="1" ht="15.75" customHeight="1">
      <c r="A59" s="5" t="s">
        <v>71</v>
      </c>
      <c r="B59" s="6" t="s">
        <v>20</v>
      </c>
      <c r="C59" s="29">
        <v>0</v>
      </c>
      <c r="D59" s="30">
        <f>SUM(Feb!D59+C59*4)</f>
        <v>64887</v>
      </c>
      <c r="E59" s="29">
        <v>0</v>
      </c>
      <c r="F59" s="30">
        <f>SUM(Feb!F59+E59*4)</f>
        <v>0</v>
      </c>
      <c r="G59" s="29">
        <v>0</v>
      </c>
      <c r="H59" s="30">
        <f>SUM(Feb!H59+G59)</f>
        <v>68737</v>
      </c>
      <c r="I59" s="32">
        <f t="shared" si="2"/>
        <v>0</v>
      </c>
      <c r="J59" s="30">
        <f t="shared" si="1"/>
        <v>133624</v>
      </c>
      <c r="K59" s="22">
        <v>0</v>
      </c>
      <c r="L59" s="22">
        <f>SUM(Feb!L59+K59)</f>
        <v>4</v>
      </c>
    </row>
    <row r="60" spans="1:12" s="9" customFormat="1" ht="15.75" customHeight="1">
      <c r="A60" s="7" t="s">
        <v>72</v>
      </c>
      <c r="B60" s="8" t="s">
        <v>20</v>
      </c>
      <c r="C60" s="29">
        <v>35035</v>
      </c>
      <c r="D60" s="30">
        <f>SUM(Feb!D60+C60*4)</f>
        <v>2948025</v>
      </c>
      <c r="E60" s="29">
        <v>3252</v>
      </c>
      <c r="F60" s="30">
        <f>SUM(Feb!F60+E60*4)</f>
        <v>139998</v>
      </c>
      <c r="G60" s="29">
        <v>312658</v>
      </c>
      <c r="H60" s="30">
        <f>SUM(Feb!H60+G60)</f>
        <v>3720352</v>
      </c>
      <c r="I60" s="30">
        <f t="shared" si="2"/>
        <v>350945</v>
      </c>
      <c r="J60" s="30">
        <f t="shared" si="1"/>
        <v>6808375</v>
      </c>
      <c r="K60" s="22">
        <v>26</v>
      </c>
      <c r="L60" s="22">
        <f>SUM(Feb!L60+K60)</f>
        <v>266</v>
      </c>
    </row>
    <row r="61" spans="1:12" s="1" customFormat="1" ht="15.75" customHeight="1">
      <c r="A61" s="5" t="s">
        <v>73</v>
      </c>
      <c r="B61" s="6" t="s">
        <v>20</v>
      </c>
      <c r="C61" s="29">
        <v>1136</v>
      </c>
      <c r="D61" s="30">
        <f>SUM(Feb!D61+C61*4)</f>
        <v>182443</v>
      </c>
      <c r="E61" s="29">
        <v>0</v>
      </c>
      <c r="F61" s="30">
        <f>SUM(Feb!F61+E61*4)</f>
        <v>18293</v>
      </c>
      <c r="G61" s="29">
        <v>13490</v>
      </c>
      <c r="H61" s="30">
        <f>SUM(Feb!H61+G61)</f>
        <v>168495</v>
      </c>
      <c r="I61" s="32">
        <f t="shared" si="2"/>
        <v>14626</v>
      </c>
      <c r="J61" s="30">
        <f t="shared" si="1"/>
        <v>369231</v>
      </c>
      <c r="K61" s="22">
        <v>1</v>
      </c>
      <c r="L61" s="22">
        <f>SUM(Feb!L61+K61)</f>
        <v>15</v>
      </c>
    </row>
    <row r="62" spans="1:12" s="9" customFormat="1" ht="15.75" customHeight="1">
      <c r="A62" s="7" t="s">
        <v>74</v>
      </c>
      <c r="B62" s="8" t="s">
        <v>20</v>
      </c>
      <c r="C62" s="29">
        <v>0</v>
      </c>
      <c r="D62" s="30">
        <f>SUM(Feb!D62+C62*4)</f>
        <v>33740</v>
      </c>
      <c r="E62" s="29">
        <v>0</v>
      </c>
      <c r="F62" s="30">
        <f>SUM(Feb!F62+E62*4)</f>
        <v>3366</v>
      </c>
      <c r="G62" s="29">
        <v>0</v>
      </c>
      <c r="H62" s="30">
        <f>SUM(Feb!H62+G62)</f>
        <v>7571</v>
      </c>
      <c r="I62" s="30">
        <f t="shared" si="2"/>
        <v>0</v>
      </c>
      <c r="J62" s="30">
        <f>SUM(D62+F62+H62)</f>
        <v>44677</v>
      </c>
      <c r="K62" s="22">
        <v>0</v>
      </c>
      <c r="L62" s="22">
        <f>SUM(Feb!L62+K62)</f>
        <v>5</v>
      </c>
    </row>
    <row r="63" spans="1:12" s="1" customFormat="1" ht="15.75" customHeight="1">
      <c r="A63" s="5" t="s">
        <v>75</v>
      </c>
      <c r="B63" s="6" t="s">
        <v>20</v>
      </c>
      <c r="C63" s="29">
        <v>3301</v>
      </c>
      <c r="D63" s="30">
        <f>SUM(Feb!D63+C63*4)</f>
        <v>156149</v>
      </c>
      <c r="E63" s="29">
        <v>0</v>
      </c>
      <c r="F63" s="30">
        <f>SUM(Feb!F63+E63*4)</f>
        <v>9450</v>
      </c>
      <c r="G63" s="29">
        <v>16406</v>
      </c>
      <c r="H63" s="30">
        <f>SUM(Feb!H63+G63)</f>
        <v>189419</v>
      </c>
      <c r="I63" s="32">
        <f t="shared" si="2"/>
        <v>19707</v>
      </c>
      <c r="J63" s="30">
        <f t="shared" si="1"/>
        <v>355018</v>
      </c>
      <c r="K63" s="22">
        <v>1</v>
      </c>
      <c r="L63" s="22">
        <f>SUM(Feb!L63+K63)</f>
        <v>14</v>
      </c>
    </row>
    <row r="64" spans="1:12" s="1" customFormat="1" ht="15.75" customHeight="1">
      <c r="A64" s="5" t="s">
        <v>76</v>
      </c>
      <c r="B64" s="6" t="s">
        <v>20</v>
      </c>
      <c r="C64" s="29">
        <v>0</v>
      </c>
      <c r="D64" s="30">
        <f>SUM(Feb!D64+C64*4)</f>
        <v>33792</v>
      </c>
      <c r="E64" s="29">
        <v>1233</v>
      </c>
      <c r="F64" s="30">
        <f>SUM(Feb!F64+E64*4)</f>
        <v>4932</v>
      </c>
      <c r="G64" s="29">
        <v>8559</v>
      </c>
      <c r="H64" s="30">
        <f>SUM(Feb!H64+G64)</f>
        <v>42166</v>
      </c>
      <c r="I64" s="32">
        <f t="shared" si="2"/>
        <v>9792</v>
      </c>
      <c r="J64" s="30">
        <f t="shared" si="1"/>
        <v>80890</v>
      </c>
      <c r="K64" s="22">
        <v>1</v>
      </c>
      <c r="L64" s="22">
        <f>SUM(Feb!L64+K64)</f>
        <v>2</v>
      </c>
    </row>
    <row r="65" spans="1:12" s="9" customFormat="1" ht="15.75" customHeight="1">
      <c r="A65" s="7" t="s">
        <v>78</v>
      </c>
      <c r="B65" s="8" t="s">
        <v>20</v>
      </c>
      <c r="C65" s="29">
        <v>0</v>
      </c>
      <c r="D65" s="30">
        <f>SUM(Feb!D65+C65*4)</f>
        <v>0</v>
      </c>
      <c r="E65" s="29">
        <v>0</v>
      </c>
      <c r="F65" s="30">
        <f>SUM(Feb!F65+E65*4)</f>
        <v>0</v>
      </c>
      <c r="G65" s="29">
        <v>0</v>
      </c>
      <c r="H65" s="30">
        <f>SUM(Feb!H65+G65)</f>
        <v>0</v>
      </c>
      <c r="I65" s="30">
        <f t="shared" si="2"/>
        <v>0</v>
      </c>
      <c r="J65" s="30">
        <f t="shared" si="1"/>
        <v>0</v>
      </c>
      <c r="K65" s="22">
        <v>0</v>
      </c>
      <c r="L65" s="22">
        <f>SUM(Feb!L65+K65)</f>
        <v>0</v>
      </c>
    </row>
    <row r="66" spans="1:12" s="9" customFormat="1" ht="15.75" customHeight="1">
      <c r="A66" s="7" t="s">
        <v>79</v>
      </c>
      <c r="B66" s="8" t="s">
        <v>20</v>
      </c>
      <c r="C66" s="29">
        <v>0</v>
      </c>
      <c r="D66" s="30">
        <f>SUM(Feb!D66+C66*4)</f>
        <v>64075</v>
      </c>
      <c r="E66" s="29">
        <v>0</v>
      </c>
      <c r="F66" s="30">
        <f>SUM(Feb!F66+E66*4)</f>
        <v>0</v>
      </c>
      <c r="G66" s="29">
        <v>0</v>
      </c>
      <c r="H66" s="30">
        <f>SUM(Feb!H66+G66)</f>
        <v>10239</v>
      </c>
      <c r="I66" s="30">
        <f t="shared" si="2"/>
        <v>0</v>
      </c>
      <c r="J66" s="30">
        <f t="shared" si="1"/>
        <v>74314</v>
      </c>
      <c r="K66" s="22">
        <v>0</v>
      </c>
      <c r="L66" s="22">
        <f>SUM(Feb!L66+K66)</f>
        <v>3</v>
      </c>
    </row>
    <row r="67" spans="1:12" s="9" customFormat="1" ht="15.75" customHeight="1">
      <c r="A67" s="7" t="s">
        <v>80</v>
      </c>
      <c r="B67" s="8" t="s">
        <v>20</v>
      </c>
      <c r="C67" s="29">
        <v>0</v>
      </c>
      <c r="D67" s="30">
        <f>SUM(Feb!D67+C67*4)</f>
        <v>15160</v>
      </c>
      <c r="E67" s="29">
        <v>0</v>
      </c>
      <c r="F67" s="30">
        <f>SUM(Feb!F67+E67*4)</f>
        <v>2345</v>
      </c>
      <c r="G67" s="29">
        <v>0</v>
      </c>
      <c r="H67" s="30">
        <f>SUM(Feb!H67+G67)</f>
        <v>6152</v>
      </c>
      <c r="I67" s="30">
        <f t="shared" si="2"/>
        <v>0</v>
      </c>
      <c r="J67" s="30">
        <f t="shared" si="1"/>
        <v>23657</v>
      </c>
      <c r="K67" s="22">
        <v>0</v>
      </c>
      <c r="L67" s="22">
        <f>SUM(Feb!L67+K67)</f>
        <v>2</v>
      </c>
    </row>
    <row r="68" spans="1:12" s="1" customFormat="1" ht="15.75" customHeight="1">
      <c r="A68" s="5" t="s">
        <v>81</v>
      </c>
      <c r="B68" s="6" t="s">
        <v>20</v>
      </c>
      <c r="C68" s="29">
        <v>0</v>
      </c>
      <c r="D68" s="30">
        <f>SUM(Feb!D68+C68*4)</f>
        <v>40660</v>
      </c>
      <c r="E68" s="29">
        <v>0</v>
      </c>
      <c r="F68" s="30">
        <f>SUM(Feb!F68+E68*4)</f>
        <v>33836</v>
      </c>
      <c r="G68" s="29">
        <v>0</v>
      </c>
      <c r="H68" s="30">
        <f>SUM(Feb!H68+G68)</f>
        <v>33447</v>
      </c>
      <c r="I68" s="32">
        <f t="shared" si="2"/>
        <v>0</v>
      </c>
      <c r="J68" s="30">
        <f t="shared" si="1"/>
        <v>107943</v>
      </c>
      <c r="K68" s="22">
        <v>0</v>
      </c>
      <c r="L68" s="22">
        <f>SUM(Feb!L68+K68)</f>
        <v>6</v>
      </c>
    </row>
    <row r="69" spans="1:12" s="9" customFormat="1" ht="15.75" customHeight="1">
      <c r="A69" s="7" t="s">
        <v>85</v>
      </c>
      <c r="B69" s="8" t="s">
        <v>20</v>
      </c>
      <c r="C69" s="29">
        <v>1136</v>
      </c>
      <c r="D69" s="30">
        <f>SUM(Feb!D69+C69*4)</f>
        <v>163892</v>
      </c>
      <c r="E69" s="29">
        <v>0</v>
      </c>
      <c r="F69" s="30">
        <f>SUM(Feb!F69+E69*4)</f>
        <v>0</v>
      </c>
      <c r="G69" s="29">
        <v>3946</v>
      </c>
      <c r="H69" s="30">
        <f>SUM(Feb!H69+G69)</f>
        <v>155806</v>
      </c>
      <c r="I69" s="30">
        <f t="shared" si="2"/>
        <v>5082</v>
      </c>
      <c r="J69" s="30">
        <f t="shared" si="1"/>
        <v>319698</v>
      </c>
      <c r="K69" s="22">
        <v>1</v>
      </c>
      <c r="L69" s="22">
        <f>SUM(Feb!L69+K69)</f>
        <v>13</v>
      </c>
    </row>
    <row r="70" spans="1:12" s="9" customFormat="1" ht="15.75" customHeight="1">
      <c r="A70" s="7" t="s">
        <v>87</v>
      </c>
      <c r="B70" s="8" t="s">
        <v>20</v>
      </c>
      <c r="C70" s="29">
        <v>0</v>
      </c>
      <c r="D70" s="30">
        <f>SUM(Feb!D70+C70*4)</f>
        <v>55723</v>
      </c>
      <c r="E70" s="29">
        <v>0</v>
      </c>
      <c r="F70" s="30">
        <f>SUM(Feb!F70+E70*4)</f>
        <v>9804</v>
      </c>
      <c r="G70" s="29">
        <v>0</v>
      </c>
      <c r="H70" s="30">
        <f>SUM(Feb!H70+G70)</f>
        <v>140214</v>
      </c>
      <c r="I70" s="30">
        <f t="shared" si="2"/>
        <v>0</v>
      </c>
      <c r="J70" s="30">
        <f>SUM(D70+F70+H70)</f>
        <v>205741</v>
      </c>
      <c r="K70" s="22">
        <v>0</v>
      </c>
      <c r="L70" s="22">
        <f>SUM(Feb!L70+K70)</f>
        <v>4</v>
      </c>
    </row>
    <row r="71" spans="1:12" s="1" customFormat="1" ht="15.75" customHeight="1">
      <c r="A71" s="5" t="s">
        <v>88</v>
      </c>
      <c r="B71" s="6" t="s">
        <v>20</v>
      </c>
      <c r="C71" s="29">
        <v>259</v>
      </c>
      <c r="D71" s="30">
        <f>SUM(Feb!D71+C71*4)</f>
        <v>218679</v>
      </c>
      <c r="E71" s="29">
        <v>1043</v>
      </c>
      <c r="F71" s="30">
        <f>SUM(Feb!F71+E71*4)</f>
        <v>31552</v>
      </c>
      <c r="G71" s="29">
        <v>3505</v>
      </c>
      <c r="H71" s="30">
        <f>SUM(Feb!H71+G71)</f>
        <v>252492</v>
      </c>
      <c r="I71" s="32">
        <f t="shared" si="2"/>
        <v>4807</v>
      </c>
      <c r="J71" s="30">
        <f>SUM(D71+F71+H71)</f>
        <v>502723</v>
      </c>
      <c r="K71" s="22">
        <v>2</v>
      </c>
      <c r="L71" s="22">
        <f>SUM(Feb!L71+K71)</f>
        <v>21</v>
      </c>
    </row>
    <row r="72" spans="1:12" s="3" customFormat="1" ht="21.75">
      <c r="A72" s="17" t="s">
        <v>125</v>
      </c>
      <c r="B72" s="2"/>
      <c r="C72" s="32">
        <f>SUM(C5:C31)</f>
        <v>84090</v>
      </c>
      <c r="D72" s="32">
        <f aca="true" t="shared" si="3" ref="D72:J72">SUM(D5:D31)</f>
        <v>7862990</v>
      </c>
      <c r="E72" s="32">
        <f t="shared" si="3"/>
        <v>118226</v>
      </c>
      <c r="F72" s="32">
        <f t="shared" si="3"/>
        <v>4168749</v>
      </c>
      <c r="G72" s="32">
        <f t="shared" si="3"/>
        <v>1155095</v>
      </c>
      <c r="H72" s="32">
        <f t="shared" si="3"/>
        <v>10692515.73</v>
      </c>
      <c r="I72" s="32">
        <f t="shared" si="3"/>
        <v>1357411</v>
      </c>
      <c r="J72" s="32">
        <f t="shared" si="3"/>
        <v>22724254.73</v>
      </c>
      <c r="K72" s="21">
        <f>SUM(K5:K31)</f>
        <v>171</v>
      </c>
      <c r="L72" s="22">
        <f>SUM(Feb!L72+K72)</f>
        <v>1274</v>
      </c>
    </row>
    <row r="73" spans="1:12" s="3" customFormat="1" ht="21.75">
      <c r="A73" s="17" t="s">
        <v>126</v>
      </c>
      <c r="B73" s="2"/>
      <c r="C73" s="32">
        <f>SUM(C32:C71)</f>
        <v>110430</v>
      </c>
      <c r="D73" s="32">
        <f aca="true" t="shared" si="4" ref="D73:J73">SUM(D32:D71)</f>
        <v>9393212</v>
      </c>
      <c r="E73" s="32">
        <f t="shared" si="4"/>
        <v>18542</v>
      </c>
      <c r="F73" s="32">
        <f t="shared" si="4"/>
        <v>1073785</v>
      </c>
      <c r="G73" s="32">
        <f t="shared" si="4"/>
        <v>1143274</v>
      </c>
      <c r="H73" s="32">
        <f t="shared" si="4"/>
        <v>11252909</v>
      </c>
      <c r="I73" s="32">
        <f t="shared" si="4"/>
        <v>1272246</v>
      </c>
      <c r="J73" s="32">
        <f t="shared" si="4"/>
        <v>21719906</v>
      </c>
      <c r="K73" s="21">
        <f>SUM(K6:K32)</f>
        <v>112</v>
      </c>
      <c r="L73" s="22">
        <f>SUM(Feb!L73+K73)</f>
        <v>1093</v>
      </c>
    </row>
    <row r="74" spans="1:12" s="3" customFormat="1" ht="15.75" customHeight="1">
      <c r="A74" s="15" t="s">
        <v>89</v>
      </c>
      <c r="B74" s="2"/>
      <c r="C74" s="32">
        <f>SUM(C72:C73)</f>
        <v>194520</v>
      </c>
      <c r="D74" s="32">
        <f aca="true" t="shared" si="5" ref="D74:J74">SUM(D72:D73)</f>
        <v>17256202</v>
      </c>
      <c r="E74" s="32">
        <f t="shared" si="5"/>
        <v>136768</v>
      </c>
      <c r="F74" s="32">
        <f t="shared" si="5"/>
        <v>5242534</v>
      </c>
      <c r="G74" s="32">
        <f t="shared" si="5"/>
        <v>2298369</v>
      </c>
      <c r="H74" s="32">
        <f t="shared" si="5"/>
        <v>21945424.73</v>
      </c>
      <c r="I74" s="32">
        <f t="shared" si="5"/>
        <v>2629657</v>
      </c>
      <c r="J74" s="32">
        <f t="shared" si="5"/>
        <v>44444160.730000004</v>
      </c>
      <c r="K74" s="21">
        <f>SUM(K72:K73)</f>
        <v>283</v>
      </c>
      <c r="L74" s="21">
        <f>SUM(L72:L73)</f>
        <v>2367</v>
      </c>
    </row>
    <row r="75" spans="1:12" ht="12.75">
      <c r="A75" s="10"/>
      <c r="B75" s="2"/>
      <c r="C75" s="37"/>
      <c r="D75" s="24"/>
      <c r="E75" s="37"/>
      <c r="F75" s="24"/>
      <c r="G75" s="37"/>
      <c r="H75" s="24"/>
      <c r="I75" s="78" t="s">
        <v>145</v>
      </c>
      <c r="J75" s="77">
        <v>47160431</v>
      </c>
      <c r="L75" s="23">
        <v>2398</v>
      </c>
    </row>
    <row r="76" spans="1:12" ht="12.75">
      <c r="A76" s="10"/>
      <c r="B76" s="2"/>
      <c r="C76" s="37"/>
      <c r="D76" s="24"/>
      <c r="E76" s="37"/>
      <c r="F76" s="24"/>
      <c r="G76" s="37"/>
      <c r="H76" s="24"/>
      <c r="I76" s="78" t="s">
        <v>144</v>
      </c>
      <c r="J76" s="77">
        <v>46722557</v>
      </c>
      <c r="L76" s="70"/>
    </row>
    <row r="77" spans="1:10" ht="12.75">
      <c r="A77" s="10"/>
      <c r="B77" s="2"/>
      <c r="C77" s="37"/>
      <c r="D77" s="24"/>
      <c r="E77" s="37"/>
      <c r="F77" s="24"/>
      <c r="G77" s="37"/>
      <c r="H77" s="24"/>
      <c r="I77" s="78" t="s">
        <v>143</v>
      </c>
      <c r="J77" s="77">
        <v>44172718</v>
      </c>
    </row>
  </sheetData>
  <sheetProtection/>
  <mergeCells count="1">
    <mergeCell ref="A1:L1"/>
  </mergeCells>
  <conditionalFormatting sqref="C2:IV2 B75:H77 A1:A74 M1:IV1 B3:IV74">
    <cfRule type="expression" priority="5" dxfId="0" stopIfTrue="1">
      <formula>CellHasFormula</formula>
    </cfRule>
  </conditionalFormatting>
  <conditionalFormatting sqref="A1 M1:IV1">
    <cfRule type="expression" priority="4" dxfId="0" stopIfTrue="1">
      <formula>CellHasFormula</formula>
    </cfRule>
  </conditionalFormatting>
  <conditionalFormatting sqref="C5:C71">
    <cfRule type="expression" priority="3" dxfId="0" stopIfTrue="1">
      <formula>CellHasFormula</formula>
    </cfRule>
  </conditionalFormatting>
  <conditionalFormatting sqref="E5:E71">
    <cfRule type="expression" priority="2" dxfId="0" stopIfTrue="1">
      <formula>CellHasFormula</formula>
    </cfRule>
  </conditionalFormatting>
  <conditionalFormatting sqref="G5:G71">
    <cfRule type="expression" priority="1" dxfId="0" stopIfTrue="1">
      <formula>CellHasFormula</formula>
    </cfRule>
  </conditionalFormatting>
  <printOptions/>
  <pageMargins left="0.75" right="0.75" top="1" bottom="1" header="0.5" footer="0.5"/>
  <pageSetup fitToHeight="2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bfoster</dc:creator>
  <cp:keywords/>
  <dc:description>USE ME</dc:description>
  <cp:lastModifiedBy>Phil Hillesheim</cp:lastModifiedBy>
  <cp:lastPrinted>2013-09-18T14:37:54Z</cp:lastPrinted>
  <dcterms:created xsi:type="dcterms:W3CDTF">2005-09-22T19:10:16Z</dcterms:created>
  <dcterms:modified xsi:type="dcterms:W3CDTF">2014-07-18T16:27:18Z</dcterms:modified>
  <cp:category>CKN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mailHeade">
    <vt:lpwstr/>
  </property>
  <property fmtid="{D5CDD505-2E9C-101B-9397-08002B2CF9AE}" pid="4" name="xd_Signatu">
    <vt:lpwstr/>
  </property>
  <property fmtid="{D5CDD505-2E9C-101B-9397-08002B2CF9AE}" pid="5" name="EmailFr">
    <vt:lpwstr/>
  </property>
  <property fmtid="{D5CDD505-2E9C-101B-9397-08002B2CF9AE}" pid="6" name="Ord">
    <vt:lpwstr>19300.0000000000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EmailSend">
    <vt:lpwstr/>
  </property>
  <property fmtid="{D5CDD505-2E9C-101B-9397-08002B2CF9AE}" pid="14" name="Email">
    <vt:lpwstr/>
  </property>
  <property fmtid="{D5CDD505-2E9C-101B-9397-08002B2CF9AE}" pid="15" name="Email">
    <vt:lpwstr/>
  </property>
  <property fmtid="{D5CDD505-2E9C-101B-9397-08002B2CF9AE}" pid="16" name="EmailSubje">
    <vt:lpwstr/>
  </property>
</Properties>
</file>