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8" yWindow="72" windowWidth="8760" windowHeight="11508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<sst xmlns="http://schemas.openxmlformats.org/spreadsheetml/2006/main" count="1789" uniqueCount="142">
  <si>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</si>
  <si>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</si>
  <si>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</si>
  <si>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</si>
  <si>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</si>
  <si>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</si>
  <si>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</si>
  <si>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</si>
  <si>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</si>
  <si>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</si>
  <si>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</si>
  <si>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</si>
  <si>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</si>
  <si>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</si>
  <si>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</si>
  <si>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</si>
  <si>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</si>
  <si>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</si>
  <si>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</si>
  <si>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</si>
  <si>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</si>
  <si>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</si>
  <si>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</si>
  <si>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</si>
  <si>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</si>
  <si>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</si>
  <si>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</si>
  <si>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</si>
  <si>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</si>
  <si>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</si>
  <si>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</si>
  <si>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</si>
  <si>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</si>
  <si>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</si>
  <si>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</si>
  <si>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</si>
  <si>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</si>
  <si>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</si>
  <si>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</si>
  <si>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</si>
  <si>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</si>
  <si>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</si>
  <si>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</si>
  <si>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</si>
  <si>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</si>
  <si>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</si>
  <si>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</si>
  <si>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</si>
  <si>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</si>
  <si>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</si>
  <si>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</si>
  <si>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</si>
  <si>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</si>
  <si>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</si>
  <si>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</si>
  <si>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</si>
  <si>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</si>
  <si>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</si>
  <si>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</si>
  <si>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</si>
  <si>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</si>
  <si>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</si>
  <si>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</si>
  <si>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</si>
  <si>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</si>
  <si>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</si>
  <si>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</si>
  <si>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</si>
  <si>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</si>
  <si>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</si>
  <si>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</si>
  <si>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</si>
  <si>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</si>
  <si>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</si>
  <si>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</si>
  <si>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</si>
  <si>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</si>
  <si>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</si>
  <si>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</si>
  <si>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</si>
  <si>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</si>
  <si>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</si>
  <si>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</si>
  <si>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</si>
  <si>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</si>
  <si>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</si>
  <si>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</si>
  <si>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</si>
  <si>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</si>
  <si>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</si>
  <si>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</si>
  <si>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</si>
  <si>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</si>
  <si>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</si>
  <si>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</si>
  <si>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</si>
  <si>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</si>
  <si>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</si>
  <si>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</si>
  <si>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</si>
  <si>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</si>
  <si>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</si>
  <si>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</si>
  <si>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</si>
  <si>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</si>
  <si>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</si>
  <si>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</si>
  <si>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</si>
  <si>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</si>
  <si>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</si>
  <si>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</si>
  <si>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</si>
  <si>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</si>
  <si>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</si>
  <si>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</si>
  <si>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</si>
  <si>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</si>
  <si>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</si>
  <si>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</si>
  <si>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</si>
  <si>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</si>
  <si>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</si>
  <si>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</si>
  <si>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</si>
  <si>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</si>
  <si>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</si>
  <si>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</si>
  <si>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</si>
  <si>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</si>
  <si>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</si>
  <si>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</si>
  <si>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</si>
  <si>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</si>
  <si>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</si>
  <si>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</si>
  <si>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</si>
  <si>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</si>
  <si>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</si>
  <si>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</si>
  <si>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</si>
  <si>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DAV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</si>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</sst>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4" sqref="K4"/>
    </sheetView>
  </sheetViews>
  <sheetFormatPr defaultColWidth="9.109375" defaultRowHeight="13.2" x14ac:dyDescent="0.25"/>
  <cols>
    <col min="1" max="1" width="20.33203125" style="1" customWidth="1"/>
    <col min="2" max="2" width="9.33203125" style="1" customWidth="1"/>
    <col min="3" max="3" width="15.6640625" style="1" customWidth="1"/>
    <col min="4" max="4" width="15.6640625" style="26" customWidth="1"/>
    <col min="5" max="5" width="15.6640625" style="1" customWidth="1"/>
    <col min="6" max="6" width="15.6640625" style="26" customWidth="1"/>
    <col min="7" max="7" width="15.6640625" style="1" customWidth="1"/>
    <col min="8" max="10" width="15.6640625" style="26" customWidth="1"/>
    <col min="11" max="16384" width="9.109375" style="1"/>
  </cols>
  <sheetData>
    <row r="1" spans="1:10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x14ac:dyDescent="0.25">
      <c r="A2" s="1" t="s">
        <v>127</v>
      </c>
    </row>
    <row r="3" spans="1:10" s="3" customFormat="1" x14ac:dyDescent="0.25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5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5">
      <c r="A5" s="9" t="s">
        <v>21</v>
      </c>
      <c r="B5" s="16" t="s">
        <v>22</v>
      </c>
      <c r="C5" s="57"/>
      <c r="D5" s="29">
        <f t="shared" ref="D5:D63" si="0">C5*1</f>
        <v>0</v>
      </c>
      <c r="E5" s="58"/>
      <c r="F5" s="29">
        <f t="shared" ref="F5:F63" si="1">E5*1</f>
        <v>0</v>
      </c>
      <c r="G5" s="59"/>
      <c r="H5" s="29">
        <f t="shared" ref="H5:H63" si="2">G5</f>
        <v>0</v>
      </c>
      <c r="I5" s="29">
        <f t="shared" ref="I5:I63" si="3">C5+E5+G5</f>
        <v>0</v>
      </c>
      <c r="J5" s="29">
        <f t="shared" ref="J5:J63" si="4">H5+F5+D5</f>
        <v>0</v>
      </c>
    </row>
    <row r="6" spans="1:10" s="11" customFormat="1" ht="15.75" customHeight="1" x14ac:dyDescent="0.25">
      <c r="A6" s="9" t="s">
        <v>23</v>
      </c>
      <c r="B6" s="16" t="s">
        <v>22</v>
      </c>
      <c r="C6" s="57">
        <v>314</v>
      </c>
      <c r="D6" s="29">
        <f t="shared" si="0"/>
        <v>314</v>
      </c>
      <c r="E6" s="58"/>
      <c r="F6" s="29">
        <f t="shared" si="1"/>
        <v>0</v>
      </c>
      <c r="G6" s="59">
        <v>3748</v>
      </c>
      <c r="H6" s="29">
        <f t="shared" si="2"/>
        <v>3748</v>
      </c>
      <c r="I6" s="29">
        <f t="shared" si="3"/>
        <v>4062</v>
      </c>
      <c r="J6" s="29">
        <f t="shared" si="4"/>
        <v>4062</v>
      </c>
    </row>
    <row r="7" spans="1:10" ht="15.75" customHeight="1" x14ac:dyDescent="0.25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5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5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5">
      <c r="A10" s="5" t="s">
        <v>30</v>
      </c>
      <c r="B10" s="18" t="s">
        <v>22</v>
      </c>
      <c r="C10" s="57">
        <v>239</v>
      </c>
      <c r="D10" s="29">
        <f t="shared" si="0"/>
        <v>239</v>
      </c>
      <c r="E10" s="58"/>
      <c r="F10" s="29">
        <f t="shared" si="1"/>
        <v>0</v>
      </c>
      <c r="G10" s="59">
        <v>478</v>
      </c>
      <c r="H10" s="29">
        <f t="shared" si="2"/>
        <v>478</v>
      </c>
      <c r="I10" s="29">
        <f t="shared" si="3"/>
        <v>717</v>
      </c>
      <c r="J10" s="29">
        <f t="shared" si="4"/>
        <v>717</v>
      </c>
    </row>
    <row r="11" spans="1:10" ht="15.75" customHeight="1" x14ac:dyDescent="0.25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5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5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5">
      <c r="A14" s="5" t="s">
        <v>40</v>
      </c>
      <c r="B14" s="18" t="s">
        <v>22</v>
      </c>
      <c r="C14" s="57">
        <v>255</v>
      </c>
      <c r="D14" s="29">
        <f t="shared" si="0"/>
        <v>255</v>
      </c>
      <c r="E14" s="58"/>
      <c r="F14" s="29">
        <f t="shared" si="1"/>
        <v>0</v>
      </c>
      <c r="G14" s="59">
        <v>510</v>
      </c>
      <c r="H14" s="29">
        <f t="shared" si="2"/>
        <v>510</v>
      </c>
      <c r="I14" s="29">
        <f t="shared" si="3"/>
        <v>765</v>
      </c>
      <c r="J14" s="29">
        <f t="shared" si="4"/>
        <v>765</v>
      </c>
    </row>
    <row r="15" spans="1:10" ht="15.75" customHeight="1" x14ac:dyDescent="0.25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5">
      <c r="A16" s="5" t="s">
        <v>45</v>
      </c>
      <c r="B16" s="18" t="s">
        <v>22</v>
      </c>
      <c r="C16" s="57">
        <v>15455</v>
      </c>
      <c r="D16" s="29">
        <f t="shared" si="0"/>
        <v>15455</v>
      </c>
      <c r="E16" s="58"/>
      <c r="F16" s="29">
        <f t="shared" si="1"/>
        <v>0</v>
      </c>
      <c r="G16" s="59">
        <v>65522</v>
      </c>
      <c r="H16" s="29">
        <f t="shared" si="2"/>
        <v>65522</v>
      </c>
      <c r="I16" s="29">
        <f t="shared" si="3"/>
        <v>80977</v>
      </c>
      <c r="J16" s="29">
        <f t="shared" si="4"/>
        <v>80977</v>
      </c>
    </row>
    <row r="17" spans="1:10" ht="15.75" customHeight="1" x14ac:dyDescent="0.25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5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5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5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5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5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5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5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5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5">
      <c r="A26" s="5" t="s">
        <v>63</v>
      </c>
      <c r="B26" s="18" t="s">
        <v>22</v>
      </c>
      <c r="C26" s="57">
        <v>1463</v>
      </c>
      <c r="D26" s="29">
        <f t="shared" si="0"/>
        <v>1463</v>
      </c>
      <c r="E26" s="58"/>
      <c r="F26" s="29">
        <f t="shared" si="1"/>
        <v>0</v>
      </c>
      <c r="G26" s="59">
        <v>4389</v>
      </c>
      <c r="H26" s="29">
        <f t="shared" si="2"/>
        <v>4389</v>
      </c>
      <c r="I26" s="29">
        <f t="shared" si="3"/>
        <v>5852</v>
      </c>
      <c r="J26" s="29">
        <f t="shared" si="4"/>
        <v>5852</v>
      </c>
    </row>
    <row r="27" spans="1:10" ht="15.75" customHeight="1" x14ac:dyDescent="0.25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5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5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5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5">
      <c r="A31" s="9" t="s">
        <v>84</v>
      </c>
      <c r="B31" s="16" t="s">
        <v>22</v>
      </c>
      <c r="C31" s="57"/>
      <c r="D31" s="29">
        <f t="shared" si="0"/>
        <v>0</v>
      </c>
      <c r="E31" s="58"/>
      <c r="F31" s="29">
        <f t="shared" si="1"/>
        <v>0</v>
      </c>
      <c r="G31" s="59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5">
      <c r="A32" s="5" t="s">
        <v>19</v>
      </c>
      <c r="B32" s="18" t="s">
        <v>20</v>
      </c>
      <c r="C32" s="57">
        <v>1522</v>
      </c>
      <c r="D32" s="29">
        <f t="shared" si="0"/>
        <v>1522</v>
      </c>
      <c r="E32" s="58"/>
      <c r="F32" s="29">
        <f t="shared" si="1"/>
        <v>0</v>
      </c>
      <c r="G32" s="59">
        <v>9062</v>
      </c>
      <c r="H32" s="29">
        <f t="shared" si="2"/>
        <v>9062</v>
      </c>
      <c r="I32" s="29">
        <f t="shared" si="3"/>
        <v>10584</v>
      </c>
      <c r="J32" s="29">
        <f t="shared" si="4"/>
        <v>10584</v>
      </c>
    </row>
    <row r="33" spans="1:10" ht="15.75" customHeight="1" x14ac:dyDescent="0.25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5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5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5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5">
      <c r="A37" s="5" t="s">
        <v>33</v>
      </c>
      <c r="B37" s="18" t="s">
        <v>20</v>
      </c>
      <c r="C37" s="57">
        <v>271</v>
      </c>
      <c r="D37" s="29">
        <f t="shared" si="0"/>
        <v>271</v>
      </c>
      <c r="E37" s="58"/>
      <c r="F37" s="29">
        <f t="shared" si="1"/>
        <v>0</v>
      </c>
      <c r="G37" s="59">
        <v>6215</v>
      </c>
      <c r="H37" s="29">
        <f t="shared" si="2"/>
        <v>6215</v>
      </c>
      <c r="I37" s="29">
        <f t="shared" si="3"/>
        <v>6486</v>
      </c>
      <c r="J37" s="29">
        <f t="shared" si="4"/>
        <v>6486</v>
      </c>
    </row>
    <row r="38" spans="1:10" ht="15.75" customHeight="1" x14ac:dyDescent="0.25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5">
      <c r="A39" s="9" t="s">
        <v>35</v>
      </c>
      <c r="B39" s="16" t="s">
        <v>20</v>
      </c>
      <c r="C39" s="57">
        <v>3359</v>
      </c>
      <c r="D39" s="29">
        <f t="shared" si="0"/>
        <v>3359</v>
      </c>
      <c r="E39" s="58"/>
      <c r="F39" s="29">
        <f t="shared" si="1"/>
        <v>0</v>
      </c>
      <c r="G39" s="59">
        <v>12885</v>
      </c>
      <c r="H39" s="29">
        <f t="shared" si="2"/>
        <v>12885</v>
      </c>
      <c r="I39" s="29">
        <f t="shared" si="3"/>
        <v>16244</v>
      </c>
      <c r="J39" s="29">
        <f t="shared" si="4"/>
        <v>16244</v>
      </c>
    </row>
    <row r="40" spans="1:10" ht="15.75" customHeight="1" x14ac:dyDescent="0.25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5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5">
      <c r="A42" s="5" t="s">
        <v>41</v>
      </c>
      <c r="B42" s="18" t="s">
        <v>20</v>
      </c>
      <c r="C42" s="57">
        <v>130</v>
      </c>
      <c r="D42" s="29">
        <f t="shared" si="0"/>
        <v>130</v>
      </c>
      <c r="E42" s="58"/>
      <c r="F42" s="29">
        <f t="shared" si="1"/>
        <v>0</v>
      </c>
      <c r="G42" s="59">
        <v>0</v>
      </c>
      <c r="H42" s="29">
        <f t="shared" si="2"/>
        <v>0</v>
      </c>
      <c r="I42" s="29">
        <f t="shared" si="3"/>
        <v>130</v>
      </c>
      <c r="J42" s="29">
        <f t="shared" si="4"/>
        <v>130</v>
      </c>
    </row>
    <row r="43" spans="1:10" ht="15.75" customHeight="1" x14ac:dyDescent="0.25">
      <c r="A43" s="5" t="s">
        <v>42</v>
      </c>
      <c r="B43" s="18" t="s">
        <v>20</v>
      </c>
      <c r="C43" s="57">
        <v>2032</v>
      </c>
      <c r="D43" s="29">
        <f t="shared" si="0"/>
        <v>2032</v>
      </c>
      <c r="E43" s="58"/>
      <c r="F43" s="29">
        <f t="shared" si="1"/>
        <v>0</v>
      </c>
      <c r="G43" s="59">
        <v>31719</v>
      </c>
      <c r="H43" s="29">
        <f t="shared" si="2"/>
        <v>31719</v>
      </c>
      <c r="I43" s="29">
        <f t="shared" si="3"/>
        <v>33751</v>
      </c>
      <c r="J43" s="29">
        <f t="shared" si="4"/>
        <v>33751</v>
      </c>
    </row>
    <row r="44" spans="1:10" s="11" customFormat="1" ht="15.75" customHeight="1" x14ac:dyDescent="0.25">
      <c r="A44" s="9" t="s">
        <v>43</v>
      </c>
      <c r="B44" s="16" t="s">
        <v>20</v>
      </c>
      <c r="C44" s="57">
        <v>2682</v>
      </c>
      <c r="D44" s="29">
        <f t="shared" si="0"/>
        <v>2682</v>
      </c>
      <c r="E44" s="58">
        <v>1054</v>
      </c>
      <c r="F44" s="29">
        <f t="shared" si="1"/>
        <v>1054</v>
      </c>
      <c r="G44" s="59">
        <v>18896</v>
      </c>
      <c r="H44" s="29">
        <f t="shared" si="2"/>
        <v>18896</v>
      </c>
      <c r="I44" s="29">
        <f t="shared" si="3"/>
        <v>22632</v>
      </c>
      <c r="J44" s="29">
        <f t="shared" si="4"/>
        <v>22632</v>
      </c>
    </row>
    <row r="45" spans="1:10" ht="15.75" customHeight="1" x14ac:dyDescent="0.25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5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5">
      <c r="A47" s="9" t="s">
        <v>54</v>
      </c>
      <c r="B47" s="16" t="s">
        <v>20</v>
      </c>
      <c r="C47" s="57">
        <v>130</v>
      </c>
      <c r="D47" s="29">
        <f t="shared" si="0"/>
        <v>130</v>
      </c>
      <c r="E47" s="58"/>
      <c r="F47" s="29">
        <f t="shared" si="1"/>
        <v>0</v>
      </c>
      <c r="G47" s="59">
        <v>516</v>
      </c>
      <c r="H47" s="29">
        <f t="shared" si="2"/>
        <v>516</v>
      </c>
      <c r="I47" s="29">
        <f t="shared" si="3"/>
        <v>646</v>
      </c>
      <c r="J47" s="29">
        <f t="shared" si="4"/>
        <v>646</v>
      </c>
    </row>
    <row r="48" spans="1:10" s="11" customFormat="1" ht="15.75" customHeight="1" x14ac:dyDescent="0.25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5">
      <c r="A49" s="5" t="s">
        <v>57</v>
      </c>
      <c r="B49" s="18" t="s">
        <v>20</v>
      </c>
      <c r="C49" s="57"/>
      <c r="D49" s="29">
        <f t="shared" si="0"/>
        <v>0</v>
      </c>
      <c r="E49" s="58">
        <v>1380</v>
      </c>
      <c r="F49" s="29">
        <f t="shared" si="1"/>
        <v>1380</v>
      </c>
      <c r="G49" s="59">
        <v>2760</v>
      </c>
      <c r="H49" s="29">
        <f t="shared" si="2"/>
        <v>2760</v>
      </c>
      <c r="I49" s="29">
        <f t="shared" si="3"/>
        <v>4140</v>
      </c>
      <c r="J49" s="29">
        <f t="shared" si="4"/>
        <v>4140</v>
      </c>
    </row>
    <row r="50" spans="1:10" ht="15.75" customHeight="1" x14ac:dyDescent="0.25">
      <c r="A50" s="5" t="s">
        <v>58</v>
      </c>
      <c r="B50" s="18" t="s">
        <v>20</v>
      </c>
      <c r="C50" s="57">
        <v>1012</v>
      </c>
      <c r="D50" s="29">
        <f t="shared" si="0"/>
        <v>1012</v>
      </c>
      <c r="E50" s="58"/>
      <c r="F50" s="29">
        <f t="shared" si="1"/>
        <v>0</v>
      </c>
      <c r="G50" s="59">
        <v>9032</v>
      </c>
      <c r="H50" s="29">
        <f t="shared" si="2"/>
        <v>9032</v>
      </c>
      <c r="I50" s="29">
        <f t="shared" si="3"/>
        <v>10044</v>
      </c>
      <c r="J50" s="29">
        <f t="shared" si="4"/>
        <v>10044</v>
      </c>
    </row>
    <row r="51" spans="1:10" ht="15.75" customHeight="1" x14ac:dyDescent="0.25">
      <c r="A51" s="5" t="s">
        <v>59</v>
      </c>
      <c r="B51" s="18" t="s">
        <v>20</v>
      </c>
      <c r="C51" s="57">
        <v>5419</v>
      </c>
      <c r="D51" s="29">
        <f t="shared" si="0"/>
        <v>5419</v>
      </c>
      <c r="E51" s="58"/>
      <c r="F51" s="29">
        <f t="shared" si="1"/>
        <v>0</v>
      </c>
      <c r="G51" s="59">
        <v>22018</v>
      </c>
      <c r="H51" s="29">
        <f t="shared" si="2"/>
        <v>22018</v>
      </c>
      <c r="I51" s="29">
        <f t="shared" si="3"/>
        <v>27437</v>
      </c>
      <c r="J51" s="29">
        <f t="shared" si="4"/>
        <v>27437</v>
      </c>
    </row>
    <row r="52" spans="1:10" ht="15.75" customHeight="1" x14ac:dyDescent="0.25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5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5">
      <c r="A54" s="5" t="s">
        <v>65</v>
      </c>
      <c r="B54" s="18" t="s">
        <v>20</v>
      </c>
      <c r="C54" s="57">
        <v>2902</v>
      </c>
      <c r="D54" s="29">
        <f t="shared" si="0"/>
        <v>2902</v>
      </c>
      <c r="E54" s="58"/>
      <c r="F54" s="29">
        <f t="shared" si="1"/>
        <v>0</v>
      </c>
      <c r="G54" s="59">
        <v>1349</v>
      </c>
      <c r="H54" s="29">
        <f t="shared" si="2"/>
        <v>1349</v>
      </c>
      <c r="I54" s="29">
        <f t="shared" si="3"/>
        <v>4251</v>
      </c>
      <c r="J54" s="29">
        <f t="shared" si="4"/>
        <v>4251</v>
      </c>
    </row>
    <row r="55" spans="1:10" ht="15.75" customHeight="1" x14ac:dyDescent="0.25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5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5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5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5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5">
      <c r="A60" s="9" t="s">
        <v>71</v>
      </c>
      <c r="B60" s="16" t="s">
        <v>20</v>
      </c>
      <c r="C60" s="57">
        <v>1144</v>
      </c>
      <c r="D60" s="29">
        <f t="shared" si="0"/>
        <v>1144</v>
      </c>
      <c r="E60" s="58"/>
      <c r="F60" s="29">
        <f t="shared" si="1"/>
        <v>0</v>
      </c>
      <c r="G60" s="59">
        <v>13625</v>
      </c>
      <c r="H60" s="29">
        <f t="shared" si="2"/>
        <v>13625</v>
      </c>
      <c r="I60" s="29">
        <f t="shared" si="3"/>
        <v>14769</v>
      </c>
      <c r="J60" s="29">
        <f t="shared" si="4"/>
        <v>14769</v>
      </c>
    </row>
    <row r="61" spans="1:10" ht="15.75" customHeight="1" x14ac:dyDescent="0.25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5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5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5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5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5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5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5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5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5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5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" x14ac:dyDescent="0.25">
      <c r="A72" s="21" t="s">
        <v>123</v>
      </c>
      <c r="B72" s="13"/>
      <c r="C72" s="31">
        <f t="shared" ref="C72:J72" si="10">SUM(C5:C31)</f>
        <v>17726</v>
      </c>
      <c r="D72" s="31">
        <f t="shared" si="10"/>
        <v>17726</v>
      </c>
      <c r="E72" s="31">
        <f t="shared" si="10"/>
        <v>0</v>
      </c>
      <c r="F72" s="31">
        <f t="shared" si="10"/>
        <v>0</v>
      </c>
      <c r="G72" s="31">
        <f t="shared" si="10"/>
        <v>74647</v>
      </c>
      <c r="H72" s="31">
        <f t="shared" si="10"/>
        <v>74647</v>
      </c>
      <c r="I72" s="31">
        <f t="shared" si="10"/>
        <v>92373</v>
      </c>
      <c r="J72" s="31">
        <f t="shared" si="10"/>
        <v>92373</v>
      </c>
    </row>
    <row r="73" spans="1:10" s="3" customFormat="1" ht="21" x14ac:dyDescent="0.25">
      <c r="A73" s="21" t="s">
        <v>124</v>
      </c>
      <c r="B73" s="13"/>
      <c r="C73" s="31">
        <f t="shared" ref="C73:J73" si="11">SUM(C32:C71)</f>
        <v>20603</v>
      </c>
      <c r="D73" s="31">
        <f t="shared" si="11"/>
        <v>20603</v>
      </c>
      <c r="E73" s="31">
        <f t="shared" si="11"/>
        <v>2434</v>
      </c>
      <c r="F73" s="31">
        <f t="shared" si="11"/>
        <v>2434</v>
      </c>
      <c r="G73" s="31">
        <f t="shared" si="11"/>
        <v>128077</v>
      </c>
      <c r="H73" s="31">
        <f t="shared" si="11"/>
        <v>128077</v>
      </c>
      <c r="I73" s="31">
        <f t="shared" si="11"/>
        <v>151114</v>
      </c>
      <c r="J73" s="31">
        <f t="shared" si="11"/>
        <v>151114</v>
      </c>
    </row>
    <row r="74" spans="1:10" s="3" customFormat="1" ht="15.75" customHeight="1" x14ac:dyDescent="0.25">
      <c r="A74" s="5" t="s">
        <v>87</v>
      </c>
      <c r="B74" s="13"/>
      <c r="C74" s="31">
        <f>SUM(C72:C73)</f>
        <v>38329</v>
      </c>
      <c r="D74" s="31">
        <f t="shared" ref="D74:J74" si="12">SUM(D72:D73)</f>
        <v>38329</v>
      </c>
      <c r="E74" s="35">
        <f t="shared" si="12"/>
        <v>2434</v>
      </c>
      <c r="F74" s="31">
        <f t="shared" si="12"/>
        <v>2434</v>
      </c>
      <c r="G74" s="35">
        <f t="shared" si="12"/>
        <v>202724</v>
      </c>
      <c r="H74" s="31">
        <f t="shared" si="12"/>
        <v>202724</v>
      </c>
      <c r="I74" s="31">
        <f t="shared" si="12"/>
        <v>243487</v>
      </c>
      <c r="J74" s="31">
        <f t="shared" si="12"/>
        <v>243487</v>
      </c>
    </row>
    <row r="75" spans="1:10" x14ac:dyDescent="0.25">
      <c r="B75" s="13"/>
      <c r="C75" s="2"/>
      <c r="D75" s="27"/>
      <c r="E75" s="13"/>
      <c r="F75" s="27"/>
      <c r="G75" s="13"/>
      <c r="H75" s="27"/>
      <c r="J75" s="31"/>
    </row>
    <row r="76" spans="1:10" x14ac:dyDescent="0.25">
      <c r="B76" s="13"/>
      <c r="C76" s="2"/>
      <c r="D76" s="27"/>
      <c r="E76" s="13"/>
      <c r="F76" s="27"/>
      <c r="G76" s="13"/>
      <c r="H76" s="27"/>
      <c r="J76" s="31"/>
    </row>
    <row r="77" spans="1:10" x14ac:dyDescent="0.25">
      <c r="B77" s="13"/>
      <c r="C77" s="2"/>
      <c r="D77" s="27"/>
      <c r="E77" s="13"/>
      <c r="F77" s="27"/>
      <c r="G77" s="13"/>
      <c r="H77" s="27"/>
    </row>
    <row r="78" spans="1:10" x14ac:dyDescent="0.25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3" activePane="bottomLeft" state="frozen"/>
      <selection pane="bottomLeft" activeCell="G37" sqref="G37"/>
    </sheetView>
  </sheetViews>
  <sheetFormatPr defaultRowHeight="13.2" x14ac:dyDescent="0.25"/>
  <cols>
    <col min="1" max="1" width="18.332031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2.33203125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136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133</v>
      </c>
      <c r="D5" s="30">
        <f>(Jul!C5*10)+(Aug!C5*9)+(Sep!C5*8)+(Oct!C5*7)+(Nov!C5*6)+(Dec!C5*5)+(Jan!C5*4)+(Feb!C5*3)+(Mar!C5*2)+(Apr!C5*1)</f>
        <v>11544</v>
      </c>
      <c r="E5" s="8"/>
      <c r="F5" s="30">
        <f>(Jul!E5*10)+(Aug!E5*9)+(Sep!E5*8)+(Oct!E5*7)+(Nov!E5*6)+(Dec!E5*5)+(Jan!E5*4)+(Feb!E5*3)+(Mar!E5*2)+(Apr!E5*1)</f>
        <v>0</v>
      </c>
      <c r="G5" s="8">
        <v>2748</v>
      </c>
      <c r="H5" s="30">
        <f>Mar!H5+G5</f>
        <v>9887</v>
      </c>
      <c r="I5" s="30">
        <f t="shared" ref="I5:I63" si="0">C5+E5+G5</f>
        <v>2881</v>
      </c>
      <c r="J5" s="30">
        <f t="shared" ref="J5:J63" si="1">D5+F5+H5</f>
        <v>21431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2906</v>
      </c>
      <c r="D6" s="30">
        <f>(Jul!C6*10)+(Aug!C6*9)+(Sep!C6*8)+(Oct!C6*7)+(Nov!C6*6)+(Dec!C6*5)+(Jan!C6*4)+(Feb!C6*3)+(Mar!C6*2)+(Apr!C6*1)</f>
        <v>57201</v>
      </c>
      <c r="E6" s="8"/>
      <c r="F6" s="30">
        <f>(Jul!E6*10)+(Aug!E6*9)+(Sep!E6*8)+(Oct!E6*7)+(Nov!E6*6)+(Dec!E6*5)+(Jan!E6*4)+(Feb!E6*3)+(Mar!E6*2)+(Apr!E6*1)</f>
        <v>0</v>
      </c>
      <c r="G6" s="8">
        <v>37351</v>
      </c>
      <c r="H6" s="30">
        <f>Mar!H6+G6</f>
        <v>95923</v>
      </c>
      <c r="I6" s="30">
        <f t="shared" si="0"/>
        <v>40257</v>
      </c>
      <c r="J6" s="30">
        <f t="shared" si="1"/>
        <v>153124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(Jul!C7*10)+(Aug!C7*9)+(Sep!C7*8)+(Oct!C7*7)+(Nov!C7*6)+(Dec!C7*5)+(Jan!C7*4)+(Feb!C7*3)+(Mar!C7*2)+(Apr!C7*1)</f>
        <v>250</v>
      </c>
      <c r="E7" s="8"/>
      <c r="F7" s="30">
        <f>(Jul!E7*10)+(Aug!E7*9)+(Sep!E7*8)+(Oct!E7*7)+(Nov!E7*6)+(Dec!E7*5)+(Jan!E7*4)+(Feb!E7*3)+(Mar!E7*2)+(Apr!E7*1)</f>
        <v>0</v>
      </c>
      <c r="G7" s="8"/>
      <c r="H7" s="30">
        <f>Mar!H7+G7</f>
        <v>903</v>
      </c>
      <c r="I7" s="30">
        <f t="shared" si="0"/>
        <v>0</v>
      </c>
      <c r="J7" s="30">
        <f t="shared" si="1"/>
        <v>1153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5780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16996</v>
      </c>
      <c r="I9" s="30">
        <f t="shared" si="0"/>
        <v>0</v>
      </c>
      <c r="J9" s="30">
        <f t="shared" si="1"/>
        <v>22776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3659</v>
      </c>
      <c r="D10" s="30">
        <f>(Jul!C10*10)+(Aug!C10*9)+(Sep!C10*8)+(Oct!C10*7)+(Nov!C10*6)+(Dec!C10*5)+(Jan!C10*4)+(Feb!C10*3)+(Mar!C10*2)+(Apr!C10*1)</f>
        <v>83837</v>
      </c>
      <c r="E10" s="8"/>
      <c r="F10" s="30">
        <f>(Jul!E10*10)+(Aug!E10*9)+(Sep!E10*8)+(Oct!E10*7)+(Nov!E10*6)+(Dec!E10*5)+(Jan!E10*4)+(Feb!E10*3)+(Mar!E10*2)+(Apr!E10*1)</f>
        <v>0</v>
      </c>
      <c r="G10" s="8">
        <v>13418</v>
      </c>
      <c r="H10" s="30">
        <f>Mar!H10+G10</f>
        <v>200863</v>
      </c>
      <c r="I10" s="30">
        <f t="shared" si="0"/>
        <v>17077</v>
      </c>
      <c r="J10" s="30">
        <f t="shared" si="1"/>
        <v>284700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13984</v>
      </c>
      <c r="E12" s="8"/>
      <c r="F12" s="30">
        <f>(Jul!E12*10)+(Aug!E12*9)+(Sep!E12*8)+(Oct!E12*7)+(Nov!E12*6)+(Dec!E12*5)+(Jan!E12*4)+(Feb!E12*3)+(Mar!E12*2)+(Apr!E12*1)</f>
        <v>9486</v>
      </c>
      <c r="G12" s="8"/>
      <c r="H12" s="30">
        <f>Mar!H12+G12</f>
        <v>12943</v>
      </c>
      <c r="I12" s="30">
        <f t="shared" si="0"/>
        <v>0</v>
      </c>
      <c r="J12" s="30">
        <f t="shared" si="1"/>
        <v>36413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37157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23209</v>
      </c>
      <c r="I14" s="30">
        <f t="shared" si="0"/>
        <v>0</v>
      </c>
      <c r="J14" s="30">
        <f t="shared" si="1"/>
        <v>60366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8292</v>
      </c>
      <c r="D16" s="30">
        <f>(Jul!C16*10)+(Aug!C16*9)+(Sep!C16*8)+(Oct!C16*7)+(Nov!C16*6)+(Dec!C16*5)+(Jan!C16*4)+(Feb!C16*3)+(Mar!C16*2)+(Apr!C16*1)</f>
        <v>463710</v>
      </c>
      <c r="E16" s="8"/>
      <c r="F16" s="30">
        <f>(Jul!E16*10)+(Aug!E16*9)+(Sep!E16*8)+(Oct!E16*7)+(Nov!E16*6)+(Dec!E16*5)+(Jan!E16*4)+(Feb!E16*3)+(Mar!E16*2)+(Apr!E16*1)</f>
        <v>11515</v>
      </c>
      <c r="G16" s="8">
        <v>91452</v>
      </c>
      <c r="H16" s="30">
        <f>Mar!H16+G16</f>
        <v>653918</v>
      </c>
      <c r="I16" s="30">
        <f t="shared" si="0"/>
        <v>99744</v>
      </c>
      <c r="J16" s="30">
        <f t="shared" si="1"/>
        <v>1129143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1052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1039</v>
      </c>
      <c r="I17" s="30">
        <f t="shared" si="0"/>
        <v>0</v>
      </c>
      <c r="J17" s="30">
        <f t="shared" si="1"/>
        <v>2091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0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>
        <v>462</v>
      </c>
      <c r="D24" s="30">
        <f>(Jul!C24*10)+(Aug!C24*9)+(Sep!C24*8)+(Oct!C24*7)+(Nov!C24*6)+(Dec!C24*5)+(Jan!C24*4)+(Feb!C24*3)+(Mar!C24*2)+(Apr!C24*1)</f>
        <v>14158</v>
      </c>
      <c r="E24" s="8"/>
      <c r="F24" s="30">
        <f>(Jul!E24*10)+(Aug!E24*9)+(Sep!E24*8)+(Oct!E24*7)+(Nov!E24*6)+(Dec!E24*5)+(Jan!E24*4)+(Feb!E24*3)+(Mar!E24*2)+(Apr!E24*1)</f>
        <v>0</v>
      </c>
      <c r="G24" s="8">
        <v>10452</v>
      </c>
      <c r="H24" s="30">
        <f>Mar!H24+G24</f>
        <v>43656</v>
      </c>
      <c r="I24" s="30">
        <f t="shared" si="0"/>
        <v>10914</v>
      </c>
      <c r="J24" s="30">
        <f t="shared" si="1"/>
        <v>57814</v>
      </c>
    </row>
    <row r="25" spans="1:10" s="1" customFormat="1" ht="15.75" customHeight="1" x14ac:dyDescent="0.25">
      <c r="A25" s="5" t="s">
        <v>62</v>
      </c>
      <c r="B25" s="6" t="s">
        <v>22</v>
      </c>
      <c r="C25" s="7">
        <v>1201</v>
      </c>
      <c r="D25" s="30">
        <f>(Jul!C25*10)+(Aug!C25*9)+(Sep!C25*8)+(Oct!C25*7)+(Nov!C25*6)+(Dec!C25*5)+(Jan!C25*4)+(Feb!C25*3)+(Mar!C25*2)+(Apr!C25*1)</f>
        <v>2692</v>
      </c>
      <c r="E25" s="8"/>
      <c r="F25" s="30">
        <f>(Jul!E25*10)+(Aug!E25*9)+(Sep!E25*8)+(Oct!E25*7)+(Nov!E25*6)+(Dec!E25*5)+(Jan!E25*4)+(Feb!E25*3)+(Mar!E25*2)+(Apr!E25*1)</f>
        <v>0</v>
      </c>
      <c r="G25" s="8">
        <v>8350</v>
      </c>
      <c r="H25" s="30">
        <f>Mar!H25+G25</f>
        <v>11787</v>
      </c>
      <c r="I25" s="30">
        <f t="shared" si="0"/>
        <v>9551</v>
      </c>
      <c r="J25" s="30">
        <f t="shared" si="1"/>
        <v>14479</v>
      </c>
    </row>
    <row r="26" spans="1:10" s="1" customFormat="1" ht="15.75" customHeight="1" x14ac:dyDescent="0.25">
      <c r="A26" s="5" t="s">
        <v>63</v>
      </c>
      <c r="B26" s="6" t="s">
        <v>22</v>
      </c>
      <c r="C26" s="7">
        <v>1682</v>
      </c>
      <c r="D26" s="30">
        <f>(Jul!C26*10)+(Aug!C26*9)+(Sep!C26*8)+(Oct!C26*7)+(Nov!C26*6)+(Dec!C26*5)+(Jan!C26*4)+(Feb!C26*3)+(Mar!C26*2)+(Apr!C26*1)</f>
        <v>67523</v>
      </c>
      <c r="E26" s="8"/>
      <c r="F26" s="30">
        <f>(Jul!E26*10)+(Aug!E26*9)+(Sep!E26*8)+(Oct!E26*7)+(Nov!E26*6)+(Dec!E26*5)+(Jan!E26*4)+(Feb!E26*3)+(Mar!E26*2)+(Apr!E26*1)</f>
        <v>0</v>
      </c>
      <c r="G26" s="8">
        <v>5388</v>
      </c>
      <c r="H26" s="30">
        <f>Mar!H26+G26</f>
        <v>78298</v>
      </c>
      <c r="I26" s="30">
        <f t="shared" si="0"/>
        <v>7070</v>
      </c>
      <c r="J26" s="30">
        <f t="shared" si="1"/>
        <v>145821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2312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18225</v>
      </c>
      <c r="I28" s="30">
        <f t="shared" si="0"/>
        <v>0</v>
      </c>
      <c r="J28" s="30">
        <f t="shared" si="1"/>
        <v>20537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4856</v>
      </c>
      <c r="E29" s="8"/>
      <c r="F29" s="30">
        <f>(Jul!E29*10)+(Aug!E29*9)+(Sep!E29*8)+(Oct!E29*7)+(Nov!E29*6)+(Dec!E29*5)+(Jan!E29*4)+(Feb!E29*3)+(Mar!E29*2)+(Apr!E29*1)</f>
        <v>3768</v>
      </c>
      <c r="G29" s="8"/>
      <c r="H29" s="30">
        <f>Mar!H29+G29</f>
        <v>9532</v>
      </c>
      <c r="I29" s="30">
        <f t="shared" si="0"/>
        <v>0</v>
      </c>
      <c r="J29" s="30">
        <f t="shared" si="1"/>
        <v>18156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0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0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3084</v>
      </c>
      <c r="I31" s="30">
        <f t="shared" si="0"/>
        <v>0</v>
      </c>
      <c r="J31" s="30">
        <f t="shared" si="1"/>
        <v>3084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15220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9062</v>
      </c>
      <c r="I32" s="30">
        <f t="shared" si="0"/>
        <v>0</v>
      </c>
      <c r="J32" s="30">
        <f t="shared" si="1"/>
        <v>24282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329</v>
      </c>
      <c r="D33" s="30">
        <f>(Jul!C33*10)+(Aug!C33*9)+(Sep!C33*8)+(Oct!C33*7)+(Nov!C33*6)+(Dec!C33*5)+(Jan!C33*4)+(Feb!C33*3)+(Mar!C33*2)+(Apr!C33*1)</f>
        <v>11003</v>
      </c>
      <c r="E33" s="8"/>
      <c r="F33" s="30">
        <f>(Jul!E33*10)+(Aug!E33*9)+(Sep!E33*8)+(Oct!E33*7)+(Nov!E33*6)+(Dec!E33*5)+(Jan!E33*4)+(Feb!E33*3)+(Mar!E33*2)+(Apr!E33*1)</f>
        <v>0</v>
      </c>
      <c r="G33" s="8">
        <v>7555</v>
      </c>
      <c r="H33" s="30">
        <f>Mar!H33+G33</f>
        <v>71037</v>
      </c>
      <c r="I33" s="30">
        <f t="shared" si="0"/>
        <v>7884</v>
      </c>
      <c r="J33" s="30">
        <f t="shared" si="1"/>
        <v>82040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832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825</v>
      </c>
      <c r="I34" s="30">
        <f t="shared" si="0"/>
        <v>0</v>
      </c>
      <c r="J34" s="30">
        <f t="shared" si="1"/>
        <v>1657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2751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13507</v>
      </c>
      <c r="I35" s="30">
        <f t="shared" si="0"/>
        <v>0</v>
      </c>
      <c r="J35" s="30">
        <f t="shared" si="1"/>
        <v>16258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14910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6215</v>
      </c>
      <c r="I37" s="30">
        <f t="shared" si="0"/>
        <v>0</v>
      </c>
      <c r="J37" s="30">
        <f t="shared" si="1"/>
        <v>21125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122901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185533</v>
      </c>
      <c r="I39" s="30">
        <f t="shared" si="0"/>
        <v>0</v>
      </c>
      <c r="J39" s="30">
        <f t="shared" si="1"/>
        <v>308434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22451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17466</v>
      </c>
      <c r="I42" s="30">
        <f t="shared" si="0"/>
        <v>0</v>
      </c>
      <c r="J42" s="30">
        <f t="shared" si="1"/>
        <v>39917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31704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51497</v>
      </c>
      <c r="I43" s="30">
        <f t="shared" si="0"/>
        <v>0</v>
      </c>
      <c r="J43" s="30">
        <f t="shared" si="1"/>
        <v>83201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46456</v>
      </c>
      <c r="E44" s="8"/>
      <c r="F44" s="30">
        <f>(Jul!E44*10)+(Aug!E44*9)+(Sep!E44*8)+(Oct!E44*7)+(Nov!E44*6)+(Dec!E44*5)+(Jan!E44*4)+(Feb!E44*3)+(Mar!E44*2)+(Apr!E44*1)</f>
        <v>10540</v>
      </c>
      <c r="G44" s="8"/>
      <c r="H44" s="30">
        <f>Mar!H44+G44</f>
        <v>49577</v>
      </c>
      <c r="I44" s="30">
        <f t="shared" si="0"/>
        <v>0</v>
      </c>
      <c r="J44" s="30">
        <f t="shared" si="1"/>
        <v>106573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56318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71231</v>
      </c>
      <c r="I47" s="30">
        <f t="shared" si="0"/>
        <v>0</v>
      </c>
      <c r="J47" s="30">
        <f t="shared" si="1"/>
        <v>127549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466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1156</v>
      </c>
      <c r="I48" s="30">
        <f t="shared" si="0"/>
        <v>0</v>
      </c>
      <c r="J48" s="30">
        <f t="shared" si="1"/>
        <v>1622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7815</v>
      </c>
      <c r="E49" s="8"/>
      <c r="F49" s="30">
        <f>(Jul!E49*10)+(Aug!E49*9)+(Sep!E49*8)+(Oct!E49*7)+(Nov!E49*6)+(Dec!E49*5)+(Jan!E49*4)+(Feb!E49*3)+(Mar!E49*2)+(Apr!E49*1)</f>
        <v>13800</v>
      </c>
      <c r="G49" s="8"/>
      <c r="H49" s="30">
        <f>Mar!H49+G49</f>
        <v>12031</v>
      </c>
      <c r="I49" s="30">
        <f t="shared" si="0"/>
        <v>0</v>
      </c>
      <c r="J49" s="30">
        <f t="shared" si="1"/>
        <v>33646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23551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29383</v>
      </c>
      <c r="I50" s="30">
        <f t="shared" si="0"/>
        <v>0</v>
      </c>
      <c r="J50" s="30">
        <f t="shared" si="1"/>
        <v>52934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110917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145678</v>
      </c>
      <c r="I51" s="30">
        <f t="shared" si="0"/>
        <v>0</v>
      </c>
      <c r="J51" s="30">
        <f t="shared" si="1"/>
        <v>256595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55790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106838</v>
      </c>
      <c r="I54" s="30">
        <f t="shared" si="0"/>
        <v>0</v>
      </c>
      <c r="J54" s="30">
        <f t="shared" si="1"/>
        <v>162628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30850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30017</v>
      </c>
      <c r="I55" s="30">
        <f t="shared" si="0"/>
        <v>0</v>
      </c>
      <c r="J55" s="30">
        <f t="shared" si="1"/>
        <v>60867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20800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58999</v>
      </c>
      <c r="I57" s="30">
        <f t="shared" si="0"/>
        <v>0</v>
      </c>
      <c r="J57" s="30">
        <f t="shared" si="1"/>
        <v>79799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8836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28949</v>
      </c>
      <c r="I59" s="30">
        <f t="shared" si="0"/>
        <v>0</v>
      </c>
      <c r="J59" s="30">
        <f t="shared" si="1"/>
        <v>37785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2072</v>
      </c>
      <c r="D60" s="30">
        <f>(Jul!C60*10)+(Aug!C60*9)+(Sep!C60*8)+(Oct!C60*7)+(Nov!C60*6)+(Dec!C60*5)+(Jan!C60*4)+(Feb!C60*3)+(Mar!C60*2)+(Apr!C60*1)</f>
        <v>78715</v>
      </c>
      <c r="E60" s="8"/>
      <c r="F60" s="30">
        <f>(Jul!E60*10)+(Aug!E60*9)+(Sep!E60*8)+(Oct!E60*7)+(Nov!E60*6)+(Dec!E60*5)+(Jan!E60*4)+(Feb!E60*3)+(Mar!E60*2)+(Apr!E60*1)</f>
        <v>0</v>
      </c>
      <c r="G60" s="8">
        <v>16220</v>
      </c>
      <c r="H60" s="30">
        <f>Mar!H60+G60</f>
        <v>141478</v>
      </c>
      <c r="I60" s="30">
        <f t="shared" si="0"/>
        <v>18292</v>
      </c>
      <c r="J60" s="30">
        <f t="shared" si="1"/>
        <v>220193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239</v>
      </c>
      <c r="D63" s="30">
        <f>(Jul!C63*10)+(Aug!C63*9)+(Sep!C63*8)+(Oct!C63*7)+(Nov!C63*6)+(Dec!C63*5)+(Jan!C63*4)+(Feb!C63*3)+(Mar!C63*2)+(Apr!C63*1)</f>
        <v>44145</v>
      </c>
      <c r="E63" s="8"/>
      <c r="F63" s="30">
        <f>(Jul!E63*10)+(Aug!E63*9)+(Sep!E63*8)+(Oct!E63*7)+(Nov!E63*6)+(Dec!E63*5)+(Jan!E63*4)+(Feb!E63*3)+(Mar!E63*2)+(Apr!E63*1)</f>
        <v>12984</v>
      </c>
      <c r="G63" s="8">
        <v>13477</v>
      </c>
      <c r="H63" s="30">
        <f>Mar!H63+G63</f>
        <v>85670</v>
      </c>
      <c r="I63" s="30">
        <f t="shared" si="0"/>
        <v>13716</v>
      </c>
      <c r="J63" s="30">
        <f t="shared" si="1"/>
        <v>142799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>
        <v>232</v>
      </c>
      <c r="D71" s="30">
        <f>(Jul!C71*10)+(Aug!C71*9)+(Sep!C71*8)+(Oct!C71*7)+(Nov!C71*6)+(Dec!C71*5)+(Jan!C71*4)+(Feb!C71*3)+(Mar!C71*2)+(Apr!C71*1)</f>
        <v>232</v>
      </c>
      <c r="E71" s="8"/>
      <c r="F71" s="30">
        <f>(Jul!E71*10)+(Aug!E71*9)+(Sep!E71*8)+(Oct!E71*7)+(Nov!E71*6)+(Dec!E71*5)+(Jan!E71*4)+(Feb!E71*3)+(Mar!E71*2)+(Apr!E71*1)</f>
        <v>0</v>
      </c>
      <c r="G71" s="8">
        <v>1612</v>
      </c>
      <c r="H71" s="30">
        <f>Mar!H71+G71</f>
        <v>1612</v>
      </c>
      <c r="I71" s="30">
        <f t="shared" si="2"/>
        <v>1844</v>
      </c>
      <c r="J71" s="30">
        <f t="shared" si="3"/>
        <v>1844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18335</v>
      </c>
      <c r="D72" s="31">
        <f t="shared" si="4"/>
        <v>766056</v>
      </c>
      <c r="E72" s="31">
        <f t="shared" si="4"/>
        <v>0</v>
      </c>
      <c r="F72" s="31">
        <f t="shared" si="4"/>
        <v>24769</v>
      </c>
      <c r="G72" s="31">
        <f t="shared" si="4"/>
        <v>169159</v>
      </c>
      <c r="H72" s="31">
        <f t="shared" si="4"/>
        <v>1180263</v>
      </c>
      <c r="I72" s="31">
        <f t="shared" si="4"/>
        <v>187494</v>
      </c>
      <c r="J72" s="31">
        <f t="shared" si="4"/>
        <v>1971088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2872</v>
      </c>
      <c r="D73" s="31">
        <f t="shared" si="5"/>
        <v>706663</v>
      </c>
      <c r="E73" s="31">
        <f t="shared" si="5"/>
        <v>0</v>
      </c>
      <c r="F73" s="31">
        <f t="shared" si="5"/>
        <v>37324</v>
      </c>
      <c r="G73" s="31">
        <f t="shared" si="5"/>
        <v>38864</v>
      </c>
      <c r="H73" s="31">
        <f t="shared" si="5"/>
        <v>1117761</v>
      </c>
      <c r="I73" s="31">
        <f t="shared" si="5"/>
        <v>41736</v>
      </c>
      <c r="J73" s="31">
        <f t="shared" si="5"/>
        <v>1861748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21207</v>
      </c>
      <c r="D74" s="31">
        <f t="shared" ref="D74:J74" si="6">SUM(D72:D73)</f>
        <v>1472719</v>
      </c>
      <c r="E74" s="31">
        <f t="shared" si="6"/>
        <v>0</v>
      </c>
      <c r="F74" s="31">
        <f t="shared" si="6"/>
        <v>62093</v>
      </c>
      <c r="G74" s="31">
        <f t="shared" si="6"/>
        <v>208023</v>
      </c>
      <c r="H74" s="31">
        <f t="shared" si="6"/>
        <v>2298024</v>
      </c>
      <c r="I74" s="31">
        <f t="shared" si="6"/>
        <v>229230</v>
      </c>
      <c r="J74" s="31">
        <f t="shared" si="6"/>
        <v>3832836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14" activePane="bottomLeft" state="frozen"/>
      <selection pane="bottomLeft" activeCell="I75" sqref="I75"/>
    </sheetView>
  </sheetViews>
  <sheetFormatPr defaultRowHeight="13.2" x14ac:dyDescent="0.25"/>
  <cols>
    <col min="1" max="1" width="19.554687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1.109375" bestFit="1" customWidth="1"/>
  </cols>
  <sheetData>
    <row r="1" spans="1:12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5">
      <c r="A2" s="1" t="s">
        <v>137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7"/>
      <c r="D5" s="30">
        <f>(Jul!C5*11)+(Aug!C5*10)+(Sep!C5*9)+(Oct!C5*8)+(Nov!C5*7)+(Dec!C5*6)+(Jan!C5*5)+(Feb!C5*4)+(Mar!C5*3)+(Apr!C5*2)+(May!C5*1)</f>
        <v>13333</v>
      </c>
      <c r="E5" s="8"/>
      <c r="F5" s="30">
        <f>(Jul!E5*11)+(Aug!E5*10)+(Sep!E5*9)+(Oct!E5*8)+(Nov!E5*7)+(Dec!E5*6)+(Jan!E5*5)+(Feb!E5*4)+(Mar!E5*3)+(Apr!E5*2)+(May!E5*1)</f>
        <v>0</v>
      </c>
      <c r="G5" s="8"/>
      <c r="H5" s="30">
        <f>Apr!H5+G5</f>
        <v>9887</v>
      </c>
      <c r="I5" s="30">
        <f t="shared" ref="I5:I63" si="0">C5+E5+G5</f>
        <v>0</v>
      </c>
      <c r="J5" s="48">
        <f t="shared" ref="J5:J63" si="1">D5+F5+H5</f>
        <v>23220</v>
      </c>
      <c r="K5" s="46"/>
      <c r="L5" s="46"/>
    </row>
    <row r="6" spans="1:12" s="11" customFormat="1" ht="15.75" customHeight="1" x14ac:dyDescent="0.25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69206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95923</v>
      </c>
      <c r="I6" s="30">
        <f t="shared" si="0"/>
        <v>0</v>
      </c>
      <c r="J6" s="48">
        <f t="shared" si="1"/>
        <v>165129</v>
      </c>
      <c r="K6" s="46"/>
      <c r="L6" s="46"/>
    </row>
    <row r="7" spans="1:12" s="1" customFormat="1" ht="15.75" customHeight="1" x14ac:dyDescent="0.25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375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903</v>
      </c>
      <c r="I7" s="30">
        <f t="shared" si="0"/>
        <v>0</v>
      </c>
      <c r="J7" s="48">
        <f t="shared" si="1"/>
        <v>1278</v>
      </c>
      <c r="K7" s="46"/>
      <c r="L7" s="46"/>
    </row>
    <row r="8" spans="1:12" s="11" customFormat="1" ht="15.75" customHeight="1" x14ac:dyDescent="0.25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5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6936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16996</v>
      </c>
      <c r="I9" s="30">
        <f t="shared" si="0"/>
        <v>0</v>
      </c>
      <c r="J9" s="48">
        <f t="shared" si="1"/>
        <v>23932</v>
      </c>
      <c r="K9" s="46"/>
      <c r="L9" s="46"/>
    </row>
    <row r="10" spans="1:12" s="1" customFormat="1" ht="15.75" customHeight="1" x14ac:dyDescent="0.25">
      <c r="A10" s="5" t="s">
        <v>30</v>
      </c>
      <c r="B10" s="6" t="s">
        <v>22</v>
      </c>
      <c r="C10" s="7">
        <v>3849</v>
      </c>
      <c r="D10" s="30">
        <f>(Jul!C10*11)+(Aug!C10*10)+(Sep!C10*9)+(Oct!C10*8)+(Nov!C10*7)+(Dec!C10*6)+(Jan!C10*5)+(Feb!C10*4)+(Mar!C10*3)+(Apr!C10*2)+(May!C10*1)</f>
        <v>109423</v>
      </c>
      <c r="E10" s="8"/>
      <c r="F10" s="30">
        <f>(Jul!E10*11)+(Aug!E10*10)+(Sep!E10*9)+(Oct!E10*8)+(Nov!E10*7)+(Dec!E10*6)+(Jan!E10*5)+(Feb!E10*4)+(Mar!E10*3)+(Apr!E10*2)+(May!E10*1)</f>
        <v>0</v>
      </c>
      <c r="G10" s="8">
        <v>23132</v>
      </c>
      <c r="H10" s="30">
        <f>Apr!H10+G10</f>
        <v>223995</v>
      </c>
      <c r="I10" s="30">
        <f t="shared" si="0"/>
        <v>26981</v>
      </c>
      <c r="J10" s="48">
        <f t="shared" si="1"/>
        <v>333418</v>
      </c>
      <c r="K10" s="46"/>
      <c r="L10" s="46"/>
    </row>
    <row r="11" spans="1:12" s="1" customFormat="1" ht="15.75" customHeight="1" x14ac:dyDescent="0.25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5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16791</v>
      </c>
      <c r="E12" s="8"/>
      <c r="F12" s="30">
        <f>(Jul!E12*11)+(Aug!E12*10)+(Sep!E12*9)+(Oct!E12*8)+(Nov!E12*7)+(Dec!E12*6)+(Jan!E12*5)+(Feb!E12*4)+(Mar!E12*3)+(Apr!E12*2)+(May!E12*1)</f>
        <v>10540</v>
      </c>
      <c r="G12" s="8"/>
      <c r="H12" s="30">
        <f>Apr!H12+G12</f>
        <v>12943</v>
      </c>
      <c r="I12" s="30">
        <f t="shared" si="0"/>
        <v>0</v>
      </c>
      <c r="J12" s="48">
        <f t="shared" si="1"/>
        <v>40274</v>
      </c>
      <c r="K12" s="46"/>
      <c r="L12" s="46"/>
    </row>
    <row r="13" spans="1:12" s="1" customFormat="1" ht="15.75" customHeight="1" x14ac:dyDescent="0.25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8">
        <f t="shared" si="1"/>
        <v>0</v>
      </c>
      <c r="K13" s="46"/>
      <c r="L13" s="46"/>
    </row>
    <row r="14" spans="1:12" s="1" customFormat="1" ht="15.75" customHeight="1" x14ac:dyDescent="0.25">
      <c r="A14" s="5" t="s">
        <v>40</v>
      </c>
      <c r="B14" s="6" t="s">
        <v>22</v>
      </c>
      <c r="C14" s="7">
        <v>1807</v>
      </c>
      <c r="D14" s="30">
        <f>(Jul!C14*11)+(Aug!C14*10)+(Sep!C14*9)+(Oct!C14*8)+(Nov!C14*7)+(Dec!C14*6)+(Jan!C14*5)+(Feb!C14*4)+(Mar!C14*3)+(Apr!C14*2)+(May!C14*1)</f>
        <v>48550</v>
      </c>
      <c r="E14" s="8"/>
      <c r="F14" s="30">
        <f>(Jul!E14*11)+(Aug!E14*10)+(Sep!E14*9)+(Oct!E14*8)+(Nov!E14*7)+(Dec!E14*6)+(Jan!E14*5)+(Feb!E14*4)+(Mar!E14*3)+(Apr!E14*2)+(May!E14*1)</f>
        <v>0</v>
      </c>
      <c r="G14" s="8">
        <v>100691</v>
      </c>
      <c r="H14" s="30">
        <f>Apr!H14+G14</f>
        <v>123900</v>
      </c>
      <c r="I14" s="30">
        <f t="shared" si="0"/>
        <v>102498</v>
      </c>
      <c r="J14" s="48">
        <f t="shared" si="1"/>
        <v>172450</v>
      </c>
      <c r="K14" s="46"/>
      <c r="L14" s="46"/>
    </row>
    <row r="15" spans="1:12" s="1" customFormat="1" ht="15.75" customHeight="1" x14ac:dyDescent="0.25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5">
      <c r="A16" s="5" t="s">
        <v>45</v>
      </c>
      <c r="B16" s="6" t="s">
        <v>22</v>
      </c>
      <c r="C16" s="7">
        <v>1165</v>
      </c>
      <c r="D16" s="30">
        <f>(Jul!C16*11)+(Aug!C16*10)+(Sep!C16*9)+(Oct!C16*8)+(Nov!C16*7)+(Dec!C16*6)+(Jan!C16*5)+(Feb!C16*4)+(Mar!C16*3)+(Apr!C16*2)+(May!C16*1)</f>
        <v>538030</v>
      </c>
      <c r="E16" s="8">
        <v>1072</v>
      </c>
      <c r="F16" s="30">
        <f>(Jul!E16*11)+(Aug!E16*10)+(Sep!E16*9)+(Oct!E16*8)+(Nov!E16*7)+(Dec!E16*6)+(Jan!E16*5)+(Feb!E16*4)+(Mar!E16*3)+(Apr!E16*2)+(May!E16*1)</f>
        <v>14232</v>
      </c>
      <c r="G16" s="8">
        <v>9587</v>
      </c>
      <c r="H16" s="30">
        <f>Apr!H16+G16</f>
        <v>663505</v>
      </c>
      <c r="I16" s="30">
        <f t="shared" si="0"/>
        <v>11824</v>
      </c>
      <c r="J16" s="48">
        <f t="shared" si="1"/>
        <v>1215767</v>
      </c>
      <c r="K16" s="46"/>
      <c r="L16" s="46"/>
    </row>
    <row r="17" spans="1:12" s="1" customFormat="1" ht="15.75" customHeight="1" x14ac:dyDescent="0.25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1315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1039</v>
      </c>
      <c r="I17" s="30">
        <f t="shared" si="0"/>
        <v>0</v>
      </c>
      <c r="J17" s="48">
        <f t="shared" si="1"/>
        <v>2354</v>
      </c>
      <c r="K17" s="46"/>
      <c r="L17" s="46"/>
    </row>
    <row r="18" spans="1:12" s="11" customFormat="1" ht="15.75" customHeight="1" x14ac:dyDescent="0.25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5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5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5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5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0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0</v>
      </c>
      <c r="I22" s="30">
        <f t="shared" si="0"/>
        <v>0</v>
      </c>
      <c r="J22" s="48">
        <f t="shared" si="1"/>
        <v>0</v>
      </c>
      <c r="K22" s="46"/>
      <c r="L22" s="46"/>
    </row>
    <row r="23" spans="1:12" s="1" customFormat="1" ht="15.75" customHeight="1" x14ac:dyDescent="0.25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5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17979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43656</v>
      </c>
      <c r="I24" s="30">
        <f t="shared" si="0"/>
        <v>0</v>
      </c>
      <c r="J24" s="48">
        <f t="shared" si="1"/>
        <v>61635</v>
      </c>
      <c r="K24" s="46"/>
      <c r="L24" s="46"/>
    </row>
    <row r="25" spans="1:12" s="1" customFormat="1" ht="15.75" customHeight="1" x14ac:dyDescent="0.25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4390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11787</v>
      </c>
      <c r="I25" s="30">
        <f t="shared" si="0"/>
        <v>0</v>
      </c>
      <c r="J25" s="48">
        <f t="shared" si="1"/>
        <v>16177</v>
      </c>
      <c r="K25" s="46"/>
      <c r="L25" s="46"/>
    </row>
    <row r="26" spans="1:12" s="1" customFormat="1" ht="15.75" customHeight="1" x14ac:dyDescent="0.25">
      <c r="A26" s="5" t="s">
        <v>63</v>
      </c>
      <c r="B26" s="6" t="s">
        <v>22</v>
      </c>
      <c r="C26" s="7">
        <v>324</v>
      </c>
      <c r="D26" s="30">
        <f>(Jul!C26*11)+(Aug!C26*10)+(Sep!C26*9)+(Oct!C26*8)+(Nov!C26*7)+(Dec!C26*6)+(Jan!C26*5)+(Feb!C26*4)+(Mar!C26*3)+(Apr!C26*2)+(May!C26*1)</f>
        <v>80637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78298</v>
      </c>
      <c r="I26" s="30">
        <f t="shared" si="0"/>
        <v>324</v>
      </c>
      <c r="J26" s="48">
        <f t="shared" si="1"/>
        <v>158935</v>
      </c>
      <c r="K26" s="46"/>
      <c r="L26" s="46"/>
    </row>
    <row r="27" spans="1:12" s="1" customFormat="1" ht="15.75" customHeight="1" x14ac:dyDescent="0.25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8">
        <f t="shared" si="1"/>
        <v>0</v>
      </c>
      <c r="K27" s="46"/>
      <c r="L27" s="46"/>
    </row>
    <row r="28" spans="1:12" s="1" customFormat="1" ht="15.75" customHeight="1" x14ac:dyDescent="0.25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3468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18225</v>
      </c>
      <c r="I28" s="30">
        <f t="shared" si="0"/>
        <v>0</v>
      </c>
      <c r="J28" s="48">
        <f t="shared" si="1"/>
        <v>21693</v>
      </c>
      <c r="K28" s="46"/>
      <c r="L28" s="46"/>
    </row>
    <row r="29" spans="1:12" s="1" customFormat="1" ht="15.75" customHeight="1" x14ac:dyDescent="0.25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6070</v>
      </c>
      <c r="E29" s="8"/>
      <c r="F29" s="30">
        <f>(Jul!E29*11)+(Aug!E29*10)+(Sep!E29*9)+(Oct!E29*8)+(Nov!E29*7)+(Dec!E29*6)+(Jan!E29*5)+(Feb!E29*4)+(Mar!E29*3)+(Apr!E29*2)+(May!E29*1)</f>
        <v>4239</v>
      </c>
      <c r="G29" s="8"/>
      <c r="H29" s="30">
        <f>Apr!H29+G29</f>
        <v>9532</v>
      </c>
      <c r="I29" s="30">
        <f t="shared" si="0"/>
        <v>0</v>
      </c>
      <c r="J29" s="48">
        <f t="shared" si="1"/>
        <v>19841</v>
      </c>
      <c r="K29" s="46"/>
      <c r="L29" s="46"/>
    </row>
    <row r="30" spans="1:12" s="1" customFormat="1" ht="15.75" customHeight="1" x14ac:dyDescent="0.25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0</v>
      </c>
      <c r="E30" s="8"/>
      <c r="F30" s="30">
        <f>(Jul!E30*11)+(Aug!E30*10)+(Sep!E30*9)+(Oct!E30*8)+(Nov!E30*7)+(Dec!E30*6)+(Jan!E30*5)+(Feb!E30*4)+(Mar!E30*3)+(Apr!E30*2)+(May!E30*1)</f>
        <v>0</v>
      </c>
      <c r="G30" s="8"/>
      <c r="H30" s="30">
        <f>Apr!H30+G30</f>
        <v>0</v>
      </c>
      <c r="I30" s="30">
        <f t="shared" si="0"/>
        <v>0</v>
      </c>
      <c r="J30" s="48">
        <f t="shared" si="1"/>
        <v>0</v>
      </c>
      <c r="K30" s="46"/>
      <c r="L30" s="46"/>
    </row>
    <row r="31" spans="1:12" s="11" customFormat="1" ht="15.75" customHeight="1" x14ac:dyDescent="0.25">
      <c r="A31" s="9" t="s">
        <v>84</v>
      </c>
      <c r="B31" s="10" t="s">
        <v>22</v>
      </c>
      <c r="C31" s="7"/>
      <c r="D31" s="30">
        <f>(Jul!C31*11)+(Aug!C31*10)+(Sep!C31*9)+(Oct!C31*8)+(Nov!C31*7)+(Dec!C31*6)+(Jan!C31*5)+(Feb!C31*4)+(Mar!C31*3)+(Apr!C31*2)+(May!C31*1)</f>
        <v>0</v>
      </c>
      <c r="E31" s="8"/>
      <c r="F31" s="30">
        <f>(Jul!E31*11)+(Aug!E31*10)+(Sep!E31*9)+(Oct!E31*8)+(Nov!E31*7)+(Dec!E31*6)+(Jan!E31*5)+(Feb!E31*4)+(Mar!E31*3)+(Apr!E31*2)+(May!E31*1)</f>
        <v>0</v>
      </c>
      <c r="G31" s="8"/>
      <c r="H31" s="30">
        <f>Apr!H31+G31</f>
        <v>3084</v>
      </c>
      <c r="I31" s="30">
        <f t="shared" si="0"/>
        <v>0</v>
      </c>
      <c r="J31" s="48">
        <f t="shared" si="1"/>
        <v>3084</v>
      </c>
      <c r="K31" s="46"/>
      <c r="L31" s="46"/>
    </row>
    <row r="32" spans="1:12" s="1" customFormat="1" ht="15.75" customHeight="1" x14ac:dyDescent="0.25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16742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9062</v>
      </c>
      <c r="I32" s="30">
        <f t="shared" si="0"/>
        <v>0</v>
      </c>
      <c r="J32" s="48">
        <f t="shared" si="1"/>
        <v>25804</v>
      </c>
      <c r="K32" s="46"/>
      <c r="L32" s="46"/>
    </row>
    <row r="33" spans="1:12" s="1" customFormat="1" ht="15.75" customHeight="1" x14ac:dyDescent="0.25">
      <c r="A33" s="5" t="s">
        <v>26</v>
      </c>
      <c r="B33" s="6" t="s">
        <v>20</v>
      </c>
      <c r="C33" s="7">
        <v>987</v>
      </c>
      <c r="D33" s="30">
        <f>(Jul!C33*11)+(Aug!C33*10)+(Sep!C33*9)+(Oct!C33*8)+(Nov!C33*7)+(Dec!C33*6)+(Jan!C33*5)+(Feb!C33*4)+(Mar!C33*3)+(Apr!C33*2)+(May!C33*1)</f>
        <v>15355</v>
      </c>
      <c r="E33" s="8"/>
      <c r="F33" s="30">
        <f>(Jul!E33*11)+(Aug!E33*10)+(Sep!E33*9)+(Oct!E33*8)+(Nov!E33*7)+(Dec!E33*6)+(Jan!E33*5)+(Feb!E33*4)+(Mar!E33*3)+(Apr!E33*2)+(May!E33*1)</f>
        <v>0</v>
      </c>
      <c r="G33" s="8">
        <v>14664</v>
      </c>
      <c r="H33" s="30">
        <f>Apr!H33+G33</f>
        <v>85701</v>
      </c>
      <c r="I33" s="30">
        <f t="shared" si="0"/>
        <v>15651</v>
      </c>
      <c r="J33" s="48">
        <f t="shared" si="1"/>
        <v>101056</v>
      </c>
      <c r="K33" s="46"/>
      <c r="L33" s="46"/>
    </row>
    <row r="34" spans="1:12" s="1" customFormat="1" ht="15.75" customHeight="1" x14ac:dyDescent="0.25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1040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825</v>
      </c>
      <c r="I34" s="30">
        <f t="shared" si="0"/>
        <v>0</v>
      </c>
      <c r="J34" s="48">
        <f t="shared" si="1"/>
        <v>1865</v>
      </c>
      <c r="K34" s="46"/>
      <c r="L34" s="46"/>
    </row>
    <row r="35" spans="1:12" s="1" customFormat="1" ht="15.75" customHeight="1" x14ac:dyDescent="0.25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3668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13507</v>
      </c>
      <c r="I35" s="30">
        <f t="shared" si="0"/>
        <v>0</v>
      </c>
      <c r="J35" s="48">
        <f t="shared" si="1"/>
        <v>17175</v>
      </c>
      <c r="K35" s="46"/>
      <c r="L35" s="46"/>
    </row>
    <row r="36" spans="1:12" s="11" customFormat="1" ht="15.75" customHeight="1" x14ac:dyDescent="0.25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5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16706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6215</v>
      </c>
      <c r="I37" s="30">
        <f t="shared" si="0"/>
        <v>0</v>
      </c>
      <c r="J37" s="48">
        <f t="shared" si="1"/>
        <v>22921</v>
      </c>
      <c r="K37" s="46"/>
      <c r="L37" s="46"/>
    </row>
    <row r="38" spans="1:12" s="1" customFormat="1" ht="15.75" customHeight="1" x14ac:dyDescent="0.25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5">
      <c r="A39" s="9" t="s">
        <v>35</v>
      </c>
      <c r="B39" s="10" t="s">
        <v>20</v>
      </c>
      <c r="C39" s="7">
        <v>2990</v>
      </c>
      <c r="D39" s="30">
        <f>(Jul!C39*11)+(Aug!C39*10)+(Sep!C39*9)+(Oct!C39*8)+(Nov!C39*7)+(Dec!C39*6)+(Jan!C39*5)+(Feb!C39*4)+(Mar!C39*3)+(Apr!C39*2)+(May!C39*1)</f>
        <v>142701</v>
      </c>
      <c r="E39" s="8"/>
      <c r="F39" s="30">
        <f>(Jul!E39*11)+(Aug!E39*10)+(Sep!E39*9)+(Oct!E39*8)+(Nov!E39*7)+(Dec!E39*6)+(Jan!E39*5)+(Feb!E39*4)+(Mar!E39*3)+(Apr!E39*2)+(May!E39*1)</f>
        <v>0</v>
      </c>
      <c r="G39" s="8">
        <v>43573</v>
      </c>
      <c r="H39" s="30">
        <f>Apr!H39+G39</f>
        <v>229106</v>
      </c>
      <c r="I39" s="30">
        <f t="shared" si="0"/>
        <v>46563</v>
      </c>
      <c r="J39" s="48">
        <f t="shared" si="1"/>
        <v>371807</v>
      </c>
      <c r="K39" s="46"/>
      <c r="L39" s="46"/>
    </row>
    <row r="40" spans="1:12" s="1" customFormat="1" ht="15.75" customHeight="1" x14ac:dyDescent="0.25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5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5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26408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17466</v>
      </c>
      <c r="I42" s="30">
        <f t="shared" si="0"/>
        <v>0</v>
      </c>
      <c r="J42" s="48">
        <f t="shared" si="1"/>
        <v>43874</v>
      </c>
      <c r="K42" s="46"/>
      <c r="L42" s="46"/>
    </row>
    <row r="43" spans="1:12" s="1" customFormat="1" ht="15.75" customHeight="1" x14ac:dyDescent="0.25">
      <c r="A43" s="5" t="s">
        <v>42</v>
      </c>
      <c r="B43" s="6" t="s">
        <v>20</v>
      </c>
      <c r="C43" s="7">
        <v>291</v>
      </c>
      <c r="D43" s="30">
        <f>(Jul!C43*11)+(Aug!C43*10)+(Sep!C43*9)+(Oct!C43*8)+(Nov!C43*7)+(Dec!C43*6)+(Jan!C43*5)+(Feb!C43*4)+(Mar!C43*3)+(Apr!C43*2)+(May!C43*1)</f>
        <v>35450</v>
      </c>
      <c r="E43" s="8"/>
      <c r="F43" s="30">
        <f>(Jul!E43*11)+(Aug!E43*10)+(Sep!E43*9)+(Oct!E43*8)+(Nov!E43*7)+(Dec!E43*6)+(Jan!E43*5)+(Feb!E43*4)+(Mar!E43*3)+(Apr!E43*2)+(May!E43*1)</f>
        <v>0</v>
      </c>
      <c r="G43" s="8">
        <v>2022</v>
      </c>
      <c r="H43" s="30">
        <f>Apr!H43+G43</f>
        <v>53519</v>
      </c>
      <c r="I43" s="30">
        <f t="shared" si="0"/>
        <v>2313</v>
      </c>
      <c r="J43" s="48">
        <f t="shared" si="1"/>
        <v>88969</v>
      </c>
      <c r="K43" s="46"/>
      <c r="L43" s="46"/>
    </row>
    <row r="44" spans="1:12" s="11" customFormat="1" ht="15.75" customHeight="1" x14ac:dyDescent="0.25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52654</v>
      </c>
      <c r="E44" s="8"/>
      <c r="F44" s="30">
        <f>(Jul!E44*11)+(Aug!E44*10)+(Sep!E44*9)+(Oct!E44*8)+(Nov!E44*7)+(Dec!E44*6)+(Jan!E44*5)+(Feb!E44*4)+(Mar!E44*3)+(Apr!E44*2)+(May!E44*1)</f>
        <v>11594</v>
      </c>
      <c r="G44" s="8"/>
      <c r="H44" s="30">
        <f>Apr!H44+G44</f>
        <v>49577</v>
      </c>
      <c r="I44" s="30">
        <f t="shared" si="0"/>
        <v>0</v>
      </c>
      <c r="J44" s="48">
        <f t="shared" si="1"/>
        <v>113825</v>
      </c>
      <c r="K44" s="46"/>
      <c r="L44" s="46"/>
    </row>
    <row r="45" spans="1:12" s="1" customFormat="1" ht="15.75" customHeight="1" x14ac:dyDescent="0.25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5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5">
      <c r="A47" s="9" t="s">
        <v>54</v>
      </c>
      <c r="B47" s="10" t="s">
        <v>20</v>
      </c>
      <c r="C47" s="7">
        <v>5439</v>
      </c>
      <c r="D47" s="30">
        <f>(Jul!C47*11)+(Aug!C47*10)+(Sep!C47*9)+(Oct!C47*8)+(Nov!C47*7)+(Dec!C47*6)+(Jan!C47*5)+(Feb!C47*4)+(Mar!C47*3)+(Apr!C47*2)+(May!C47*1)</f>
        <v>70036</v>
      </c>
      <c r="E47" s="8"/>
      <c r="F47" s="30">
        <f>(Jul!E47*11)+(Aug!E47*10)+(Sep!E47*9)+(Oct!E47*8)+(Nov!E47*7)+(Dec!E47*6)+(Jan!E47*5)+(Feb!E47*4)+(Mar!E47*3)+(Apr!E47*2)+(May!E47*1)</f>
        <v>0</v>
      </c>
      <c r="G47" s="8">
        <v>77790</v>
      </c>
      <c r="H47" s="30">
        <f>Apr!H47+G47</f>
        <v>149021</v>
      </c>
      <c r="I47" s="30">
        <f t="shared" si="0"/>
        <v>83229</v>
      </c>
      <c r="J47" s="48">
        <f t="shared" si="1"/>
        <v>219057</v>
      </c>
      <c r="K47" s="46"/>
      <c r="L47" s="46"/>
    </row>
    <row r="48" spans="1:12" s="11" customFormat="1" ht="15.75" customHeight="1" x14ac:dyDescent="0.25">
      <c r="A48" s="9" t="s">
        <v>55</v>
      </c>
      <c r="B48" s="10" t="s">
        <v>20</v>
      </c>
      <c r="C48" s="7">
        <v>1039</v>
      </c>
      <c r="D48" s="30">
        <f>(Jul!C48*11)+(Aug!C48*10)+(Sep!C48*9)+(Oct!C48*8)+(Nov!C48*7)+(Dec!C48*6)+(Jan!C48*5)+(Feb!C48*4)+(Mar!C48*3)+(Apr!C48*2)+(May!C48*1)</f>
        <v>1738</v>
      </c>
      <c r="E48" s="8"/>
      <c r="F48" s="30">
        <f>(Jul!E48*11)+(Aug!E48*10)+(Sep!E48*9)+(Oct!E48*8)+(Nov!E48*7)+(Dec!E48*6)+(Jan!E48*5)+(Feb!E48*4)+(Mar!E48*3)+(Apr!E48*2)+(May!E48*1)</f>
        <v>0</v>
      </c>
      <c r="G48" s="8">
        <v>7205</v>
      </c>
      <c r="H48" s="30">
        <f>Apr!H48+G48</f>
        <v>8361</v>
      </c>
      <c r="I48" s="30">
        <f t="shared" si="0"/>
        <v>8244</v>
      </c>
      <c r="J48" s="48">
        <f t="shared" si="1"/>
        <v>10099</v>
      </c>
      <c r="K48" s="46"/>
      <c r="L48" s="46"/>
    </row>
    <row r="49" spans="1:12" s="1" customFormat="1" ht="15.75" customHeight="1" x14ac:dyDescent="0.25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9138</v>
      </c>
      <c r="E49" s="8"/>
      <c r="F49" s="30">
        <f>(Jul!E49*11)+(Aug!E49*10)+(Sep!E49*9)+(Oct!E49*8)+(Nov!E49*7)+(Dec!E49*6)+(Jan!E49*5)+(Feb!E49*4)+(Mar!E49*3)+(Apr!E49*2)+(May!E49*1)</f>
        <v>15180</v>
      </c>
      <c r="G49" s="8"/>
      <c r="H49" s="30">
        <f>Apr!H49+G49</f>
        <v>12031</v>
      </c>
      <c r="I49" s="30">
        <f t="shared" si="0"/>
        <v>0</v>
      </c>
      <c r="J49" s="48">
        <f t="shared" si="1"/>
        <v>36349</v>
      </c>
      <c r="K49" s="46"/>
      <c r="L49" s="46"/>
    </row>
    <row r="50" spans="1:12" s="1" customFormat="1" ht="15.75" customHeight="1" x14ac:dyDescent="0.25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26462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29383</v>
      </c>
      <c r="I50" s="30">
        <f t="shared" si="0"/>
        <v>0</v>
      </c>
      <c r="J50" s="48">
        <f t="shared" si="1"/>
        <v>55845</v>
      </c>
      <c r="K50" s="46"/>
      <c r="L50" s="46"/>
    </row>
    <row r="51" spans="1:12" s="1" customFormat="1" ht="15.75" customHeight="1" x14ac:dyDescent="0.25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124690</v>
      </c>
      <c r="E51" s="8">
        <v>580</v>
      </c>
      <c r="F51" s="30">
        <f>(Jul!E51*11)+(Aug!E51*10)+(Sep!E51*9)+(Oct!E51*8)+(Nov!E51*7)+(Dec!E51*6)+(Jan!E51*5)+(Feb!E51*4)+(Mar!E51*3)+(Apr!E51*2)+(May!E51*1)</f>
        <v>580</v>
      </c>
      <c r="G51" s="8">
        <v>10440</v>
      </c>
      <c r="H51" s="30">
        <f>Apr!H51+G51</f>
        <v>156118</v>
      </c>
      <c r="I51" s="30">
        <f t="shared" si="0"/>
        <v>11020</v>
      </c>
      <c r="J51" s="48">
        <f t="shared" si="1"/>
        <v>281388</v>
      </c>
      <c r="K51" s="46"/>
      <c r="L51" s="46"/>
    </row>
    <row r="52" spans="1:12" s="1" customFormat="1" ht="15.75" customHeight="1" x14ac:dyDescent="0.25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5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5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63193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106838</v>
      </c>
      <c r="I54" s="30">
        <f t="shared" si="0"/>
        <v>0</v>
      </c>
      <c r="J54" s="48">
        <f t="shared" si="1"/>
        <v>170031</v>
      </c>
      <c r="K54" s="46"/>
      <c r="L54" s="46"/>
    </row>
    <row r="55" spans="1:12" s="1" customFormat="1" ht="15.75" customHeight="1" x14ac:dyDescent="0.25">
      <c r="A55" s="5" t="s">
        <v>66</v>
      </c>
      <c r="B55" s="6" t="s">
        <v>20</v>
      </c>
      <c r="C55" s="7">
        <v>140</v>
      </c>
      <c r="D55" s="30">
        <f>(Jul!C55*11)+(Aug!C55*10)+(Sep!C55*9)+(Oct!C55*8)+(Nov!C55*7)+(Dec!C55*6)+(Jan!C55*5)+(Feb!C55*4)+(Mar!C55*3)+(Apr!C55*2)+(May!C55*1)</f>
        <v>36433</v>
      </c>
      <c r="E55" s="8"/>
      <c r="F55" s="30">
        <f>(Jul!E55*11)+(Aug!E55*10)+(Sep!E55*9)+(Oct!E55*8)+(Nov!E55*7)+(Dec!E55*6)+(Jan!E55*5)+(Feb!E55*4)+(Mar!E55*3)+(Apr!E55*2)+(May!E55*1)</f>
        <v>0</v>
      </c>
      <c r="G55" s="8">
        <v>2214</v>
      </c>
      <c r="H55" s="30">
        <f>Apr!H55+G55</f>
        <v>32231</v>
      </c>
      <c r="I55" s="30">
        <f t="shared" si="0"/>
        <v>2354</v>
      </c>
      <c r="J55" s="48">
        <f t="shared" si="1"/>
        <v>68664</v>
      </c>
      <c r="K55" s="46"/>
      <c r="L55" s="46"/>
    </row>
    <row r="56" spans="1:12" s="11" customFormat="1" ht="15.75" customHeight="1" x14ac:dyDescent="0.25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5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23400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58999</v>
      </c>
      <c r="I57" s="30">
        <f t="shared" si="0"/>
        <v>0</v>
      </c>
      <c r="J57" s="48">
        <f t="shared" si="1"/>
        <v>82399</v>
      </c>
      <c r="K57" s="46"/>
      <c r="L57" s="46"/>
    </row>
    <row r="58" spans="1:12" s="11" customFormat="1" ht="15.75" customHeight="1" x14ac:dyDescent="0.25">
      <c r="A58" s="9" t="s">
        <v>69</v>
      </c>
      <c r="B58" s="10" t="s">
        <v>20</v>
      </c>
      <c r="C58" s="7">
        <v>1198</v>
      </c>
      <c r="D58" s="30">
        <f>(Jul!C58*11)+(Aug!C58*10)+(Sep!C58*9)+(Oct!C58*8)+(Nov!C58*7)+(Dec!C58*6)+(Jan!C58*5)+(Feb!C58*4)+(Mar!C58*3)+(Apr!C58*2)+(May!C58*1)</f>
        <v>1198</v>
      </c>
      <c r="E58" s="8"/>
      <c r="F58" s="30">
        <f>(Jul!E58*11)+(Aug!E58*10)+(Sep!E58*9)+(Oct!E58*8)+(Nov!E58*7)+(Dec!E58*6)+(Jan!E58*5)+(Feb!E58*4)+(Mar!E58*3)+(Apr!E58*2)+(May!E58*1)</f>
        <v>0</v>
      </c>
      <c r="G58" s="8">
        <v>9511</v>
      </c>
      <c r="H58" s="30">
        <f>Apr!H58+G58</f>
        <v>9511</v>
      </c>
      <c r="I58" s="30">
        <f t="shared" si="0"/>
        <v>10709</v>
      </c>
      <c r="J58" s="48">
        <f t="shared" si="1"/>
        <v>10709</v>
      </c>
      <c r="K58" s="46"/>
      <c r="L58" s="46"/>
    </row>
    <row r="59" spans="1:12" s="1" customFormat="1" ht="15.75" customHeight="1" x14ac:dyDescent="0.25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10645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28949</v>
      </c>
      <c r="I59" s="30">
        <f t="shared" si="0"/>
        <v>0</v>
      </c>
      <c r="J59" s="48">
        <f t="shared" si="1"/>
        <v>39594</v>
      </c>
      <c r="K59" s="46"/>
      <c r="L59" s="46"/>
    </row>
    <row r="60" spans="1:12" s="11" customFormat="1" ht="15.75" customHeight="1" x14ac:dyDescent="0.25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95764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141478</v>
      </c>
      <c r="I60" s="30">
        <f t="shared" si="0"/>
        <v>0</v>
      </c>
      <c r="J60" s="48">
        <f t="shared" si="1"/>
        <v>237242</v>
      </c>
      <c r="K60" s="46"/>
      <c r="L60" s="46"/>
    </row>
    <row r="61" spans="1:12" s="1" customFormat="1" ht="15.75" customHeight="1" x14ac:dyDescent="0.25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5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5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53322</v>
      </c>
      <c r="E63" s="8"/>
      <c r="F63" s="30">
        <f>(Jul!E63*11)+(Aug!E63*10)+(Sep!E63*9)+(Oct!E63*8)+(Nov!E63*7)+(Dec!E63*6)+(Jan!E63*5)+(Feb!E63*4)+(Mar!E63*3)+(Apr!E63*2)+(May!E63*1)</f>
        <v>14607</v>
      </c>
      <c r="G63" s="8"/>
      <c r="H63" s="30">
        <f>Apr!H63+G63</f>
        <v>85670</v>
      </c>
      <c r="I63" s="30">
        <f t="shared" si="0"/>
        <v>0</v>
      </c>
      <c r="J63" s="48">
        <f t="shared" si="1"/>
        <v>153599</v>
      </c>
      <c r="K63" s="46"/>
      <c r="L63" s="46"/>
    </row>
    <row r="64" spans="1:12" s="1" customFormat="1" ht="15.75" customHeight="1" x14ac:dyDescent="0.25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5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5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5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5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5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5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5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464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1612</v>
      </c>
      <c r="I71" s="30">
        <f t="shared" si="2"/>
        <v>0</v>
      </c>
      <c r="J71" s="48">
        <f t="shared" si="3"/>
        <v>2076</v>
      </c>
      <c r="K71" s="46"/>
      <c r="L71" s="46"/>
    </row>
    <row r="72" spans="1:12" s="3" customFormat="1" ht="21" x14ac:dyDescent="0.25">
      <c r="A72" s="19" t="s">
        <v>123</v>
      </c>
      <c r="B72" s="2"/>
      <c r="C72" s="31">
        <f t="shared" ref="C72:J72" si="4">SUM(C5:C31)</f>
        <v>7145</v>
      </c>
      <c r="D72" s="31">
        <f t="shared" si="4"/>
        <v>916503</v>
      </c>
      <c r="E72" s="31">
        <f t="shared" si="4"/>
        <v>1072</v>
      </c>
      <c r="F72" s="31">
        <f t="shared" si="4"/>
        <v>29011</v>
      </c>
      <c r="G72" s="31">
        <f t="shared" si="4"/>
        <v>133410</v>
      </c>
      <c r="H72" s="31">
        <f t="shared" si="4"/>
        <v>1313673</v>
      </c>
      <c r="I72" s="31">
        <f t="shared" si="4"/>
        <v>141627</v>
      </c>
      <c r="J72" s="31">
        <f t="shared" si="4"/>
        <v>2259187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5">SUM(C32:C71)</f>
        <v>12084</v>
      </c>
      <c r="D73" s="31">
        <f t="shared" si="5"/>
        <v>827207</v>
      </c>
      <c r="E73" s="31">
        <f t="shared" si="5"/>
        <v>580</v>
      </c>
      <c r="F73" s="31">
        <f t="shared" si="5"/>
        <v>41961</v>
      </c>
      <c r="G73" s="31">
        <f t="shared" si="5"/>
        <v>167419</v>
      </c>
      <c r="H73" s="31">
        <f t="shared" si="5"/>
        <v>1285180</v>
      </c>
      <c r="I73" s="31">
        <f t="shared" si="5"/>
        <v>180083</v>
      </c>
      <c r="J73" s="31">
        <f t="shared" si="5"/>
        <v>2154348</v>
      </c>
      <c r="K73" s="54"/>
    </row>
    <row r="74" spans="1:12" s="3" customFormat="1" ht="15.75" customHeight="1" x14ac:dyDescent="0.25">
      <c r="A74" s="17" t="s">
        <v>87</v>
      </c>
      <c r="B74" s="2"/>
      <c r="C74" s="31">
        <f>SUM(C72:C73)</f>
        <v>19229</v>
      </c>
      <c r="D74" s="31">
        <f t="shared" ref="D74:J74" si="6">SUM(D72:D73)</f>
        <v>1743710</v>
      </c>
      <c r="E74" s="31">
        <f t="shared" si="6"/>
        <v>1652</v>
      </c>
      <c r="F74" s="31">
        <f t="shared" si="6"/>
        <v>70972</v>
      </c>
      <c r="G74" s="31">
        <f t="shared" si="6"/>
        <v>300829</v>
      </c>
      <c r="H74" s="31">
        <f t="shared" si="6"/>
        <v>2598853</v>
      </c>
      <c r="I74" s="31">
        <f t="shared" si="6"/>
        <v>321710</v>
      </c>
      <c r="J74" s="31">
        <f t="shared" si="6"/>
        <v>4413535</v>
      </c>
      <c r="K74" s="54"/>
    </row>
    <row r="75" spans="1:12" x14ac:dyDescent="0.25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5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5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5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17" activePane="bottomLeft" state="frozen"/>
      <selection pane="bottomLeft" activeCell="F67" sqref="F67"/>
    </sheetView>
  </sheetViews>
  <sheetFormatPr defaultRowHeight="13.2" x14ac:dyDescent="0.25"/>
  <cols>
    <col min="1" max="1" width="18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0.33203125" bestFit="1" customWidth="1"/>
    <col min="12" max="12" width="11.33203125" bestFit="1" customWidth="1"/>
  </cols>
  <sheetData>
    <row r="1" spans="1:12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s="1" customFormat="1" x14ac:dyDescent="0.25">
      <c r="A2" s="1" t="s">
        <v>138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47"/>
      <c r="D5" s="48">
        <f>(Jul!C5*12)+(Aug!C5*11)+(Sep!C5*10)+(Oct!C5*9)+(Nov!C5*8)+(Dec!C5*7)+(Jan!C5*6)+(Feb!C5*5)+(Mar!C5*4)+(Apr!C5*3)+(May!C5*2)+(Jun!C5*1)</f>
        <v>15122</v>
      </c>
      <c r="E5" s="8"/>
      <c r="F5" s="48">
        <f>(Jul!E5*12)+(Aug!E5*11)+(Sep!E5*10)+(Oct!E5*9)+(Nov!E5*8)+(Dec!E5*7)+(Jan!E5*6)+(Feb!E5*5)+(Mar!E5*4)+(Apr!E5*3)+(May!E5*2)+(Jun!E5*1)</f>
        <v>0</v>
      </c>
      <c r="G5" s="8"/>
      <c r="H5" s="30">
        <f>May!H5+G5</f>
        <v>9887</v>
      </c>
      <c r="I5" s="30">
        <f t="shared" ref="I5:I63" si="0">C5+E5+G5</f>
        <v>0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25009</v>
      </c>
      <c r="K5" s="53"/>
      <c r="L5" s="48"/>
    </row>
    <row r="6" spans="1:12" s="11" customFormat="1" ht="15.75" customHeight="1" x14ac:dyDescent="0.25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81211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95923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177134</v>
      </c>
      <c r="K6" s="53"/>
      <c r="L6" s="48"/>
    </row>
    <row r="7" spans="1:12" s="1" customFormat="1" ht="15.75" customHeight="1" x14ac:dyDescent="0.25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500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903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1403</v>
      </c>
      <c r="K7" s="53"/>
      <c r="L7" s="48"/>
    </row>
    <row r="8" spans="1:12" s="11" customFormat="1" ht="15.75" customHeight="1" x14ac:dyDescent="0.25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5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8092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16996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25088</v>
      </c>
      <c r="K9" s="53"/>
      <c r="L9" s="48"/>
    </row>
    <row r="10" spans="1:12" s="1" customFormat="1" ht="15.75" customHeight="1" x14ac:dyDescent="0.25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135009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223995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359004</v>
      </c>
      <c r="K10" s="53"/>
      <c r="L10" s="48"/>
    </row>
    <row r="11" spans="1:12" s="1" customFormat="1" ht="15.75" customHeight="1" x14ac:dyDescent="0.25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5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19598</v>
      </c>
      <c r="E12" s="8"/>
      <c r="F12" s="48">
        <f>(Jul!E12*12)+(Aug!E12*11)+(Sep!E12*10)+(Oct!E12*9)+(Nov!E12*8)+(Dec!E12*7)+(Jan!E12*6)+(Feb!E12*5)+(Mar!E12*4)+(Apr!E12*3)+(May!E12*2)+(Jun!E12*1)</f>
        <v>11594</v>
      </c>
      <c r="G12" s="8"/>
      <c r="H12" s="30">
        <f>May!H12+G12</f>
        <v>12943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44135</v>
      </c>
      <c r="K12" s="53"/>
      <c r="L12" s="48"/>
    </row>
    <row r="13" spans="1:12" s="1" customFormat="1" ht="15.75" customHeight="1" x14ac:dyDescent="0.25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0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0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3"/>
      <c r="L13" s="48"/>
    </row>
    <row r="14" spans="1:12" s="1" customFormat="1" ht="15.75" customHeight="1" x14ac:dyDescent="0.25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59943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123900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183843</v>
      </c>
      <c r="K14" s="53"/>
      <c r="L14" s="48"/>
    </row>
    <row r="15" spans="1:12" s="1" customFormat="1" ht="15.75" customHeight="1" x14ac:dyDescent="0.25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5">
      <c r="A16" s="5" t="s">
        <v>45</v>
      </c>
      <c r="B16" s="6" t="s">
        <v>22</v>
      </c>
      <c r="C16" s="47">
        <v>3589</v>
      </c>
      <c r="D16" s="48">
        <f>(Jul!C16*12)+(Aug!C16*11)+(Sep!C16*10)+(Oct!C16*9)+(Nov!C16*8)+(Dec!C16*7)+(Jan!C16*6)+(Feb!C16*5)+(Mar!C16*4)+(Apr!C16*3)+(May!C16*2)+(Jun!C16*1)</f>
        <v>615939</v>
      </c>
      <c r="E16" s="8"/>
      <c r="F16" s="48">
        <f>(Jul!E16*12)+(Aug!E16*11)+(Sep!E16*10)+(Oct!E16*9)+(Nov!E16*8)+(Dec!E16*7)+(Jan!E16*6)+(Feb!E16*5)+(Mar!E16*4)+(Apr!E16*3)+(May!E16*2)+(Jun!E16*1)</f>
        <v>16949</v>
      </c>
      <c r="G16" s="8">
        <v>25572</v>
      </c>
      <c r="H16" s="30">
        <f>May!H16+G16</f>
        <v>689077</v>
      </c>
      <c r="I16" s="30">
        <f t="shared" si="0"/>
        <v>29161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1321965</v>
      </c>
      <c r="K16" s="53"/>
      <c r="L16" s="48"/>
    </row>
    <row r="17" spans="1:12" s="1" customFormat="1" ht="15.75" customHeight="1" x14ac:dyDescent="0.25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1578</v>
      </c>
      <c r="E17" s="8"/>
      <c r="F17" s="48">
        <f>(Jul!E17*12)+(Aug!E17*11)+(Sep!E17*10)+(Oct!E17*9)+(Nov!E17*8)+(Dec!E17*7)+(Jan!E17*6)+(Feb!E17*5)+(Mar!E17*4)+(Apr!E17*3)+(May!E17*2)+(Jun!E17*1)</f>
        <v>0</v>
      </c>
      <c r="G17" s="8"/>
      <c r="H17" s="30">
        <f>May!H17+G17</f>
        <v>1039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2617</v>
      </c>
      <c r="K17" s="53"/>
      <c r="L17" s="48"/>
    </row>
    <row r="18" spans="1:12" s="11" customFormat="1" ht="15.75" customHeight="1" x14ac:dyDescent="0.25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5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5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5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5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0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3"/>
      <c r="L22" s="48"/>
    </row>
    <row r="23" spans="1:12" s="1" customFormat="1" ht="15.75" customHeight="1" x14ac:dyDescent="0.25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5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21800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43656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65456</v>
      </c>
      <c r="K24" s="53"/>
      <c r="L24" s="48"/>
    </row>
    <row r="25" spans="1:12" s="1" customFormat="1" ht="15.75" customHeight="1" x14ac:dyDescent="0.25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6088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11787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17875</v>
      </c>
      <c r="K25" s="53"/>
      <c r="L25" s="48"/>
    </row>
    <row r="26" spans="1:12" s="1" customFormat="1" ht="15.75" customHeight="1" x14ac:dyDescent="0.25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93751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78298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172049</v>
      </c>
      <c r="K26" s="53"/>
      <c r="L26" s="48"/>
    </row>
    <row r="27" spans="1:12" s="1" customFormat="1" ht="15.75" customHeight="1" x14ac:dyDescent="0.25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0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0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0</v>
      </c>
      <c r="K27" s="53"/>
      <c r="L27" s="48"/>
    </row>
    <row r="28" spans="1:12" s="1" customFormat="1" ht="15.75" customHeight="1" x14ac:dyDescent="0.25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4624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18225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22849</v>
      </c>
      <c r="K28" s="53"/>
      <c r="L28" s="48"/>
    </row>
    <row r="29" spans="1:12" s="1" customFormat="1" ht="15.75" customHeight="1" x14ac:dyDescent="0.25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7284</v>
      </c>
      <c r="E29" s="8"/>
      <c r="F29" s="48">
        <f>(Jul!E29*12)+(Aug!E29*11)+(Sep!E29*10)+(Oct!E29*9)+(Nov!E29*8)+(Dec!E29*7)+(Jan!E29*6)+(Feb!E29*5)+(Mar!E29*4)+(Apr!E29*3)+(May!E29*2)+(Jun!E29*1)</f>
        <v>4710</v>
      </c>
      <c r="G29" s="8"/>
      <c r="H29" s="30">
        <f>May!H29+G29</f>
        <v>9532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21526</v>
      </c>
      <c r="K29" s="53"/>
      <c r="L29" s="48"/>
    </row>
    <row r="30" spans="1:12" s="1" customFormat="1" ht="15.75" customHeight="1" x14ac:dyDescent="0.25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0</v>
      </c>
      <c r="E30" s="8"/>
      <c r="F30" s="48">
        <f>(Jul!E30*12)+(Aug!E30*11)+(Sep!E30*10)+(Oct!E30*9)+(Nov!E30*8)+(Dec!E30*7)+(Jan!E30*6)+(Feb!E30*5)+(Mar!E30*4)+(Apr!E30*3)+(May!E30*2)+(Jun!E30*1)</f>
        <v>0</v>
      </c>
      <c r="G30" s="8"/>
      <c r="H30" s="30">
        <f>May!H30+G30</f>
        <v>0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3"/>
      <c r="L30" s="48"/>
    </row>
    <row r="31" spans="1:12" s="11" customFormat="1" ht="15.75" customHeight="1" x14ac:dyDescent="0.25">
      <c r="A31" s="9" t="s">
        <v>84</v>
      </c>
      <c r="B31" s="10" t="s">
        <v>22</v>
      </c>
      <c r="C31" s="47"/>
      <c r="D31" s="48">
        <f>(Jul!C31*12)+(Aug!C31*11)+(Sep!C31*10)+(Oct!C31*9)+(Nov!C31*8)+(Dec!C31*7)+(Jan!C31*6)+(Feb!C31*5)+(Mar!C31*4)+(Apr!C31*3)+(May!C31*2)+(Jun!C31*1)</f>
        <v>0</v>
      </c>
      <c r="E31" s="8"/>
      <c r="F31" s="48">
        <f>(Jul!E31*12)+(Aug!E31*11)+(Sep!E31*10)+(Oct!E31*9)+(Nov!E31*8)+(Dec!E31*7)+(Jan!E31*6)+(Feb!E31*5)+(Mar!E31*4)+(Apr!E31*3)+(May!E31*2)+(Jun!E31*1)</f>
        <v>0</v>
      </c>
      <c r="G31" s="8"/>
      <c r="H31" s="30">
        <f>May!H31+G31</f>
        <v>3084</v>
      </c>
      <c r="I31" s="30">
        <f t="shared" si="0"/>
        <v>0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3084</v>
      </c>
      <c r="K31" s="53"/>
      <c r="L31" s="48"/>
    </row>
    <row r="32" spans="1:12" s="1" customFormat="1" ht="15.75" customHeight="1" x14ac:dyDescent="0.25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18264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9062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27326</v>
      </c>
      <c r="K32" s="53"/>
      <c r="L32" s="48"/>
    </row>
    <row r="33" spans="1:12" s="1" customFormat="1" ht="15.75" customHeight="1" x14ac:dyDescent="0.25">
      <c r="A33" s="5" t="s">
        <v>26</v>
      </c>
      <c r="B33" s="6" t="s">
        <v>20</v>
      </c>
      <c r="C33" s="25">
        <v>322</v>
      </c>
      <c r="D33" s="48">
        <f>(Jul!C33*12)+(Aug!C33*11)+(Sep!C33*10)+(Oct!C33*9)+(Nov!C33*8)+(Dec!C33*7)+(Jan!C33*6)+(Feb!C33*5)+(Mar!C33*4)+(Apr!C33*3)+(May!C33*2)+(Jun!C33*1)</f>
        <v>20029</v>
      </c>
      <c r="E33" s="8"/>
      <c r="F33" s="48">
        <f>(Jul!E33*12)+(Aug!E33*11)+(Sep!E33*10)+(Oct!E33*9)+(Nov!E33*8)+(Dec!E33*7)+(Jan!E33*6)+(Feb!E33*5)+(Mar!E33*4)+(Apr!E33*3)+(May!E33*2)+(Jun!E33*1)</f>
        <v>0</v>
      </c>
      <c r="G33" s="8">
        <v>1929</v>
      </c>
      <c r="H33" s="30">
        <f>May!H33+G33</f>
        <v>87630</v>
      </c>
      <c r="I33" s="30">
        <f t="shared" si="0"/>
        <v>2251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107659</v>
      </c>
      <c r="K33" s="53"/>
      <c r="L33" s="48"/>
    </row>
    <row r="34" spans="1:12" s="1" customFormat="1" ht="15.75" customHeight="1" x14ac:dyDescent="0.25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1248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825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2073</v>
      </c>
      <c r="K34" s="53"/>
      <c r="L34" s="48"/>
    </row>
    <row r="35" spans="1:12" s="1" customFormat="1" ht="15.75" customHeight="1" x14ac:dyDescent="0.25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4585</v>
      </c>
      <c r="E35" s="8"/>
      <c r="F35" s="48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13507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18092</v>
      </c>
      <c r="K35" s="53"/>
      <c r="L35" s="48"/>
    </row>
    <row r="36" spans="1:12" s="11" customFormat="1" ht="15.75" customHeight="1" x14ac:dyDescent="0.25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5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18502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6215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24717</v>
      </c>
      <c r="K37" s="53"/>
      <c r="L37" s="48"/>
    </row>
    <row r="38" spans="1:12" s="1" customFormat="1" ht="15.75" customHeight="1" x14ac:dyDescent="0.25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5">
      <c r="A39" s="9" t="s">
        <v>35</v>
      </c>
      <c r="B39" s="10" t="s">
        <v>20</v>
      </c>
      <c r="C39" s="25">
        <v>64</v>
      </c>
      <c r="D39" s="48">
        <f>(Jul!C39*12)+(Aug!C39*11)+(Sep!C39*10)+(Oct!C39*9)+(Nov!C39*8)+(Dec!C39*7)+(Jan!C39*6)+(Feb!C39*5)+(Mar!C39*4)+(Apr!C39*3)+(May!C39*2)+(Jun!C39*1)</f>
        <v>162565</v>
      </c>
      <c r="E39" s="8"/>
      <c r="F39" s="48">
        <f>(Jul!E39*12)+(Aug!E39*11)+(Sep!E39*10)+(Oct!E39*9)+(Nov!E39*8)+(Dec!E39*7)+(Jan!E39*6)+(Feb!E39*5)+(Mar!E39*4)+(Apr!E39*3)+(May!E39*2)+(Jun!E39*1)</f>
        <v>0</v>
      </c>
      <c r="G39" s="8">
        <v>383</v>
      </c>
      <c r="H39" s="30">
        <f>May!H39+G39</f>
        <v>229489</v>
      </c>
      <c r="I39" s="30">
        <f t="shared" si="0"/>
        <v>447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392054</v>
      </c>
      <c r="K39" s="53"/>
      <c r="L39" s="48"/>
    </row>
    <row r="40" spans="1:12" s="1" customFormat="1" ht="15.75" customHeight="1" x14ac:dyDescent="0.25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5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5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30365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17466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47831</v>
      </c>
      <c r="K42" s="53"/>
      <c r="L42" s="48"/>
    </row>
    <row r="43" spans="1:12" s="1" customFormat="1" ht="15.75" customHeight="1" x14ac:dyDescent="0.25">
      <c r="A43" s="5" t="s">
        <v>42</v>
      </c>
      <c r="B43" s="6" t="s">
        <v>20</v>
      </c>
      <c r="C43" s="25">
        <v>3415</v>
      </c>
      <c r="D43" s="48">
        <f>(Jul!C43*12)+(Aug!C43*11)+(Sep!C43*10)+(Oct!C43*9)+(Nov!C43*8)+(Dec!C43*7)+(Jan!C43*6)+(Feb!C43*5)+(Mar!C43*4)+(Apr!C43*3)+(May!C43*2)+(Jun!C43*1)</f>
        <v>42611</v>
      </c>
      <c r="E43" s="8"/>
      <c r="F43" s="48">
        <f>(Jul!E43*12)+(Aug!E43*11)+(Sep!E43*10)+(Oct!E43*9)+(Nov!E43*8)+(Dec!E43*7)+(Jan!E43*6)+(Feb!E43*5)+(Mar!E43*4)+(Apr!E43*3)+(May!E43*2)+(Jun!E43*1)</f>
        <v>0</v>
      </c>
      <c r="G43" s="8">
        <v>53289</v>
      </c>
      <c r="H43" s="30">
        <f>May!H43+G43</f>
        <v>106808</v>
      </c>
      <c r="I43" s="30">
        <f t="shared" si="0"/>
        <v>56704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149419</v>
      </c>
      <c r="K43" s="53"/>
      <c r="L43" s="48"/>
    </row>
    <row r="44" spans="1:12" s="11" customFormat="1" ht="15.75" customHeight="1" x14ac:dyDescent="0.25">
      <c r="A44" s="9" t="s">
        <v>43</v>
      </c>
      <c r="B44" s="10" t="s">
        <v>20</v>
      </c>
      <c r="C44" s="25">
        <v>1853</v>
      </c>
      <c r="D44" s="48">
        <f>(Jul!C44*12)+(Aug!C44*11)+(Sep!C44*10)+(Oct!C44*9)+(Nov!C44*8)+(Dec!C44*7)+(Jan!C44*6)+(Feb!C44*5)+(Mar!C44*4)+(Apr!C44*3)+(May!C44*2)+(Jun!C44*1)</f>
        <v>60705</v>
      </c>
      <c r="E44" s="8"/>
      <c r="F44" s="48">
        <f>(Jul!E44*12)+(Aug!E44*11)+(Sep!E44*10)+(Oct!E44*9)+(Nov!E44*8)+(Dec!E44*7)+(Jan!E44*6)+(Feb!E44*5)+(Mar!E44*4)+(Apr!E44*3)+(May!E44*2)+(Jun!E44*1)</f>
        <v>12648</v>
      </c>
      <c r="G44" s="8">
        <v>12916</v>
      </c>
      <c r="H44" s="30">
        <f>May!H44+G44</f>
        <v>62493</v>
      </c>
      <c r="I44" s="30">
        <f t="shared" si="0"/>
        <v>14769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135846</v>
      </c>
      <c r="K44" s="53"/>
      <c r="L44" s="48"/>
    </row>
    <row r="45" spans="1:12" s="1" customFormat="1" ht="15.75" customHeight="1" x14ac:dyDescent="0.25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5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5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83754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149021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232775</v>
      </c>
      <c r="K47" s="53"/>
      <c r="L47" s="48"/>
    </row>
    <row r="48" spans="1:12" s="11" customFormat="1" ht="15.75" customHeight="1" x14ac:dyDescent="0.25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3010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8361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11371</v>
      </c>
      <c r="K48" s="53"/>
      <c r="L48" s="48"/>
    </row>
    <row r="49" spans="1:12" s="1" customFormat="1" ht="15.75" customHeight="1" x14ac:dyDescent="0.25">
      <c r="A49" s="5" t="s">
        <v>57</v>
      </c>
      <c r="B49" s="6" t="s">
        <v>20</v>
      </c>
      <c r="C49" s="25">
        <v>587</v>
      </c>
      <c r="D49" s="48">
        <f>(Jul!C49*12)+(Aug!C49*11)+(Sep!C49*10)+(Oct!C49*9)+(Nov!C49*8)+(Dec!C49*7)+(Jan!C49*6)+(Feb!C49*5)+(Mar!C49*4)+(Apr!C49*3)+(May!C49*2)+(Jun!C49*1)</f>
        <v>11048</v>
      </c>
      <c r="E49" s="8"/>
      <c r="F49" s="48">
        <f>(Jul!E49*12)+(Aug!E49*11)+(Sep!E49*10)+(Oct!E49*9)+(Nov!E49*8)+(Dec!E49*7)+(Jan!E49*6)+(Feb!E49*5)+(Mar!E49*4)+(Apr!E49*3)+(May!E49*2)+(Jun!E49*1)</f>
        <v>16560</v>
      </c>
      <c r="G49" s="8">
        <v>9867</v>
      </c>
      <c r="H49" s="30">
        <f>May!H49+G49</f>
        <v>21898</v>
      </c>
      <c r="I49" s="30">
        <f t="shared" si="0"/>
        <v>10454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49506</v>
      </c>
      <c r="K49" s="53"/>
      <c r="L49" s="48"/>
    </row>
    <row r="50" spans="1:12" s="1" customFormat="1" ht="15.75" customHeight="1" x14ac:dyDescent="0.25">
      <c r="A50" s="5" t="s">
        <v>58</v>
      </c>
      <c r="B50" s="6" t="s">
        <v>20</v>
      </c>
      <c r="C50" s="25"/>
      <c r="D50" s="48">
        <f>(Jul!C50*12)+(Aug!C50*11)+(Sep!C50*10)+(Oct!C50*9)+(Nov!C50*8)+(Dec!C50*7)+(Jan!C50*6)+(Feb!C50*5)+(Mar!C50*4)+(Apr!C50*3)+(May!C50*2)+(Jun!C50*1)</f>
        <v>29373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29383</v>
      </c>
      <c r="I50" s="30">
        <f t="shared" si="0"/>
        <v>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58756</v>
      </c>
      <c r="K50" s="53"/>
      <c r="L50" s="48"/>
    </row>
    <row r="51" spans="1:12" s="1" customFormat="1" ht="15.75" customHeight="1" x14ac:dyDescent="0.25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138463</v>
      </c>
      <c r="E51" s="8"/>
      <c r="F51" s="48">
        <f>(Jul!E51*12)+(Aug!E51*11)+(Sep!E51*10)+(Oct!E51*9)+(Nov!E51*8)+(Dec!E51*7)+(Jan!E51*6)+(Feb!E51*5)+(Mar!E51*4)+(Apr!E51*3)+(May!E51*2)+(Jun!E51*1)</f>
        <v>1160</v>
      </c>
      <c r="G51" s="8"/>
      <c r="H51" s="30">
        <f>May!H51+G51</f>
        <v>156118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295741</v>
      </c>
      <c r="K51" s="53"/>
      <c r="L51" s="48"/>
    </row>
    <row r="52" spans="1:12" s="1" customFormat="1" ht="15.75" customHeight="1" x14ac:dyDescent="0.25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5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5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70596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106838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177434</v>
      </c>
      <c r="K54" s="53"/>
      <c r="L54" s="48"/>
    </row>
    <row r="55" spans="1:12" s="1" customFormat="1" ht="15.75" customHeight="1" x14ac:dyDescent="0.25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42016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32231</v>
      </c>
      <c r="I55" s="30">
        <f t="shared" si="0"/>
        <v>0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74247</v>
      </c>
      <c r="K55" s="53"/>
      <c r="L55" s="48"/>
    </row>
    <row r="56" spans="1:12" s="11" customFormat="1" ht="15.75" customHeight="1" x14ac:dyDescent="0.25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5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26000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58999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84999</v>
      </c>
      <c r="K57" s="53"/>
      <c r="L57" s="48"/>
    </row>
    <row r="58" spans="1:12" s="11" customFormat="1" ht="15.75" customHeight="1" x14ac:dyDescent="0.25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2396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9511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11907</v>
      </c>
      <c r="K58" s="53"/>
      <c r="L58" s="48"/>
    </row>
    <row r="59" spans="1:12" s="1" customFormat="1" ht="15.75" customHeight="1" x14ac:dyDescent="0.25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12454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28949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41403</v>
      </c>
      <c r="K59" s="53"/>
      <c r="L59" s="48"/>
    </row>
    <row r="60" spans="1:12" s="11" customFormat="1" ht="15.75" customHeight="1" x14ac:dyDescent="0.25">
      <c r="A60" s="9" t="s">
        <v>71</v>
      </c>
      <c r="B60" s="10" t="s">
        <v>20</v>
      </c>
      <c r="C60" s="25">
        <v>3715</v>
      </c>
      <c r="D60" s="48">
        <f>(Jul!C60*12)+(Aug!C60*11)+(Sep!C60*10)+(Oct!C60*9)+(Nov!C60*8)+(Dec!C60*7)+(Jan!C60*6)+(Feb!C60*5)+(Mar!C60*4)+(Apr!C60*3)+(May!C60*2)+(Jun!C60*1)</f>
        <v>116528</v>
      </c>
      <c r="E60" s="8"/>
      <c r="F60" s="48">
        <f>(Jul!E60*12)+(Aug!E60*11)+(Sep!E60*10)+(Oct!E60*9)+(Nov!E60*8)+(Dec!E60*7)+(Jan!E60*6)+(Feb!E60*5)+(Mar!E60*4)+(Apr!E60*3)+(May!E60*2)+(Jun!E60*1)</f>
        <v>0</v>
      </c>
      <c r="G60" s="8">
        <v>23989</v>
      </c>
      <c r="H60" s="30">
        <f>May!H60+G60</f>
        <v>165467</v>
      </c>
      <c r="I60" s="30">
        <f t="shared" si="0"/>
        <v>27704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281995</v>
      </c>
      <c r="K60" s="53"/>
      <c r="L60" s="48"/>
    </row>
    <row r="61" spans="1:12" s="1" customFormat="1" ht="15.75" customHeight="1" x14ac:dyDescent="0.25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5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5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62499</v>
      </c>
      <c r="E63" s="8"/>
      <c r="F63" s="48">
        <f>(Jul!E63*12)+(Aug!E63*11)+(Sep!E63*10)+(Oct!E63*9)+(Nov!E63*8)+(Dec!E63*7)+(Jan!E63*6)+(Feb!E63*5)+(Mar!E63*4)+(Apr!E63*3)+(May!E63*2)+(Jun!E63*1)</f>
        <v>16230</v>
      </c>
      <c r="G63" s="8"/>
      <c r="H63" s="30">
        <f>May!H63+G63</f>
        <v>85670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164399</v>
      </c>
      <c r="K63" s="53"/>
      <c r="L63" s="48"/>
    </row>
    <row r="64" spans="1:12" s="1" customFormat="1" ht="15.75" customHeight="1" x14ac:dyDescent="0.25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5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5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5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5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5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5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5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696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1612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2308</v>
      </c>
      <c r="K71" s="53"/>
      <c r="L71" s="48"/>
    </row>
    <row r="72" spans="1:12" s="3" customFormat="1" ht="21" x14ac:dyDescent="0.25">
      <c r="A72" s="19" t="s">
        <v>123</v>
      </c>
      <c r="B72" s="2"/>
      <c r="C72" s="31">
        <f t="shared" ref="C72:J72" si="2">SUM(C5:C31)</f>
        <v>3589</v>
      </c>
      <c r="D72" s="31">
        <f t="shared" si="2"/>
        <v>1070539</v>
      </c>
      <c r="E72" s="31">
        <f t="shared" si="2"/>
        <v>0</v>
      </c>
      <c r="F72" s="30">
        <f t="shared" si="2"/>
        <v>33253</v>
      </c>
      <c r="G72" s="31">
        <f t="shared" si="2"/>
        <v>25572</v>
      </c>
      <c r="H72" s="31">
        <f t="shared" si="2"/>
        <v>1339245</v>
      </c>
      <c r="I72" s="31">
        <f t="shared" si="2"/>
        <v>29161</v>
      </c>
      <c r="J72" s="31">
        <f t="shared" si="2"/>
        <v>2443037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3">SUM(C32:C71)</f>
        <v>9956</v>
      </c>
      <c r="D73" s="31">
        <f t="shared" si="3"/>
        <v>957707</v>
      </c>
      <c r="E73" s="31">
        <f t="shared" si="3"/>
        <v>0</v>
      </c>
      <c r="F73" s="31">
        <f t="shared" si="3"/>
        <v>46598</v>
      </c>
      <c r="G73" s="31">
        <f t="shared" si="3"/>
        <v>102373</v>
      </c>
      <c r="H73" s="31">
        <f t="shared" si="3"/>
        <v>1387553</v>
      </c>
      <c r="I73" s="31">
        <f t="shared" si="3"/>
        <v>112329</v>
      </c>
      <c r="J73" s="31">
        <f t="shared" si="3"/>
        <v>2391858</v>
      </c>
      <c r="K73" s="54"/>
    </row>
    <row r="74" spans="1:12" s="3" customFormat="1" ht="15.75" customHeight="1" x14ac:dyDescent="0.25">
      <c r="A74" s="17" t="s">
        <v>87</v>
      </c>
      <c r="B74" s="2"/>
      <c r="C74" s="31">
        <f t="shared" ref="C74:H74" si="4">SUM(C72:C73)</f>
        <v>13545</v>
      </c>
      <c r="D74" s="31">
        <f t="shared" si="4"/>
        <v>2028246</v>
      </c>
      <c r="E74" s="31">
        <f t="shared" si="4"/>
        <v>0</v>
      </c>
      <c r="F74" s="31">
        <f t="shared" si="4"/>
        <v>79851</v>
      </c>
      <c r="G74" s="31">
        <f t="shared" si="4"/>
        <v>127945</v>
      </c>
      <c r="H74" s="31">
        <f t="shared" si="4"/>
        <v>2726798</v>
      </c>
      <c r="I74" s="31">
        <f>SUM(I72:I73)</f>
        <v>141490</v>
      </c>
      <c r="J74" s="31">
        <f>SUM(J72:J73)</f>
        <v>4834895</v>
      </c>
    </row>
    <row r="75" spans="1:12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5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5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K4" sqref="K4"/>
    </sheetView>
  </sheetViews>
  <sheetFormatPr defaultRowHeight="13.2" x14ac:dyDescent="0.25"/>
  <cols>
    <col min="1" max="1" width="19.88671875" bestFit="1" customWidth="1"/>
    <col min="3" max="3" width="15.6640625" style="20" customWidth="1"/>
    <col min="4" max="4" width="15.6640625" style="36" customWidth="1"/>
    <col min="5" max="5" width="15.6640625" style="20" customWidth="1"/>
    <col min="6" max="6" width="15.6640625" style="36" customWidth="1"/>
    <col min="7" max="7" width="15.6640625" style="20" customWidth="1"/>
    <col min="8" max="10" width="15.6640625" style="36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128</v>
      </c>
      <c r="D2" s="32"/>
      <c r="F2" s="32"/>
      <c r="H2" s="32"/>
      <c r="I2" s="32"/>
      <c r="J2" s="32"/>
    </row>
    <row r="3" spans="1:10" s="3" customFormat="1" x14ac:dyDescent="0.25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0">
        <v>735</v>
      </c>
      <c r="D5" s="30">
        <f>(Jul!C5*2)+(Aug!C5*1)</f>
        <v>735</v>
      </c>
      <c r="E5" s="61"/>
      <c r="F5" s="30">
        <f>(Jul!E5*2)+(Aug!E5*1)</f>
        <v>0</v>
      </c>
      <c r="G5" s="62">
        <v>735</v>
      </c>
      <c r="H5" s="30">
        <f>Jul!H5+Aug!G5</f>
        <v>735</v>
      </c>
      <c r="I5" s="30">
        <f t="shared" ref="I5:I63" si="0">C5+E5+G5</f>
        <v>1470</v>
      </c>
      <c r="J5" s="30">
        <f t="shared" ref="J5:J63" si="1">D5+F5+H5</f>
        <v>1470</v>
      </c>
    </row>
    <row r="6" spans="1:10" s="11" customFormat="1" ht="15.75" customHeight="1" x14ac:dyDescent="0.25">
      <c r="A6" s="9" t="s">
        <v>23</v>
      </c>
      <c r="B6" s="10" t="s">
        <v>22</v>
      </c>
      <c r="C6" s="60">
        <v>102</v>
      </c>
      <c r="D6" s="30">
        <f>(Jul!C6*2)+(Aug!C6*1)</f>
        <v>730</v>
      </c>
      <c r="E6" s="61"/>
      <c r="F6" s="30">
        <f>(Jul!E6*2)+(Aug!E6*1)</f>
        <v>0</v>
      </c>
      <c r="G6" s="62">
        <v>1610</v>
      </c>
      <c r="H6" s="30">
        <f>Jul!H6+Aug!G6</f>
        <v>5358</v>
      </c>
      <c r="I6" s="30">
        <f t="shared" si="0"/>
        <v>1712</v>
      </c>
      <c r="J6" s="30">
        <f t="shared" si="1"/>
        <v>6088</v>
      </c>
    </row>
    <row r="7" spans="1:10" s="1" customFormat="1" ht="15.75" customHeight="1" x14ac:dyDescent="0.25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0">
        <v>819</v>
      </c>
      <c r="D10" s="30">
        <f>(Jul!C10*2)+(Aug!C10*1)</f>
        <v>1297</v>
      </c>
      <c r="E10" s="61"/>
      <c r="F10" s="30">
        <f>(Jul!E10*2)+(Aug!E10*1)</f>
        <v>0</v>
      </c>
      <c r="G10" s="62">
        <v>4058</v>
      </c>
      <c r="H10" s="30">
        <f>Jul!H10+Aug!G10</f>
        <v>4536</v>
      </c>
      <c r="I10" s="30">
        <f t="shared" si="0"/>
        <v>4877</v>
      </c>
      <c r="J10" s="30">
        <f t="shared" si="1"/>
        <v>5833</v>
      </c>
    </row>
    <row r="11" spans="1:10" s="1" customFormat="1" ht="15.75" customHeight="1" x14ac:dyDescent="0.25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60">
        <v>319</v>
      </c>
      <c r="D12" s="30">
        <f>(Jul!C12*2)+(Aug!C12*1)</f>
        <v>319</v>
      </c>
      <c r="E12" s="61">
        <v>1054</v>
      </c>
      <c r="F12" s="30">
        <f>(Jul!E12*2)+(Aug!E12*1)</f>
        <v>1054</v>
      </c>
      <c r="G12" s="62">
        <v>5599</v>
      </c>
      <c r="H12" s="30">
        <f>Jul!H12+Aug!G12</f>
        <v>5599</v>
      </c>
      <c r="I12" s="30">
        <f t="shared" si="0"/>
        <v>6972</v>
      </c>
      <c r="J12" s="30">
        <f t="shared" si="1"/>
        <v>6972</v>
      </c>
    </row>
    <row r="13" spans="1:10" s="1" customFormat="1" ht="15.75" customHeight="1" x14ac:dyDescent="0.25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0"/>
      <c r="D14" s="30">
        <f>(Jul!C14*2)+(Aug!C14*1)</f>
        <v>510</v>
      </c>
      <c r="E14" s="61"/>
      <c r="F14" s="30">
        <f>(Jul!E14*2)+(Aug!E14*1)</f>
        <v>0</v>
      </c>
      <c r="G14" s="62"/>
      <c r="H14" s="30">
        <f>Jul!H14+Aug!G14</f>
        <v>510</v>
      </c>
      <c r="I14" s="30">
        <f t="shared" si="0"/>
        <v>0</v>
      </c>
      <c r="J14" s="30">
        <f t="shared" si="1"/>
        <v>1020</v>
      </c>
    </row>
    <row r="15" spans="1:10" s="1" customFormat="1" ht="15.75" customHeight="1" x14ac:dyDescent="0.25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0">
        <v>9582</v>
      </c>
      <c r="D16" s="30">
        <f>(Jul!C16*2)+(Aug!C16*1)</f>
        <v>40492</v>
      </c>
      <c r="E16" s="61"/>
      <c r="F16" s="30">
        <f>(Jul!E16*2)+(Aug!E16*1)</f>
        <v>0</v>
      </c>
      <c r="G16" s="62">
        <v>78693</v>
      </c>
      <c r="H16" s="30">
        <f>Jul!H16+Aug!G16</f>
        <v>144215</v>
      </c>
      <c r="I16" s="30">
        <f t="shared" si="0"/>
        <v>88275</v>
      </c>
      <c r="J16" s="30">
        <f t="shared" si="1"/>
        <v>184707</v>
      </c>
    </row>
    <row r="17" spans="1:10" s="1" customFormat="1" ht="15.75" customHeight="1" x14ac:dyDescent="0.25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0">
        <v>2105</v>
      </c>
      <c r="D26" s="30">
        <f>(Jul!C26*2)+(Aug!C26*1)</f>
        <v>5031</v>
      </c>
      <c r="E26" s="61"/>
      <c r="F26" s="30">
        <f>(Jul!E26*2)+(Aug!E26*1)</f>
        <v>0</v>
      </c>
      <c r="G26" s="62">
        <v>2634</v>
      </c>
      <c r="H26" s="30">
        <f>Jul!H26+Aug!G26</f>
        <v>7023</v>
      </c>
      <c r="I26" s="30">
        <f t="shared" si="0"/>
        <v>4739</v>
      </c>
      <c r="J26" s="30">
        <f t="shared" si="1"/>
        <v>12054</v>
      </c>
    </row>
    <row r="27" spans="1:10" s="1" customFormat="1" ht="15.75" customHeight="1" x14ac:dyDescent="0.25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0"/>
      <c r="D31" s="30">
        <f>(Jul!C31*2)+(Aug!C31*1)</f>
        <v>0</v>
      </c>
      <c r="E31" s="61"/>
      <c r="F31" s="30">
        <f>(Jul!E31*2)+(Aug!E31*1)</f>
        <v>0</v>
      </c>
      <c r="G31" s="62"/>
      <c r="H31" s="30">
        <f>Jul!H31+Aug!G31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60"/>
      <c r="D32" s="30">
        <f>(Jul!C32*2)+(Aug!C32*1)</f>
        <v>3044</v>
      </c>
      <c r="E32" s="61"/>
      <c r="F32" s="30">
        <f>(Jul!E32*2)+(Aug!E32*1)</f>
        <v>0</v>
      </c>
      <c r="G32" s="62"/>
      <c r="H32" s="30">
        <f>Jul!H32+Aug!G32</f>
        <v>9062</v>
      </c>
      <c r="I32" s="30">
        <f t="shared" si="0"/>
        <v>0</v>
      </c>
      <c r="J32" s="30">
        <f t="shared" si="1"/>
        <v>12106</v>
      </c>
    </row>
    <row r="33" spans="1:10" s="1" customFormat="1" ht="15.75" customHeight="1" x14ac:dyDescent="0.25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0"/>
      <c r="D37" s="30">
        <f>(Jul!C37*2)+(Aug!C37*1)</f>
        <v>542</v>
      </c>
      <c r="E37" s="61"/>
      <c r="F37" s="30">
        <f>(Jul!E37*2)+(Aug!E37*1)</f>
        <v>0</v>
      </c>
      <c r="G37" s="62"/>
      <c r="H37" s="30">
        <f>Jul!H37+Aug!G37</f>
        <v>6215</v>
      </c>
      <c r="I37" s="30">
        <f t="shared" si="0"/>
        <v>0</v>
      </c>
      <c r="J37" s="30">
        <f t="shared" si="1"/>
        <v>6757</v>
      </c>
    </row>
    <row r="38" spans="1:10" s="1" customFormat="1" ht="15.75" customHeight="1" x14ac:dyDescent="0.25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0">
        <v>2858</v>
      </c>
      <c r="D39" s="30">
        <f>(Jul!C39*2)+(Aug!C39*1)</f>
        <v>9576</v>
      </c>
      <c r="E39" s="61"/>
      <c r="F39" s="30">
        <f>(Jul!E39*2)+(Aug!E39*1)</f>
        <v>0</v>
      </c>
      <c r="G39" s="62">
        <v>81578</v>
      </c>
      <c r="H39" s="30">
        <f>Jul!H39+Aug!G39</f>
        <v>94463</v>
      </c>
      <c r="I39" s="30">
        <f t="shared" si="0"/>
        <v>84436</v>
      </c>
      <c r="J39" s="30">
        <f t="shared" si="1"/>
        <v>104039</v>
      </c>
    </row>
    <row r="40" spans="1:10" s="1" customFormat="1" ht="15.75" customHeight="1" x14ac:dyDescent="0.25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0">
        <v>1423</v>
      </c>
      <c r="D42" s="30">
        <f>(Jul!C42*2)+(Aug!C42*1)</f>
        <v>1683</v>
      </c>
      <c r="E42" s="61"/>
      <c r="F42" s="30">
        <f>(Jul!E42*2)+(Aug!E42*1)</f>
        <v>0</v>
      </c>
      <c r="G42" s="62">
        <v>5693</v>
      </c>
      <c r="H42" s="30">
        <f>Jul!H42+Aug!G42</f>
        <v>5693</v>
      </c>
      <c r="I42" s="30">
        <f t="shared" si="0"/>
        <v>7116</v>
      </c>
      <c r="J42" s="30">
        <f t="shared" si="1"/>
        <v>7376</v>
      </c>
    </row>
    <row r="43" spans="1:10" s="1" customFormat="1" ht="15.75" customHeight="1" x14ac:dyDescent="0.25">
      <c r="A43" s="5" t="s">
        <v>42</v>
      </c>
      <c r="B43" s="6" t="s">
        <v>20</v>
      </c>
      <c r="C43" s="60"/>
      <c r="D43" s="30">
        <f>(Jul!C43*2)+(Aug!C43*1)</f>
        <v>4064</v>
      </c>
      <c r="E43" s="61"/>
      <c r="F43" s="30">
        <f>(Jul!E43*2)+(Aug!E43*1)</f>
        <v>0</v>
      </c>
      <c r="G43" s="62"/>
      <c r="H43" s="30">
        <f>Jul!H43+Aug!G43</f>
        <v>31719</v>
      </c>
      <c r="I43" s="30">
        <f t="shared" si="0"/>
        <v>0</v>
      </c>
      <c r="J43" s="30">
        <f t="shared" si="1"/>
        <v>35783</v>
      </c>
    </row>
    <row r="44" spans="1:10" s="11" customFormat="1" ht="15.75" customHeight="1" x14ac:dyDescent="0.25">
      <c r="A44" s="9" t="s">
        <v>43</v>
      </c>
      <c r="B44" s="10" t="s">
        <v>20</v>
      </c>
      <c r="C44" s="60">
        <v>1241</v>
      </c>
      <c r="D44" s="30">
        <f>(Jul!C44*2)+(Aug!C44*1)</f>
        <v>6605</v>
      </c>
      <c r="E44" s="61"/>
      <c r="F44" s="30">
        <f>(Jul!E44*2)+(Aug!E44*1)</f>
        <v>2108</v>
      </c>
      <c r="G44" s="62">
        <v>11287</v>
      </c>
      <c r="H44" s="30">
        <f>Jul!H44+Aug!G44</f>
        <v>30183</v>
      </c>
      <c r="I44" s="30">
        <f t="shared" si="0"/>
        <v>12528</v>
      </c>
      <c r="J44" s="30">
        <f t="shared" si="1"/>
        <v>38896</v>
      </c>
    </row>
    <row r="45" spans="1:10" s="1" customFormat="1" ht="15.75" customHeight="1" x14ac:dyDescent="0.25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0"/>
      <c r="D47" s="30">
        <f>(Jul!C47*2)+(Aug!C47*1)</f>
        <v>260</v>
      </c>
      <c r="E47" s="61"/>
      <c r="F47" s="30">
        <f>(Jul!E47*2)+(Aug!E47*1)</f>
        <v>0</v>
      </c>
      <c r="G47" s="62"/>
      <c r="H47" s="30">
        <f>Jul!H47+Aug!G47</f>
        <v>516</v>
      </c>
      <c r="I47" s="30">
        <f t="shared" si="0"/>
        <v>0</v>
      </c>
      <c r="J47" s="30">
        <f t="shared" si="1"/>
        <v>776</v>
      </c>
    </row>
    <row r="48" spans="1:10" s="11" customFormat="1" ht="15.75" customHeight="1" x14ac:dyDescent="0.25">
      <c r="A48" s="9" t="s">
        <v>55</v>
      </c>
      <c r="B48" s="10" t="s">
        <v>20</v>
      </c>
      <c r="C48" s="60"/>
      <c r="D48" s="30">
        <f>(Jul!C48*2)+(Aug!C48*1)</f>
        <v>0</v>
      </c>
      <c r="E48" s="61"/>
      <c r="F48" s="30">
        <f>(Jul!E48*2)+(Aug!E48*1)</f>
        <v>0</v>
      </c>
      <c r="G48" s="62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2760</v>
      </c>
      <c r="G49" s="62"/>
      <c r="H49" s="30">
        <f>Jul!H49+Aug!G49</f>
        <v>2760</v>
      </c>
      <c r="I49" s="30">
        <f t="shared" si="0"/>
        <v>0</v>
      </c>
      <c r="J49" s="30">
        <f t="shared" si="1"/>
        <v>5520</v>
      </c>
    </row>
    <row r="50" spans="1:10" s="1" customFormat="1" ht="15.75" customHeight="1" x14ac:dyDescent="0.25">
      <c r="A50" s="5" t="s">
        <v>58</v>
      </c>
      <c r="B50" s="6" t="s">
        <v>20</v>
      </c>
      <c r="C50" s="60"/>
      <c r="D50" s="30">
        <f>(Jul!C50*2)+(Aug!C50*1)</f>
        <v>2024</v>
      </c>
      <c r="E50" s="61"/>
      <c r="F50" s="30">
        <f>(Jul!E50*2)+(Aug!E50*1)</f>
        <v>0</v>
      </c>
      <c r="G50" s="62"/>
      <c r="H50" s="30">
        <f>Jul!H50+Aug!G50</f>
        <v>9032</v>
      </c>
      <c r="I50" s="30">
        <f t="shared" si="0"/>
        <v>0</v>
      </c>
      <c r="J50" s="30">
        <f t="shared" si="1"/>
        <v>11056</v>
      </c>
    </row>
    <row r="51" spans="1:10" s="1" customFormat="1" ht="15.75" customHeight="1" x14ac:dyDescent="0.25">
      <c r="A51" s="5" t="s">
        <v>59</v>
      </c>
      <c r="B51" s="6" t="s">
        <v>20</v>
      </c>
      <c r="C51" s="60"/>
      <c r="D51" s="30">
        <f>(Jul!C51*2)+(Aug!C51*1)</f>
        <v>10838</v>
      </c>
      <c r="E51" s="61"/>
      <c r="F51" s="30">
        <f>(Jul!E51*2)+(Aug!E51*1)</f>
        <v>0</v>
      </c>
      <c r="G51" s="62"/>
      <c r="H51" s="30">
        <f>Jul!H51+Aug!G51</f>
        <v>22018</v>
      </c>
      <c r="I51" s="30">
        <f t="shared" si="0"/>
        <v>0</v>
      </c>
      <c r="J51" s="30">
        <f t="shared" si="1"/>
        <v>32856</v>
      </c>
    </row>
    <row r="52" spans="1:10" s="1" customFormat="1" ht="15.75" customHeight="1" x14ac:dyDescent="0.25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0"/>
      <c r="D54" s="30">
        <f>(Jul!C54*2)+(Aug!C54*1)</f>
        <v>5804</v>
      </c>
      <c r="E54" s="61"/>
      <c r="F54" s="30">
        <f>(Jul!E54*2)+(Aug!E54*1)</f>
        <v>0</v>
      </c>
      <c r="G54" s="62"/>
      <c r="H54" s="30">
        <f>Jul!H54+Aug!G54</f>
        <v>1349</v>
      </c>
      <c r="I54" s="30">
        <f t="shared" si="0"/>
        <v>0</v>
      </c>
      <c r="J54" s="30">
        <f t="shared" si="1"/>
        <v>7153</v>
      </c>
    </row>
    <row r="55" spans="1:10" s="1" customFormat="1" ht="15.75" customHeight="1" x14ac:dyDescent="0.25">
      <c r="A55" s="5" t="s">
        <v>66</v>
      </c>
      <c r="B55" s="6" t="s">
        <v>20</v>
      </c>
      <c r="C55" s="60"/>
      <c r="D55" s="30">
        <f>(Jul!C55*2)+(Aug!C55*1)</f>
        <v>0</v>
      </c>
      <c r="E55" s="61"/>
      <c r="F55" s="30">
        <f>(Jul!E55*2)+(Aug!E55*1)</f>
        <v>0</v>
      </c>
      <c r="G55" s="62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5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0"/>
      <c r="D57" s="30">
        <f>(Jul!C57*2)+(Aug!C57*1)</f>
        <v>0</v>
      </c>
      <c r="E57" s="61"/>
      <c r="F57" s="30">
        <f>(Jul!E57*2)+(Aug!E57*1)</f>
        <v>0</v>
      </c>
      <c r="G57" s="62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5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0">
        <v>130</v>
      </c>
      <c r="D60" s="30">
        <f>(Jul!C60*2)+(Aug!C60*1)</f>
        <v>2418</v>
      </c>
      <c r="E60" s="61"/>
      <c r="F60" s="30">
        <f>(Jul!E60*2)+(Aug!E60*1)</f>
        <v>0</v>
      </c>
      <c r="G60" s="62">
        <v>130</v>
      </c>
      <c r="H60" s="30">
        <f>Jul!H60+Aug!G60</f>
        <v>13755</v>
      </c>
      <c r="I60" s="30">
        <f t="shared" si="0"/>
        <v>260</v>
      </c>
      <c r="J60" s="30">
        <f t="shared" si="1"/>
        <v>16173</v>
      </c>
    </row>
    <row r="61" spans="1:10" s="1" customFormat="1" ht="15.75" customHeight="1" x14ac:dyDescent="0.25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5">
        <f t="shared" ref="C72:J72" si="4">SUM(C5:C31)</f>
        <v>13662</v>
      </c>
      <c r="D72" s="35">
        <f t="shared" si="4"/>
        <v>49114</v>
      </c>
      <c r="E72" s="35">
        <f t="shared" si="4"/>
        <v>1054</v>
      </c>
      <c r="F72" s="35">
        <f t="shared" si="4"/>
        <v>1054</v>
      </c>
      <c r="G72" s="35">
        <f t="shared" si="4"/>
        <v>93329</v>
      </c>
      <c r="H72" s="35">
        <f t="shared" si="4"/>
        <v>167976</v>
      </c>
      <c r="I72" s="35">
        <f t="shared" si="4"/>
        <v>108045</v>
      </c>
      <c r="J72" s="35">
        <f t="shared" si="4"/>
        <v>218144</v>
      </c>
    </row>
    <row r="73" spans="1:10" s="3" customFormat="1" ht="21" x14ac:dyDescent="0.25">
      <c r="A73" s="19" t="s">
        <v>124</v>
      </c>
      <c r="B73" s="2"/>
      <c r="C73" s="35">
        <f t="shared" ref="C73:J73" si="5">SUM(C32:C71)</f>
        <v>5652</v>
      </c>
      <c r="D73" s="35">
        <f t="shared" si="5"/>
        <v>46858</v>
      </c>
      <c r="E73" s="35">
        <f t="shared" si="5"/>
        <v>0</v>
      </c>
      <c r="F73" s="35">
        <f t="shared" si="5"/>
        <v>4868</v>
      </c>
      <c r="G73" s="35">
        <f t="shared" si="5"/>
        <v>98688</v>
      </c>
      <c r="H73" s="35">
        <f t="shared" si="5"/>
        <v>226765</v>
      </c>
      <c r="I73" s="35">
        <f t="shared" si="5"/>
        <v>104340</v>
      </c>
      <c r="J73" s="35">
        <f t="shared" si="5"/>
        <v>278491</v>
      </c>
    </row>
    <row r="74" spans="1:10" s="3" customFormat="1" ht="15.75" customHeight="1" x14ac:dyDescent="0.25">
      <c r="A74" s="17" t="s">
        <v>87</v>
      </c>
      <c r="B74" s="2"/>
      <c r="C74" s="35">
        <f>SUM(C72:C73)</f>
        <v>19314</v>
      </c>
      <c r="D74" s="31">
        <f t="shared" ref="D74:J74" si="6">SUM(D72:D73)</f>
        <v>95972</v>
      </c>
      <c r="E74" s="35">
        <f t="shared" si="6"/>
        <v>1054</v>
      </c>
      <c r="F74" s="31">
        <f t="shared" si="6"/>
        <v>5922</v>
      </c>
      <c r="G74" s="35">
        <f t="shared" si="6"/>
        <v>192017</v>
      </c>
      <c r="H74" s="31">
        <f t="shared" si="6"/>
        <v>394741</v>
      </c>
      <c r="I74" s="31">
        <f t="shared" si="6"/>
        <v>212385</v>
      </c>
      <c r="J74" s="31">
        <f t="shared" si="6"/>
        <v>496635</v>
      </c>
    </row>
    <row r="75" spans="1:10" x14ac:dyDescent="0.25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5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5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5" sqref="K5"/>
    </sheetView>
  </sheetViews>
  <sheetFormatPr defaultRowHeight="13.2" x14ac:dyDescent="0.25"/>
  <cols>
    <col min="1" max="1" width="21.88671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129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3"/>
      <c r="D5" s="30">
        <f>(Jul!C5*3)+(Aug!C5*2)+(Sep!C5*1)</f>
        <v>1470</v>
      </c>
      <c r="E5" s="64"/>
      <c r="F5" s="30">
        <f>(Jul!E5*3)+(Aug!E5*2)+(Sep!E5*1)</f>
        <v>0</v>
      </c>
      <c r="G5" s="65"/>
      <c r="H5" s="30">
        <f>SUM(Aug!H5+G5)</f>
        <v>735</v>
      </c>
      <c r="I5" s="30">
        <f t="shared" ref="I5:I63" si="0">C5+E5+G5</f>
        <v>0</v>
      </c>
      <c r="J5" s="30">
        <f t="shared" ref="J5:J63" si="1">D5+F5+H5</f>
        <v>2205</v>
      </c>
    </row>
    <row r="6" spans="1:10" s="11" customFormat="1" ht="15.75" customHeight="1" x14ac:dyDescent="0.25">
      <c r="A6" s="9" t="s">
        <v>23</v>
      </c>
      <c r="B6" s="10" t="s">
        <v>22</v>
      </c>
      <c r="C6" s="63">
        <v>464</v>
      </c>
      <c r="D6" s="30">
        <f>(Jul!C6*3)+(Aug!C6*2)+(Sep!C6*1)</f>
        <v>1610</v>
      </c>
      <c r="E6" s="64"/>
      <c r="F6" s="30">
        <f>(Jul!E6*3)+(Aug!E6*2)+(Sep!E6*1)</f>
        <v>0</v>
      </c>
      <c r="G6" s="65">
        <v>3703</v>
      </c>
      <c r="H6" s="30">
        <f>SUM(Aug!H6+G6)</f>
        <v>9061</v>
      </c>
      <c r="I6" s="30">
        <f t="shared" si="0"/>
        <v>4167</v>
      </c>
      <c r="J6" s="30">
        <f t="shared" si="1"/>
        <v>10671</v>
      </c>
    </row>
    <row r="7" spans="1:10" s="1" customFormat="1" ht="15.75" customHeight="1" x14ac:dyDescent="0.25">
      <c r="A7" s="5" t="s">
        <v>24</v>
      </c>
      <c r="B7" s="6" t="s">
        <v>22</v>
      </c>
      <c r="C7" s="63"/>
      <c r="D7" s="30">
        <f>(Jul!C7*3)+(Aug!C7*2)+(Sep!C7*1)</f>
        <v>0</v>
      </c>
      <c r="E7" s="64"/>
      <c r="F7" s="30">
        <f>(Jul!E7*3)+(Aug!E7*2)+(Sep!E7*1)</f>
        <v>0</v>
      </c>
      <c r="G7" s="65"/>
      <c r="H7" s="30">
        <f>SUM(Aug!H7+G7)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3"/>
      <c r="D9" s="30">
        <f>(Jul!C9*3)+(Aug!C9*2)+(Sep!C9*1)</f>
        <v>0</v>
      </c>
      <c r="E9" s="64"/>
      <c r="F9" s="30">
        <f>(Jul!E9*3)+(Aug!E9*2)+(Sep!E9*1)</f>
        <v>0</v>
      </c>
      <c r="G9" s="65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3">
        <v>672</v>
      </c>
      <c r="D10" s="30">
        <f>(Jul!C10*3)+(Aug!C10*2)+(Sep!C10*1)</f>
        <v>3027</v>
      </c>
      <c r="E10" s="64"/>
      <c r="F10" s="30">
        <f>(Jul!E10*3)+(Aug!E10*2)+(Sep!E10*1)</f>
        <v>0</v>
      </c>
      <c r="G10" s="65">
        <v>3920</v>
      </c>
      <c r="H10" s="30">
        <f>SUM(Aug!H10+G10)</f>
        <v>8456</v>
      </c>
      <c r="I10" s="30">
        <f t="shared" si="0"/>
        <v>4592</v>
      </c>
      <c r="J10" s="30">
        <f t="shared" si="1"/>
        <v>11483</v>
      </c>
    </row>
    <row r="11" spans="1:10" s="1" customFormat="1" ht="15.75" customHeight="1" x14ac:dyDescent="0.25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63"/>
      <c r="D12" s="30">
        <f>(Jul!C12*3)+(Aug!C12*2)+(Sep!C12*1)</f>
        <v>638</v>
      </c>
      <c r="E12" s="64"/>
      <c r="F12" s="30">
        <f>(Jul!E12*3)+(Aug!E12*2)+(Sep!E12*1)</f>
        <v>2108</v>
      </c>
      <c r="G12" s="65"/>
      <c r="H12" s="30">
        <f>SUM(Aug!H12+G12)</f>
        <v>5599</v>
      </c>
      <c r="I12" s="30">
        <f t="shared" si="0"/>
        <v>0</v>
      </c>
      <c r="J12" s="30">
        <f t="shared" si="1"/>
        <v>8345</v>
      </c>
    </row>
    <row r="13" spans="1:10" s="1" customFormat="1" ht="15.75" customHeight="1" x14ac:dyDescent="0.25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3"/>
      <c r="D14" s="30">
        <f>(Jul!C14*3)+(Aug!C14*2)+(Sep!C14*1)</f>
        <v>765</v>
      </c>
      <c r="E14" s="64"/>
      <c r="F14" s="30">
        <f>(Jul!E14*3)+(Aug!E14*2)+(Sep!E14*1)</f>
        <v>0</v>
      </c>
      <c r="G14" s="65"/>
      <c r="H14" s="30">
        <f>SUM(Aug!H14+G14)</f>
        <v>510</v>
      </c>
      <c r="I14" s="30">
        <f t="shared" si="0"/>
        <v>0</v>
      </c>
      <c r="J14" s="30">
        <f t="shared" si="1"/>
        <v>1275</v>
      </c>
    </row>
    <row r="15" spans="1:10" s="1" customFormat="1" ht="15.75" customHeight="1" x14ac:dyDescent="0.25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3">
        <v>6868</v>
      </c>
      <c r="D16" s="30">
        <f>(Jul!C16*3)+(Aug!C16*2)+(Sep!C16*1)</f>
        <v>72397</v>
      </c>
      <c r="E16" s="64"/>
      <c r="F16" s="30">
        <f>(Jul!E16*3)+(Aug!E16*2)+(Sep!E16*1)</f>
        <v>0</v>
      </c>
      <c r="G16" s="65">
        <v>53614</v>
      </c>
      <c r="H16" s="30">
        <f>SUM(Aug!H16+G16)</f>
        <v>197829</v>
      </c>
      <c r="I16" s="30">
        <f t="shared" si="0"/>
        <v>60482</v>
      </c>
      <c r="J16" s="30">
        <f t="shared" si="1"/>
        <v>270226</v>
      </c>
    </row>
    <row r="17" spans="1:10" s="1" customFormat="1" ht="15.75" customHeight="1" x14ac:dyDescent="0.25">
      <c r="A17" s="5" t="s">
        <v>46</v>
      </c>
      <c r="B17" s="6" t="s">
        <v>22</v>
      </c>
      <c r="C17" s="63"/>
      <c r="D17" s="30">
        <f>(Jul!C17*3)+(Aug!C17*2)+(Sep!C17*1)</f>
        <v>0</v>
      </c>
      <c r="E17" s="64"/>
      <c r="F17" s="30">
        <f>(Jul!E17*3)+(Aug!E17*2)+(Sep!E17*1)</f>
        <v>0</v>
      </c>
      <c r="G17" s="65"/>
      <c r="H17" s="30">
        <f>SUM(Aug!H17+G17)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3"/>
      <c r="D22" s="30">
        <f>(Jul!C22*3)+(Aug!C22*2)+(Sep!C22*1)</f>
        <v>0</v>
      </c>
      <c r="E22" s="64"/>
      <c r="F22" s="30">
        <f>(Jul!E22*3)+(Aug!E22*2)+(Sep!E22*1)</f>
        <v>0</v>
      </c>
      <c r="G22" s="65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3"/>
      <c r="D24" s="30">
        <f>(Jul!C24*3)+(Aug!C24*2)+(Sep!C24*1)</f>
        <v>0</v>
      </c>
      <c r="E24" s="64"/>
      <c r="F24" s="30">
        <f>(Jul!E24*3)+(Aug!E24*2)+(Sep!E24*1)</f>
        <v>0</v>
      </c>
      <c r="G24" s="65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3"/>
      <c r="D25" s="30">
        <f>(Jul!C25*3)+(Aug!C25*2)+(Sep!C25*1)</f>
        <v>0</v>
      </c>
      <c r="E25" s="64"/>
      <c r="F25" s="30">
        <f>(Jul!E25*3)+(Aug!E25*2)+(Sep!E25*1)</f>
        <v>0</v>
      </c>
      <c r="G25" s="65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3"/>
      <c r="D26" s="30">
        <f>(Jul!C26*3)+(Aug!C26*2)+(Sep!C26*1)</f>
        <v>8599</v>
      </c>
      <c r="E26" s="64"/>
      <c r="F26" s="30">
        <f>(Jul!E26*3)+(Aug!E26*2)+(Sep!E26*1)</f>
        <v>0</v>
      </c>
      <c r="G26" s="65"/>
      <c r="H26" s="30">
        <f>SUM(Aug!H26+G26)</f>
        <v>7023</v>
      </c>
      <c r="I26" s="30">
        <f t="shared" si="0"/>
        <v>0</v>
      </c>
      <c r="J26" s="30">
        <f t="shared" si="1"/>
        <v>15622</v>
      </c>
    </row>
    <row r="27" spans="1:10" s="1" customFormat="1" ht="15.75" customHeight="1" x14ac:dyDescent="0.25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63"/>
      <c r="D28" s="30">
        <f>(Jul!C28*3)+(Aug!C28*2)+(Sep!C28*1)</f>
        <v>0</v>
      </c>
      <c r="E28" s="64"/>
      <c r="F28" s="30">
        <f>(Jul!E28*3)+(Aug!E28*2)+(Sep!E28*1)</f>
        <v>0</v>
      </c>
      <c r="G28" s="65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3"/>
      <c r="D29" s="30">
        <f>(Jul!C29*3)+(Aug!C29*2)+(Sep!C29*1)</f>
        <v>0</v>
      </c>
      <c r="E29" s="64">
        <v>471</v>
      </c>
      <c r="F29" s="30">
        <f>(Jul!E29*3)+(Aug!E29*2)+(Sep!E29*1)</f>
        <v>471</v>
      </c>
      <c r="G29" s="65">
        <v>8398</v>
      </c>
      <c r="H29" s="30">
        <f>SUM(Aug!H29+G29)</f>
        <v>8398</v>
      </c>
      <c r="I29" s="30">
        <f t="shared" si="0"/>
        <v>8869</v>
      </c>
      <c r="J29" s="30">
        <f t="shared" si="1"/>
        <v>8869</v>
      </c>
    </row>
    <row r="30" spans="1:10" s="1" customFormat="1" ht="15.75" customHeight="1" x14ac:dyDescent="0.25">
      <c r="A30" s="5" t="s">
        <v>82</v>
      </c>
      <c r="B30" s="6" t="s">
        <v>22</v>
      </c>
      <c r="C30" s="63"/>
      <c r="D30" s="30">
        <f>(Jul!C30*3)+(Aug!C30*2)+(Sep!C30*1)</f>
        <v>0</v>
      </c>
      <c r="E30" s="64"/>
      <c r="F30" s="30">
        <f>(Jul!E30*3)+(Aug!E30*2)+(Sep!E30*1)</f>
        <v>0</v>
      </c>
      <c r="G30" s="65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3"/>
      <c r="D31" s="30">
        <f>(Jul!C31*3)+(Aug!C31*2)+(Sep!C31*1)</f>
        <v>0</v>
      </c>
      <c r="E31" s="64"/>
      <c r="F31" s="30">
        <f>(Jul!E31*3)+(Aug!E31*2)+(Sep!E31*1)</f>
        <v>0</v>
      </c>
      <c r="G31" s="65"/>
      <c r="H31" s="30">
        <f>SUM(Aug!H31+G31)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63"/>
      <c r="D32" s="30">
        <f>(Jul!C32*3)+(Aug!C32*2)+(Sep!C32*1)</f>
        <v>4566</v>
      </c>
      <c r="E32" s="64"/>
      <c r="F32" s="30">
        <f>(Jul!E32*3)+(Aug!E32*2)+(Sep!E32*1)</f>
        <v>0</v>
      </c>
      <c r="G32" s="65"/>
      <c r="H32" s="30">
        <f>SUM(Aug!H32+G32)</f>
        <v>9062</v>
      </c>
      <c r="I32" s="30">
        <f t="shared" si="0"/>
        <v>0</v>
      </c>
      <c r="J32" s="30">
        <f t="shared" si="1"/>
        <v>13628</v>
      </c>
    </row>
    <row r="33" spans="1:10" s="1" customFormat="1" ht="15.75" customHeight="1" x14ac:dyDescent="0.25">
      <c r="A33" s="5" t="s">
        <v>26</v>
      </c>
      <c r="B33" s="6" t="s">
        <v>20</v>
      </c>
      <c r="C33" s="63"/>
      <c r="D33" s="30">
        <f>(Jul!C33*3)+(Aug!C33*2)+(Sep!C33*1)</f>
        <v>0</v>
      </c>
      <c r="E33" s="64"/>
      <c r="F33" s="30">
        <f>(Jul!E33*3)+(Aug!E33*2)+(Sep!E33*1)</f>
        <v>0</v>
      </c>
      <c r="G33" s="65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3"/>
      <c r="D34" s="30">
        <f>(Jul!C34*3)+(Aug!C34*2)+(Sep!C34*1)</f>
        <v>0</v>
      </c>
      <c r="E34" s="64"/>
      <c r="F34" s="30">
        <f>(Jul!E34*3)+(Aug!E34*2)+(Sep!E34*1)</f>
        <v>0</v>
      </c>
      <c r="G34" s="65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3"/>
      <c r="D35" s="30">
        <f>(Jul!C35*3)+(Aug!C35*2)+(Sep!C35*1)</f>
        <v>0</v>
      </c>
      <c r="E35" s="64"/>
      <c r="F35" s="30">
        <f>(Jul!E35*3)+(Aug!E35*2)+(Sep!E35*1)</f>
        <v>0</v>
      </c>
      <c r="G35" s="65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3">
        <v>1525</v>
      </c>
      <c r="D37" s="30">
        <f>(Jul!C37*3)+(Aug!C37*2)+(Sep!C37*1)</f>
        <v>2338</v>
      </c>
      <c r="E37" s="64"/>
      <c r="F37" s="30">
        <f>(Jul!E37*3)+(Aug!E37*2)+(Sep!E37*1)</f>
        <v>0</v>
      </c>
      <c r="G37" s="65"/>
      <c r="H37" s="30">
        <f>SUM(Aug!H37+G37)</f>
        <v>6215</v>
      </c>
      <c r="I37" s="30">
        <f t="shared" si="0"/>
        <v>1525</v>
      </c>
      <c r="J37" s="30">
        <f t="shared" si="1"/>
        <v>8553</v>
      </c>
    </row>
    <row r="38" spans="1:10" s="1" customFormat="1" ht="15.75" customHeight="1" x14ac:dyDescent="0.25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3">
        <v>4800</v>
      </c>
      <c r="D39" s="30">
        <f>(Jul!C39*3)+(Aug!C39*2)+(Sep!C39*1)</f>
        <v>20593</v>
      </c>
      <c r="E39" s="64"/>
      <c r="F39" s="30">
        <f>(Jul!E39*3)+(Aug!E39*2)+(Sep!E39*1)</f>
        <v>0</v>
      </c>
      <c r="G39" s="65">
        <v>33284</v>
      </c>
      <c r="H39" s="30">
        <f>SUM(Aug!H39+G39)</f>
        <v>127747</v>
      </c>
      <c r="I39" s="30">
        <f t="shared" si="0"/>
        <v>38084</v>
      </c>
      <c r="J39" s="30">
        <f t="shared" si="1"/>
        <v>148340</v>
      </c>
    </row>
    <row r="40" spans="1:10" s="1" customFormat="1" ht="15.75" customHeight="1" x14ac:dyDescent="0.25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3"/>
      <c r="D41" s="30">
        <f>(Jul!C41*3)+(Aug!C41*2)+(Sep!C41*1)</f>
        <v>0</v>
      </c>
      <c r="E41" s="64"/>
      <c r="F41" s="30">
        <f>(Jul!E41*3)+(Aug!E41*2)+(Sep!E41*1)</f>
        <v>0</v>
      </c>
      <c r="G41" s="65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3"/>
      <c r="D42" s="30">
        <f>(Jul!C42*3)+(Aug!C42*2)+(Sep!C42*1)</f>
        <v>3236</v>
      </c>
      <c r="E42" s="64"/>
      <c r="F42" s="30">
        <f>(Jul!E42*3)+(Aug!E42*2)+(Sep!E42*1)</f>
        <v>0</v>
      </c>
      <c r="G42" s="65"/>
      <c r="H42" s="30">
        <f>SUM(Aug!H42+G42)</f>
        <v>5693</v>
      </c>
      <c r="I42" s="30">
        <f t="shared" si="0"/>
        <v>0</v>
      </c>
      <c r="J42" s="30">
        <f t="shared" si="1"/>
        <v>8929</v>
      </c>
    </row>
    <row r="43" spans="1:10" s="1" customFormat="1" ht="15.75" customHeight="1" x14ac:dyDescent="0.25">
      <c r="A43" s="5" t="s">
        <v>42</v>
      </c>
      <c r="B43" s="6" t="s">
        <v>20</v>
      </c>
      <c r="C43" s="63">
        <v>1423</v>
      </c>
      <c r="D43" s="30">
        <f>(Jul!C43*3)+(Aug!C43*2)+(Sep!C43*1)</f>
        <v>7519</v>
      </c>
      <c r="E43" s="64"/>
      <c r="F43" s="30">
        <f>(Jul!E43*3)+(Aug!E43*2)+(Sep!E43*1)</f>
        <v>0</v>
      </c>
      <c r="G43" s="65">
        <v>19778</v>
      </c>
      <c r="H43" s="30">
        <f>SUM(Aug!H43+G43)</f>
        <v>51497</v>
      </c>
      <c r="I43" s="30">
        <f t="shared" si="0"/>
        <v>21201</v>
      </c>
      <c r="J43" s="30">
        <f t="shared" si="1"/>
        <v>59016</v>
      </c>
    </row>
    <row r="44" spans="1:10" s="11" customFormat="1" ht="15.75" customHeight="1" x14ac:dyDescent="0.25">
      <c r="A44" s="9" t="s">
        <v>43</v>
      </c>
      <c r="B44" s="10" t="s">
        <v>20</v>
      </c>
      <c r="C44" s="63"/>
      <c r="D44" s="30">
        <f>(Jul!C44*3)+(Aug!C44*2)+(Sep!C44*1)</f>
        <v>10528</v>
      </c>
      <c r="E44" s="64"/>
      <c r="F44" s="30">
        <f>(Jul!E44*3)+(Aug!E44*2)+(Sep!E44*1)</f>
        <v>3162</v>
      </c>
      <c r="G44" s="65"/>
      <c r="H44" s="30">
        <f>SUM(Aug!H44+G44)</f>
        <v>30183</v>
      </c>
      <c r="I44" s="30">
        <f t="shared" si="0"/>
        <v>0</v>
      </c>
      <c r="J44" s="30">
        <f t="shared" si="1"/>
        <v>43873</v>
      </c>
    </row>
    <row r="45" spans="1:10" s="1" customFormat="1" ht="15.75" customHeight="1" x14ac:dyDescent="0.25">
      <c r="A45" s="5" t="s">
        <v>48</v>
      </c>
      <c r="B45" s="6" t="s">
        <v>20</v>
      </c>
      <c r="C45" s="63"/>
      <c r="D45" s="30">
        <f>(Jul!C45*3)+(Aug!C45*2)+(Sep!C45*1)</f>
        <v>0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3"/>
      <c r="D46" s="30">
        <f>(Jul!C46*3)+(Aug!C46*2)+(Sep!C46*1)</f>
        <v>0</v>
      </c>
      <c r="E46" s="64"/>
      <c r="F46" s="30">
        <f>(Jul!E46*3)+(Aug!E46*2)+(Sep!E46*1)</f>
        <v>0</v>
      </c>
      <c r="G46" s="65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3">
        <v>3613</v>
      </c>
      <c r="D47" s="30">
        <f>(Jul!C47*3)+(Aug!C47*2)+(Sep!C47*1)</f>
        <v>4003</v>
      </c>
      <c r="E47" s="64"/>
      <c r="F47" s="30">
        <f>(Jul!E47*3)+(Aug!E47*2)+(Sep!E47*1)</f>
        <v>0</v>
      </c>
      <c r="G47" s="65">
        <v>42139</v>
      </c>
      <c r="H47" s="30">
        <f>SUM(Aug!H47+G47)</f>
        <v>42655</v>
      </c>
      <c r="I47" s="30">
        <f t="shared" si="0"/>
        <v>45752</v>
      </c>
      <c r="J47" s="30">
        <f t="shared" si="1"/>
        <v>46658</v>
      </c>
    </row>
    <row r="48" spans="1:10" s="11" customFormat="1" ht="15.75" customHeight="1" x14ac:dyDescent="0.25">
      <c r="A48" s="9" t="s">
        <v>55</v>
      </c>
      <c r="B48" s="10" t="s">
        <v>20</v>
      </c>
      <c r="C48" s="63"/>
      <c r="D48" s="30">
        <f>(Jul!C48*3)+(Aug!C48*2)+(Sep!C48*1)</f>
        <v>0</v>
      </c>
      <c r="E48" s="64"/>
      <c r="F48" s="30">
        <f>(Jul!E48*3)+(Aug!E48*2)+(Sep!E48*1)</f>
        <v>0</v>
      </c>
      <c r="G48" s="65"/>
      <c r="H48" s="30">
        <f>SUM(Aug!H48+G48)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63">
        <v>400</v>
      </c>
      <c r="D49" s="30">
        <f>(Jul!C49*3)+(Aug!C49*2)+(Sep!C49*1)</f>
        <v>400</v>
      </c>
      <c r="E49" s="64"/>
      <c r="F49" s="30">
        <f>(Jul!E49*3)+(Aug!E49*2)+(Sep!E49*1)</f>
        <v>4140</v>
      </c>
      <c r="G49" s="65">
        <v>5577</v>
      </c>
      <c r="H49" s="30">
        <f>SUM(Aug!H49+G49)</f>
        <v>8337</v>
      </c>
      <c r="I49" s="30">
        <f t="shared" si="0"/>
        <v>5977</v>
      </c>
      <c r="J49" s="30">
        <f t="shared" si="1"/>
        <v>12877</v>
      </c>
    </row>
    <row r="50" spans="1:10" s="1" customFormat="1" ht="15.75" customHeight="1" x14ac:dyDescent="0.25">
      <c r="A50" s="5" t="s">
        <v>58</v>
      </c>
      <c r="B50" s="6" t="s">
        <v>20</v>
      </c>
      <c r="C50" s="63">
        <v>1312</v>
      </c>
      <c r="D50" s="30">
        <f>(Jul!C50*3)+(Aug!C50*2)+(Sep!C50*1)</f>
        <v>4348</v>
      </c>
      <c r="E50" s="64"/>
      <c r="F50" s="30">
        <f>(Jul!E50*3)+(Aug!E50*2)+(Sep!E50*1)</f>
        <v>0</v>
      </c>
      <c r="G50" s="65">
        <v>11714</v>
      </c>
      <c r="H50" s="30">
        <f>SUM(Aug!H50+G50)</f>
        <v>20746</v>
      </c>
      <c r="I50" s="30">
        <f t="shared" si="0"/>
        <v>13026</v>
      </c>
      <c r="J50" s="30">
        <f t="shared" si="1"/>
        <v>25094</v>
      </c>
    </row>
    <row r="51" spans="1:10" s="1" customFormat="1" ht="15.75" customHeight="1" x14ac:dyDescent="0.25">
      <c r="A51" s="5" t="s">
        <v>59</v>
      </c>
      <c r="B51" s="6" t="s">
        <v>20</v>
      </c>
      <c r="C51" s="63">
        <v>6064</v>
      </c>
      <c r="D51" s="30">
        <f>(Jul!C51*3)+(Aug!C51*2)+(Sep!C51*1)</f>
        <v>22321</v>
      </c>
      <c r="E51" s="64"/>
      <c r="F51" s="30">
        <f>(Jul!E51*3)+(Aug!E51*2)+(Sep!E51*1)</f>
        <v>0</v>
      </c>
      <c r="G51" s="65">
        <v>92118</v>
      </c>
      <c r="H51" s="30">
        <f>SUM(Aug!H51+G51)</f>
        <v>114136</v>
      </c>
      <c r="I51" s="30">
        <f t="shared" si="0"/>
        <v>98182</v>
      </c>
      <c r="J51" s="30">
        <f t="shared" si="1"/>
        <v>136457</v>
      </c>
    </row>
    <row r="52" spans="1:10" s="1" customFormat="1" ht="15.75" customHeight="1" x14ac:dyDescent="0.25">
      <c r="A52" s="5" t="s">
        <v>60</v>
      </c>
      <c r="B52" s="6" t="s">
        <v>20</v>
      </c>
      <c r="C52" s="63"/>
      <c r="D52" s="30">
        <f>(Jul!C52*3)+(Aug!C52*2)+(Sep!C52*1)</f>
        <v>0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3"/>
      <c r="D54" s="30">
        <f>(Jul!C54*3)+(Aug!C54*2)+(Sep!C54*1)</f>
        <v>8706</v>
      </c>
      <c r="E54" s="64"/>
      <c r="F54" s="30">
        <f>(Jul!E54*3)+(Aug!E54*2)+(Sep!E54*1)</f>
        <v>0</v>
      </c>
      <c r="G54" s="65"/>
      <c r="H54" s="30">
        <f>SUM(Aug!H54+G54)</f>
        <v>1349</v>
      </c>
      <c r="I54" s="30">
        <f t="shared" si="0"/>
        <v>0</v>
      </c>
      <c r="J54" s="30">
        <f t="shared" si="1"/>
        <v>10055</v>
      </c>
    </row>
    <row r="55" spans="1:10" s="1" customFormat="1" ht="15.75" customHeight="1" x14ac:dyDescent="0.25">
      <c r="A55" s="5" t="s">
        <v>66</v>
      </c>
      <c r="B55" s="6" t="s">
        <v>20</v>
      </c>
      <c r="C55" s="63">
        <v>822</v>
      </c>
      <c r="D55" s="30">
        <f>(Jul!C55*3)+(Aug!C55*2)+(Sep!C55*1)</f>
        <v>822</v>
      </c>
      <c r="E55" s="64"/>
      <c r="F55" s="30">
        <f>(Jul!E55*3)+(Aug!E55*2)+(Sep!E55*1)</f>
        <v>0</v>
      </c>
      <c r="G55" s="65">
        <v>3288</v>
      </c>
      <c r="H55" s="30">
        <f>SUM(Aug!H55+G55)</f>
        <v>3288</v>
      </c>
      <c r="I55" s="30">
        <f t="shared" si="0"/>
        <v>4110</v>
      </c>
      <c r="J55" s="30">
        <f t="shared" si="1"/>
        <v>4110</v>
      </c>
    </row>
    <row r="56" spans="1:10" s="11" customFormat="1" ht="15.75" customHeight="1" x14ac:dyDescent="0.25">
      <c r="A56" s="9" t="s">
        <v>67</v>
      </c>
      <c r="B56" s="10" t="s">
        <v>20</v>
      </c>
      <c r="C56" s="63"/>
      <c r="D56" s="30">
        <f>(Jul!C56*3)+(Aug!C56*2)+(Sep!C56*1)</f>
        <v>0</v>
      </c>
      <c r="E56" s="64"/>
      <c r="F56" s="30">
        <f>(Jul!E56*3)+(Aug!E56*2)+(Sep!E56*1)</f>
        <v>0</v>
      </c>
      <c r="G56" s="65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3">
        <v>2600</v>
      </c>
      <c r="D57" s="30">
        <f>(Jul!C57*3)+(Aug!C57*2)+(Sep!C57*1)</f>
        <v>2600</v>
      </c>
      <c r="E57" s="64"/>
      <c r="F57" s="30">
        <f>(Jul!E57*3)+(Aug!E57*2)+(Sep!E57*1)</f>
        <v>0</v>
      </c>
      <c r="G57" s="65">
        <v>58999</v>
      </c>
      <c r="H57" s="30">
        <f>SUM(Aug!H57+G57)</f>
        <v>58999</v>
      </c>
      <c r="I57" s="30">
        <f t="shared" si="0"/>
        <v>61599</v>
      </c>
      <c r="J57" s="30">
        <f t="shared" si="1"/>
        <v>61599</v>
      </c>
    </row>
    <row r="58" spans="1:10" s="11" customFormat="1" ht="15.75" customHeight="1" x14ac:dyDescent="0.25">
      <c r="A58" s="9" t="s">
        <v>69</v>
      </c>
      <c r="B58" s="10" t="s">
        <v>20</v>
      </c>
      <c r="C58" s="63"/>
      <c r="D58" s="30">
        <f>(Jul!C58*3)+(Aug!C58*2)+(Sep!C58*1)</f>
        <v>0</v>
      </c>
      <c r="E58" s="64"/>
      <c r="F58" s="30">
        <f>(Jul!E58*3)+(Aug!E58*2)+(Sep!E58*1)</f>
        <v>0</v>
      </c>
      <c r="G58" s="65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3">
        <v>400</v>
      </c>
      <c r="D59" s="30">
        <f>(Jul!C59*3)+(Aug!C59*2)+(Sep!C59*1)</f>
        <v>400</v>
      </c>
      <c r="E59" s="64"/>
      <c r="F59" s="30">
        <f>(Jul!E59*3)+(Aug!E59*2)+(Sep!E59*1)</f>
        <v>0</v>
      </c>
      <c r="G59" s="65">
        <v>4072</v>
      </c>
      <c r="H59" s="30">
        <f>SUM(Aug!H59+G59)</f>
        <v>4072</v>
      </c>
      <c r="I59" s="30">
        <f t="shared" si="0"/>
        <v>4472</v>
      </c>
      <c r="J59" s="30">
        <f t="shared" si="1"/>
        <v>4472</v>
      </c>
    </row>
    <row r="60" spans="1:10" s="11" customFormat="1" ht="15.75" customHeight="1" x14ac:dyDescent="0.25">
      <c r="A60" s="9" t="s">
        <v>71</v>
      </c>
      <c r="B60" s="10" t="s">
        <v>20</v>
      </c>
      <c r="C60" s="63">
        <v>911</v>
      </c>
      <c r="D60" s="30">
        <f>(Jul!C60*3)+(Aug!C60*2)+(Sep!C60*1)</f>
        <v>4603</v>
      </c>
      <c r="E60" s="64"/>
      <c r="F60" s="30">
        <f>(Jul!E60*3)+(Aug!E60*2)+(Sep!E60*1)</f>
        <v>0</v>
      </c>
      <c r="G60" s="65">
        <v>11461</v>
      </c>
      <c r="H60" s="30">
        <f>SUM(Aug!H60+G60)</f>
        <v>25216</v>
      </c>
      <c r="I60" s="30">
        <f t="shared" si="0"/>
        <v>12372</v>
      </c>
      <c r="J60" s="30">
        <f t="shared" si="1"/>
        <v>29819</v>
      </c>
    </row>
    <row r="61" spans="1:10" s="1" customFormat="1" ht="15.75" customHeight="1" x14ac:dyDescent="0.25">
      <c r="A61" s="5" t="s">
        <v>72</v>
      </c>
      <c r="B61" s="6" t="s">
        <v>20</v>
      </c>
      <c r="C61" s="63"/>
      <c r="D61" s="30">
        <f>(Jul!C61*3)+(Aug!C61*2)+(Sep!C61*1)</f>
        <v>0</v>
      </c>
      <c r="E61" s="64"/>
      <c r="F61" s="30">
        <f>(Jul!E61*3)+(Aug!E61*2)+(Sep!E61*1)</f>
        <v>0</v>
      </c>
      <c r="G61" s="65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3">
        <v>3075</v>
      </c>
      <c r="D63" s="30">
        <f>(Jul!C63*3)+(Aug!C63*2)+(Sep!C63*1)</f>
        <v>3075</v>
      </c>
      <c r="E63" s="64">
        <v>1623</v>
      </c>
      <c r="F63" s="30">
        <f>(Jul!E63*3)+(Aug!E63*2)+(Sep!E63*1)</f>
        <v>1623</v>
      </c>
      <c r="G63" s="65">
        <v>21193</v>
      </c>
      <c r="H63" s="30">
        <f>SUM(Aug!H63+G63)</f>
        <v>21193</v>
      </c>
      <c r="I63" s="30">
        <f t="shared" si="0"/>
        <v>25891</v>
      </c>
      <c r="J63" s="30">
        <f t="shared" si="1"/>
        <v>25891</v>
      </c>
    </row>
    <row r="64" spans="1:10" s="1" customFormat="1" ht="15.75" customHeight="1" x14ac:dyDescent="0.25">
      <c r="A64" s="5" t="s">
        <v>74</v>
      </c>
      <c r="B64" s="6" t="s">
        <v>20</v>
      </c>
      <c r="C64" s="63"/>
      <c r="D64" s="30">
        <f>(Jul!C64*3)+(Aug!C64*2)+(Sep!C64*1)</f>
        <v>0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3"/>
      <c r="D66" s="30">
        <f>(Jul!C66*3)+(Aug!C66*2)+(Sep!C66*1)</f>
        <v>0</v>
      </c>
      <c r="E66" s="64"/>
      <c r="F66" s="30">
        <f>(Jul!E66*3)+(Aug!E66*2)+(Sep!E66*1)</f>
        <v>0</v>
      </c>
      <c r="G66" s="65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3"/>
      <c r="D69" s="30">
        <f>(Jul!C69*3)+(Aug!C69*2)+(Sep!C69*1)</f>
        <v>0</v>
      </c>
      <c r="E69" s="64"/>
      <c r="F69" s="30">
        <f>(Jul!E69*3)+(Aug!E69*2)+(Sep!E69*1)</f>
        <v>0</v>
      </c>
      <c r="G69" s="65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3"/>
      <c r="D71" s="30">
        <f>(Jul!C71*3)+(Aug!C71*2)+(Sep!C71*1)</f>
        <v>0</v>
      </c>
      <c r="E71" s="64"/>
      <c r="F71" s="30">
        <f>(Jul!E71*3)+(Aug!E71*2)+(Sep!E71*1)</f>
        <v>0</v>
      </c>
      <c r="G71" s="65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8004</v>
      </c>
      <c r="D72" s="31">
        <f t="shared" si="4"/>
        <v>88506</v>
      </c>
      <c r="E72" s="31">
        <f t="shared" si="4"/>
        <v>471</v>
      </c>
      <c r="F72" s="31">
        <f t="shared" si="4"/>
        <v>2579</v>
      </c>
      <c r="G72" s="31">
        <f t="shared" si="4"/>
        <v>69635</v>
      </c>
      <c r="H72" s="31">
        <f t="shared" si="4"/>
        <v>237611</v>
      </c>
      <c r="I72" s="31">
        <f t="shared" si="4"/>
        <v>78110</v>
      </c>
      <c r="J72" s="31">
        <f t="shared" si="4"/>
        <v>328696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26945</v>
      </c>
      <c r="D73" s="31">
        <f t="shared" si="5"/>
        <v>100058</v>
      </c>
      <c r="E73" s="31">
        <f t="shared" si="5"/>
        <v>1623</v>
      </c>
      <c r="F73" s="31">
        <f t="shared" si="5"/>
        <v>8925</v>
      </c>
      <c r="G73" s="31">
        <f t="shared" si="5"/>
        <v>303623</v>
      </c>
      <c r="H73" s="31">
        <f t="shared" si="5"/>
        <v>530388</v>
      </c>
      <c r="I73" s="31">
        <f t="shared" si="5"/>
        <v>332191</v>
      </c>
      <c r="J73" s="31">
        <f t="shared" si="5"/>
        <v>639371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34949</v>
      </c>
      <c r="D74" s="31">
        <f t="shared" ref="D74:J74" si="6">SUM(D72:D73)</f>
        <v>188564</v>
      </c>
      <c r="E74" s="31">
        <f t="shared" si="6"/>
        <v>2094</v>
      </c>
      <c r="F74" s="31">
        <f t="shared" si="6"/>
        <v>11504</v>
      </c>
      <c r="G74" s="31">
        <f t="shared" si="6"/>
        <v>373258</v>
      </c>
      <c r="H74" s="31">
        <f t="shared" si="6"/>
        <v>767999</v>
      </c>
      <c r="I74" s="31">
        <f t="shared" si="6"/>
        <v>410301</v>
      </c>
      <c r="J74" s="31">
        <f t="shared" si="6"/>
        <v>968067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4" activePane="bottomLeft" state="frozen"/>
      <selection pane="bottomLeft" activeCell="C72" sqref="C72"/>
    </sheetView>
  </sheetViews>
  <sheetFormatPr defaultColWidth="9.109375" defaultRowHeight="10.199999999999999" x14ac:dyDescent="0.2"/>
  <cols>
    <col min="1" max="1" width="17.33203125" style="24" customWidth="1"/>
    <col min="2" max="2" width="9.109375" style="24"/>
    <col min="3" max="3" width="15.6640625" style="24" customWidth="1"/>
    <col min="4" max="4" width="15.6640625" style="42" customWidth="1"/>
    <col min="5" max="5" width="15.6640625" style="24" customWidth="1"/>
    <col min="6" max="6" width="15.6640625" style="42" customWidth="1"/>
    <col min="7" max="7" width="15.6640625" style="24" customWidth="1"/>
    <col min="8" max="10" width="15.6640625" style="42" customWidth="1"/>
    <col min="11" max="11" width="12.5546875" style="24" customWidth="1"/>
    <col min="12" max="16384" width="9.109375" style="24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7" customFormat="1" x14ac:dyDescent="0.2">
      <c r="A2" s="17" t="s">
        <v>130</v>
      </c>
      <c r="D2" s="40"/>
      <c r="F2" s="40"/>
      <c r="H2" s="40"/>
      <c r="I2" s="40"/>
      <c r="J2" s="40"/>
    </row>
    <row r="3" spans="1:10" s="5" customFormat="1" x14ac:dyDescent="0.2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5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5">
      <c r="A5" s="9" t="s">
        <v>21</v>
      </c>
      <c r="B5" s="10" t="s">
        <v>22</v>
      </c>
      <c r="C5" s="62">
        <v>511</v>
      </c>
      <c r="D5" s="29">
        <f>(Jul!C5*4)+(Aug!C5*3)+(Sep!C5*2)+(Oct!C5*1)</f>
        <v>2716</v>
      </c>
      <c r="E5" s="62"/>
      <c r="F5" s="29">
        <f>(Jul!E5*4)+(Aug!E5*3)+(Sep!E5*2)+(Oct!E5*1)</f>
        <v>0</v>
      </c>
      <c r="G5" s="62">
        <v>4317</v>
      </c>
      <c r="H5" s="29">
        <f>Sep!H5+G5</f>
        <v>5052</v>
      </c>
      <c r="I5" s="29">
        <f t="shared" ref="I5:I63" si="0">C5+E5+G5</f>
        <v>4828</v>
      </c>
      <c r="J5" s="29">
        <f t="shared" ref="J5:J63" si="1">D5+F5+H5</f>
        <v>7768</v>
      </c>
    </row>
    <row r="6" spans="1:10" s="15" customFormat="1" ht="15.75" customHeight="1" x14ac:dyDescent="0.25">
      <c r="A6" s="9" t="s">
        <v>23</v>
      </c>
      <c r="B6" s="10" t="s">
        <v>22</v>
      </c>
      <c r="C6" s="62">
        <v>2858</v>
      </c>
      <c r="D6" s="29">
        <f>(Jul!C6*4)+(Aug!C6*3)+(Sep!C6*2)+(Oct!C6*1)</f>
        <v>5348</v>
      </c>
      <c r="E6" s="62"/>
      <c r="F6" s="29">
        <f>(Jul!E6*4)+(Aug!E6*3)+(Sep!E6*2)+(Oct!E6*1)</f>
        <v>0</v>
      </c>
      <c r="G6" s="62">
        <v>20007</v>
      </c>
      <c r="H6" s="29">
        <f>Sep!H6+G6</f>
        <v>29068</v>
      </c>
      <c r="I6" s="29">
        <f t="shared" si="0"/>
        <v>22865</v>
      </c>
      <c r="J6" s="29">
        <f t="shared" si="1"/>
        <v>34416</v>
      </c>
    </row>
    <row r="7" spans="1:10" s="17" customFormat="1" ht="15.75" customHeight="1" x14ac:dyDescent="0.25">
      <c r="A7" s="5" t="s">
        <v>24</v>
      </c>
      <c r="B7" s="6" t="s">
        <v>22</v>
      </c>
      <c r="C7" s="62"/>
      <c r="D7" s="29">
        <f>(Jul!C7*4)+(Aug!C7*3)+(Sep!C7*2)+(Oct!C7*1)</f>
        <v>0</v>
      </c>
      <c r="E7" s="62"/>
      <c r="F7" s="29">
        <f>(Jul!E7*4)+(Aug!E7*3)+(Sep!E7*2)+(Oct!E7*1)</f>
        <v>0</v>
      </c>
      <c r="G7" s="62"/>
      <c r="H7" s="29">
        <f>Sep!H7+G7</f>
        <v>0</v>
      </c>
      <c r="I7" s="29">
        <f t="shared" si="0"/>
        <v>0</v>
      </c>
      <c r="J7" s="29">
        <f t="shared" si="1"/>
        <v>0</v>
      </c>
    </row>
    <row r="8" spans="1:10" s="15" customFormat="1" ht="15.75" customHeight="1" x14ac:dyDescent="0.25">
      <c r="A8" s="9" t="s">
        <v>25</v>
      </c>
      <c r="B8" s="10" t="s">
        <v>22</v>
      </c>
      <c r="C8" s="62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5">
      <c r="A9" s="5" t="s">
        <v>27</v>
      </c>
      <c r="B9" s="6" t="s">
        <v>22</v>
      </c>
      <c r="C9" s="62"/>
      <c r="D9" s="29">
        <f>(Jul!C9*4)+(Aug!C9*3)+(Sep!C9*2)+(Oct!C9*1)</f>
        <v>0</v>
      </c>
      <c r="E9" s="62"/>
      <c r="F9" s="29">
        <f>(Jul!E9*4)+(Aug!E9*3)+(Sep!E9*2)+(Oct!E9*1)</f>
        <v>0</v>
      </c>
      <c r="G9" s="62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5">
      <c r="A10" s="5" t="s">
        <v>30</v>
      </c>
      <c r="B10" s="6" t="s">
        <v>22</v>
      </c>
      <c r="C10" s="62">
        <v>1299</v>
      </c>
      <c r="D10" s="29">
        <f>(Jul!C10*4)+(Aug!C10*3)+(Sep!C10*2)+(Oct!C10*1)</f>
        <v>6056</v>
      </c>
      <c r="E10" s="62"/>
      <c r="F10" s="29">
        <f>(Jul!E10*4)+(Aug!E10*3)+(Sep!E10*2)+(Oct!E10*1)</f>
        <v>0</v>
      </c>
      <c r="G10" s="62"/>
      <c r="H10" s="29">
        <f>Sep!H10+G10</f>
        <v>8456</v>
      </c>
      <c r="I10" s="29">
        <f t="shared" si="0"/>
        <v>1299</v>
      </c>
      <c r="J10" s="29">
        <f t="shared" si="1"/>
        <v>14512</v>
      </c>
    </row>
    <row r="11" spans="1:10" s="17" customFormat="1" ht="15.75" customHeight="1" x14ac:dyDescent="0.25">
      <c r="A11" s="5" t="s">
        <v>31</v>
      </c>
      <c r="B11" s="6" t="s">
        <v>22</v>
      </c>
      <c r="C11" s="62"/>
      <c r="D11" s="29">
        <f>(Jul!C11*4)+(Aug!C11*3)+(Sep!C11*2)+(Oct!C11*1)</f>
        <v>0</v>
      </c>
      <c r="E11" s="62"/>
      <c r="F11" s="29">
        <f>(Jul!E11*4)+(Aug!E11*3)+(Sep!E11*2)+(Oct!E11*1)</f>
        <v>0</v>
      </c>
      <c r="G11" s="62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5">
      <c r="A12" s="9" t="s">
        <v>36</v>
      </c>
      <c r="B12" s="10" t="s">
        <v>22</v>
      </c>
      <c r="C12" s="62"/>
      <c r="D12" s="29">
        <f>(Jul!C12*4)+(Aug!C12*3)+(Sep!C12*2)+(Oct!C12*1)</f>
        <v>957</v>
      </c>
      <c r="E12" s="62"/>
      <c r="F12" s="29">
        <f>(Jul!E12*4)+(Aug!E12*3)+(Sep!E12*2)+(Oct!E12*1)</f>
        <v>3162</v>
      </c>
      <c r="G12" s="62"/>
      <c r="H12" s="29">
        <f>Sep!H12+G12</f>
        <v>5599</v>
      </c>
      <c r="I12" s="29">
        <f t="shared" si="0"/>
        <v>0</v>
      </c>
      <c r="J12" s="29">
        <f t="shared" si="1"/>
        <v>9718</v>
      </c>
    </row>
    <row r="13" spans="1:10" s="17" customFormat="1" ht="15.75" customHeight="1" x14ac:dyDescent="0.25">
      <c r="A13" s="5" t="s">
        <v>37</v>
      </c>
      <c r="B13" s="6" t="s">
        <v>22</v>
      </c>
      <c r="C13" s="62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5">
      <c r="A14" s="5" t="s">
        <v>40</v>
      </c>
      <c r="B14" s="6" t="s">
        <v>22</v>
      </c>
      <c r="C14" s="62"/>
      <c r="D14" s="29">
        <f>(Jul!C14*4)+(Aug!C14*3)+(Sep!C14*2)+(Oct!C14*1)</f>
        <v>1020</v>
      </c>
      <c r="E14" s="62"/>
      <c r="F14" s="29">
        <f>(Jul!E14*4)+(Aug!E14*3)+(Sep!E14*2)+(Oct!E14*1)</f>
        <v>0</v>
      </c>
      <c r="G14" s="62"/>
      <c r="H14" s="29">
        <f>Sep!H14+G14</f>
        <v>510</v>
      </c>
      <c r="I14" s="29">
        <f t="shared" si="0"/>
        <v>0</v>
      </c>
      <c r="J14" s="29">
        <f t="shared" si="1"/>
        <v>1530</v>
      </c>
    </row>
    <row r="15" spans="1:10" s="17" customFormat="1" ht="15.75" customHeight="1" x14ac:dyDescent="0.25">
      <c r="A15" s="5" t="s">
        <v>44</v>
      </c>
      <c r="B15" s="6" t="s">
        <v>22</v>
      </c>
      <c r="C15" s="62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5">
      <c r="A16" s="5" t="s">
        <v>45</v>
      </c>
      <c r="B16" s="6" t="s">
        <v>22</v>
      </c>
      <c r="C16" s="62">
        <v>10594</v>
      </c>
      <c r="D16" s="29">
        <f>(Jul!C16*4)+(Aug!C16*3)+(Sep!C16*2)+(Oct!C16*1)</f>
        <v>114896</v>
      </c>
      <c r="E16" s="62">
        <v>1645</v>
      </c>
      <c r="F16" s="29">
        <f>(Jul!E16*4)+(Aug!E16*3)+(Sep!E16*2)+(Oct!E16*1)</f>
        <v>1645</v>
      </c>
      <c r="G16" s="62">
        <v>89641</v>
      </c>
      <c r="H16" s="29">
        <f>Sep!H16+G16</f>
        <v>287470</v>
      </c>
      <c r="I16" s="29">
        <f t="shared" si="0"/>
        <v>101880</v>
      </c>
      <c r="J16" s="29">
        <f t="shared" si="1"/>
        <v>404011</v>
      </c>
    </row>
    <row r="17" spans="1:10" s="17" customFormat="1" ht="15.75" customHeight="1" x14ac:dyDescent="0.25">
      <c r="A17" s="5" t="s">
        <v>46</v>
      </c>
      <c r="B17" s="6" t="s">
        <v>22</v>
      </c>
      <c r="C17" s="62"/>
      <c r="D17" s="29">
        <f>(Jul!C17*4)+(Aug!C17*3)+(Sep!C17*2)+(Oct!C17*1)</f>
        <v>0</v>
      </c>
      <c r="E17" s="62"/>
      <c r="F17" s="29">
        <f>(Jul!E17*4)+(Aug!E17*3)+(Sep!E17*2)+(Oct!E17*1)</f>
        <v>0</v>
      </c>
      <c r="G17" s="62"/>
      <c r="H17" s="29">
        <f>Sep!H17+G17</f>
        <v>0</v>
      </c>
      <c r="I17" s="29">
        <f t="shared" si="0"/>
        <v>0</v>
      </c>
      <c r="J17" s="29">
        <f t="shared" si="1"/>
        <v>0</v>
      </c>
    </row>
    <row r="18" spans="1:10" s="15" customFormat="1" ht="15.75" customHeight="1" x14ac:dyDescent="0.25">
      <c r="A18" s="9" t="s">
        <v>47</v>
      </c>
      <c r="B18" s="10" t="s">
        <v>22</v>
      </c>
      <c r="C18" s="62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5">
      <c r="A19" s="9" t="s">
        <v>49</v>
      </c>
      <c r="B19" s="10" t="s">
        <v>22</v>
      </c>
      <c r="C19" s="62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5">
      <c r="A20" s="5" t="s">
        <v>50</v>
      </c>
      <c r="B20" s="6" t="s">
        <v>22</v>
      </c>
      <c r="C20" s="62"/>
      <c r="D20" s="29">
        <f>(Jul!C20*4)+(Aug!C20*3)+(Sep!C20*2)+(Oct!C20*1)</f>
        <v>0</v>
      </c>
      <c r="E20" s="62"/>
      <c r="F20" s="29">
        <f>(Jul!E20*4)+(Aug!E20*3)+(Sep!E20*2)+(Oct!E20*1)</f>
        <v>0</v>
      </c>
      <c r="G20" s="62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5">
      <c r="A21" s="5" t="s">
        <v>141</v>
      </c>
      <c r="B21" s="6" t="s">
        <v>22</v>
      </c>
      <c r="C21" s="62"/>
      <c r="D21" s="29">
        <f>(Jul!C21*4)+(Aug!C21*3)+(Sep!C21*2)+(Oct!C21*1)</f>
        <v>0</v>
      </c>
      <c r="E21" s="62"/>
      <c r="F21" s="29">
        <f>(Jul!E21*4)+(Aug!E21*3)+(Sep!E21*2)+(Oct!E21*1)</f>
        <v>0</v>
      </c>
      <c r="G21" s="62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5">
      <c r="A22" s="5" t="s">
        <v>51</v>
      </c>
      <c r="B22" s="6" t="s">
        <v>22</v>
      </c>
      <c r="C22" s="62"/>
      <c r="D22" s="29">
        <f>(Jul!C22*4)+(Aug!C22*3)+(Sep!C22*2)+(Oct!C22*1)</f>
        <v>0</v>
      </c>
      <c r="E22" s="62"/>
      <c r="F22" s="29">
        <f>(Jul!E22*4)+(Aug!E22*3)+(Sep!E22*2)+(Oct!E22*1)</f>
        <v>0</v>
      </c>
      <c r="G22" s="62"/>
      <c r="H22" s="29">
        <f>Sep!H22+G22</f>
        <v>0</v>
      </c>
      <c r="I22" s="29">
        <f t="shared" si="0"/>
        <v>0</v>
      </c>
      <c r="J22" s="29">
        <f t="shared" si="1"/>
        <v>0</v>
      </c>
    </row>
    <row r="23" spans="1:10" s="17" customFormat="1" ht="15.75" customHeight="1" x14ac:dyDescent="0.25">
      <c r="A23" s="5" t="s">
        <v>52</v>
      </c>
      <c r="B23" s="6" t="s">
        <v>22</v>
      </c>
      <c r="C23" s="62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5">
      <c r="A24" s="9" t="s">
        <v>56</v>
      </c>
      <c r="B24" s="10" t="s">
        <v>22</v>
      </c>
      <c r="C24" s="62"/>
      <c r="D24" s="29">
        <f>(Jul!C24*4)+(Aug!C24*3)+(Sep!C24*2)+(Oct!C24*1)</f>
        <v>0</v>
      </c>
      <c r="E24" s="62"/>
      <c r="F24" s="29">
        <f>(Jul!E24*4)+(Aug!E24*3)+(Sep!E24*2)+(Oct!E24*1)</f>
        <v>0</v>
      </c>
      <c r="G24" s="62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5">
      <c r="A25" s="5" t="s">
        <v>62</v>
      </c>
      <c r="B25" s="6" t="s">
        <v>22</v>
      </c>
      <c r="C25" s="62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5">
      <c r="A26" s="5" t="s">
        <v>63</v>
      </c>
      <c r="B26" s="6" t="s">
        <v>22</v>
      </c>
      <c r="C26" s="62">
        <v>1136</v>
      </c>
      <c r="D26" s="29">
        <f>(Jul!C26*4)+(Aug!C26*3)+(Sep!C26*2)+(Oct!C26*1)</f>
        <v>13303</v>
      </c>
      <c r="E26" s="62"/>
      <c r="F26" s="29">
        <f>(Jul!E26*4)+(Aug!E26*3)+(Sep!E26*2)+(Oct!E26*1)</f>
        <v>0</v>
      </c>
      <c r="G26" s="62"/>
      <c r="H26" s="29">
        <f>Sep!H26+G26</f>
        <v>7023</v>
      </c>
      <c r="I26" s="29">
        <f t="shared" si="0"/>
        <v>1136</v>
      </c>
      <c r="J26" s="29">
        <f t="shared" si="1"/>
        <v>20326</v>
      </c>
    </row>
    <row r="27" spans="1:10" s="17" customFormat="1" ht="15.75" customHeight="1" x14ac:dyDescent="0.25">
      <c r="A27" s="5" t="s">
        <v>75</v>
      </c>
      <c r="B27" s="6" t="s">
        <v>22</v>
      </c>
      <c r="C27" s="62"/>
      <c r="D27" s="29">
        <f>(Jul!C27*4)+(Aug!C27*3)+(Sep!C27*2)+(Oct!C27*1)</f>
        <v>0</v>
      </c>
      <c r="E27" s="62"/>
      <c r="F27" s="29">
        <f>(Jul!E27*4)+(Aug!E27*3)+(Sep!E27*2)+(Oct!E27*1)</f>
        <v>0</v>
      </c>
      <c r="G27" s="62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5">
      <c r="A28" s="5" t="s">
        <v>80</v>
      </c>
      <c r="B28" s="6" t="s">
        <v>22</v>
      </c>
      <c r="C28" s="62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5">
      <c r="A29" s="5" t="s">
        <v>81</v>
      </c>
      <c r="B29" s="6" t="s">
        <v>22</v>
      </c>
      <c r="C29" s="62"/>
      <c r="D29" s="29">
        <f>(Jul!C29*4)+(Aug!C29*3)+(Sep!C29*2)+(Oct!C29*1)</f>
        <v>0</v>
      </c>
      <c r="E29" s="62"/>
      <c r="F29" s="29">
        <f>(Jul!E29*4)+(Aug!E29*3)+(Sep!E29*2)+(Oct!E29*1)</f>
        <v>942</v>
      </c>
      <c r="G29" s="62"/>
      <c r="H29" s="29">
        <f>Sep!H29+G29</f>
        <v>8398</v>
      </c>
      <c r="I29" s="29">
        <f t="shared" si="0"/>
        <v>0</v>
      </c>
      <c r="J29" s="29">
        <f t="shared" si="1"/>
        <v>9340</v>
      </c>
    </row>
    <row r="30" spans="1:10" s="17" customFormat="1" ht="15.75" customHeight="1" x14ac:dyDescent="0.25">
      <c r="A30" s="5" t="s">
        <v>82</v>
      </c>
      <c r="B30" s="6" t="s">
        <v>22</v>
      </c>
      <c r="C30" s="62"/>
      <c r="D30" s="29">
        <f>(Jul!C30*4)+(Aug!C30*3)+(Sep!C30*2)+(Oct!C30*1)</f>
        <v>0</v>
      </c>
      <c r="E30" s="62"/>
      <c r="F30" s="29">
        <f>(Jul!E30*4)+(Aug!E30*3)+(Sep!E30*2)+(Oct!E30*1)</f>
        <v>0</v>
      </c>
      <c r="G30" s="62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5">
      <c r="A31" s="9" t="s">
        <v>84</v>
      </c>
      <c r="B31" s="10" t="s">
        <v>22</v>
      </c>
      <c r="C31" s="62"/>
      <c r="D31" s="29">
        <f>(Jul!C31*4)+(Aug!C31*3)+(Sep!C31*2)+(Oct!C31*1)</f>
        <v>0</v>
      </c>
      <c r="E31" s="62"/>
      <c r="F31" s="29">
        <f>(Jul!E31*4)+(Aug!E31*3)+(Sep!E31*2)+(Oct!E31*1)</f>
        <v>0</v>
      </c>
      <c r="G31" s="62"/>
      <c r="H31" s="29">
        <f>Sep!H31+G31</f>
        <v>0</v>
      </c>
      <c r="I31" s="29">
        <f t="shared" si="0"/>
        <v>0</v>
      </c>
      <c r="J31" s="29">
        <f t="shared" si="1"/>
        <v>0</v>
      </c>
    </row>
    <row r="32" spans="1:10" s="17" customFormat="1" ht="15.75" customHeight="1" x14ac:dyDescent="0.25">
      <c r="A32" s="5" t="s">
        <v>19</v>
      </c>
      <c r="B32" s="6" t="s">
        <v>20</v>
      </c>
      <c r="C32" s="62"/>
      <c r="D32" s="29">
        <f>(Jul!C32*4)+(Aug!C32*3)+(Sep!C32*2)+(Oct!C32*1)</f>
        <v>6088</v>
      </c>
      <c r="E32" s="62"/>
      <c r="F32" s="29">
        <f>(Jul!E32*4)+(Aug!E32*3)+(Sep!E32*2)+(Oct!E32*1)</f>
        <v>0</v>
      </c>
      <c r="G32" s="62"/>
      <c r="H32" s="29">
        <f>Sep!H32+G32</f>
        <v>9062</v>
      </c>
      <c r="I32" s="29">
        <f t="shared" si="0"/>
        <v>0</v>
      </c>
      <c r="J32" s="29">
        <f t="shared" si="1"/>
        <v>15150</v>
      </c>
    </row>
    <row r="33" spans="1:10" s="17" customFormat="1" ht="15.75" customHeight="1" x14ac:dyDescent="0.25">
      <c r="A33" s="5" t="s">
        <v>26</v>
      </c>
      <c r="B33" s="6" t="s">
        <v>20</v>
      </c>
      <c r="C33" s="62"/>
      <c r="D33" s="29">
        <f>(Jul!C33*4)+(Aug!C33*3)+(Sep!C33*2)+(Oct!C33*1)</f>
        <v>0</v>
      </c>
      <c r="E33" s="62"/>
      <c r="F33" s="29">
        <f>(Jul!E33*4)+(Aug!E33*3)+(Sep!E33*2)+(Oct!E33*1)</f>
        <v>0</v>
      </c>
      <c r="G33" s="62"/>
      <c r="H33" s="29">
        <f>Sep!H33+G33</f>
        <v>0</v>
      </c>
      <c r="I33" s="29">
        <f t="shared" si="0"/>
        <v>0</v>
      </c>
      <c r="J33" s="29">
        <f t="shared" si="1"/>
        <v>0</v>
      </c>
    </row>
    <row r="34" spans="1:10" s="17" customFormat="1" ht="15.75" customHeight="1" x14ac:dyDescent="0.25">
      <c r="A34" s="5" t="s">
        <v>28</v>
      </c>
      <c r="B34" s="6" t="s">
        <v>20</v>
      </c>
      <c r="C34" s="62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5">
      <c r="A35" s="5" t="s">
        <v>29</v>
      </c>
      <c r="B35" s="6" t="s">
        <v>20</v>
      </c>
      <c r="C35" s="62"/>
      <c r="D35" s="29">
        <f>(Jul!C35*4)+(Aug!C35*3)+(Sep!C35*2)+(Oct!C35*1)</f>
        <v>0</v>
      </c>
      <c r="E35" s="62"/>
      <c r="F35" s="29">
        <f>(Jul!E35*4)+(Aug!E35*3)+(Sep!E35*2)+(Oct!E35*1)</f>
        <v>0</v>
      </c>
      <c r="G35" s="62"/>
      <c r="H35" s="29">
        <f>Sep!H35+G35</f>
        <v>0</v>
      </c>
      <c r="I35" s="29">
        <f t="shared" si="0"/>
        <v>0</v>
      </c>
      <c r="J35" s="29">
        <f t="shared" si="1"/>
        <v>0</v>
      </c>
    </row>
    <row r="36" spans="1:10" s="15" customFormat="1" ht="15.75" customHeight="1" x14ac:dyDescent="0.25">
      <c r="A36" s="9" t="s">
        <v>32</v>
      </c>
      <c r="B36" s="10" t="s">
        <v>20</v>
      </c>
      <c r="C36" s="62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5">
      <c r="A37" s="5" t="s">
        <v>33</v>
      </c>
      <c r="B37" s="6" t="s">
        <v>20</v>
      </c>
      <c r="C37" s="62"/>
      <c r="D37" s="29">
        <f>(Jul!C37*4)+(Aug!C37*3)+(Sep!C37*2)+(Oct!C37*1)</f>
        <v>4134</v>
      </c>
      <c r="E37" s="62"/>
      <c r="F37" s="29">
        <f>(Jul!E37*4)+(Aug!E37*3)+(Sep!E37*2)+(Oct!E37*1)</f>
        <v>0</v>
      </c>
      <c r="G37" s="62"/>
      <c r="H37" s="29">
        <f>Sep!H37+G37</f>
        <v>6215</v>
      </c>
      <c r="I37" s="29">
        <f t="shared" si="0"/>
        <v>0</v>
      </c>
      <c r="J37" s="29">
        <f t="shared" si="1"/>
        <v>10349</v>
      </c>
    </row>
    <row r="38" spans="1:10" s="17" customFormat="1" ht="15.75" customHeight="1" x14ac:dyDescent="0.25">
      <c r="A38" s="5" t="s">
        <v>34</v>
      </c>
      <c r="B38" s="6" t="s">
        <v>20</v>
      </c>
      <c r="C38" s="62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5">
      <c r="A39" s="9" t="s">
        <v>35</v>
      </c>
      <c r="B39" s="10" t="s">
        <v>20</v>
      </c>
      <c r="C39" s="62">
        <v>447</v>
      </c>
      <c r="D39" s="29">
        <f>(Jul!C39*4)+(Aug!C39*3)+(Sep!C39*2)+(Oct!C39*1)</f>
        <v>32057</v>
      </c>
      <c r="E39" s="62"/>
      <c r="F39" s="29">
        <f>(Jul!E39*4)+(Aug!E39*3)+(Sep!E39*2)+(Oct!E39*1)</f>
        <v>0</v>
      </c>
      <c r="G39" s="62">
        <v>6678</v>
      </c>
      <c r="H39" s="29">
        <f>Sep!H39+G39</f>
        <v>134425</v>
      </c>
      <c r="I39" s="29">
        <f t="shared" si="0"/>
        <v>7125</v>
      </c>
      <c r="J39" s="29">
        <f t="shared" si="1"/>
        <v>166482</v>
      </c>
    </row>
    <row r="40" spans="1:10" s="17" customFormat="1" ht="15.75" customHeight="1" x14ac:dyDescent="0.25">
      <c r="A40" s="5" t="s">
        <v>38</v>
      </c>
      <c r="B40" s="6" t="s">
        <v>20</v>
      </c>
      <c r="C40" s="62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5">
      <c r="A41" s="9" t="s">
        <v>39</v>
      </c>
      <c r="B41" s="10" t="s">
        <v>20</v>
      </c>
      <c r="C41" s="62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5">
      <c r="A42" s="5" t="s">
        <v>41</v>
      </c>
      <c r="B42" s="6" t="s">
        <v>20</v>
      </c>
      <c r="C42" s="62"/>
      <c r="D42" s="29">
        <f>(Jul!C42*4)+(Aug!C42*3)+(Sep!C42*2)+(Oct!C42*1)</f>
        <v>4789</v>
      </c>
      <c r="E42" s="62"/>
      <c r="F42" s="29">
        <f>(Jul!E42*4)+(Aug!E42*3)+(Sep!E42*2)+(Oct!E42*1)</f>
        <v>0</v>
      </c>
      <c r="G42" s="62"/>
      <c r="H42" s="29">
        <f>Sep!H42+G42</f>
        <v>5693</v>
      </c>
      <c r="I42" s="29">
        <f t="shared" si="0"/>
        <v>0</v>
      </c>
      <c r="J42" s="29">
        <f t="shared" si="1"/>
        <v>10482</v>
      </c>
    </row>
    <row r="43" spans="1:10" s="17" customFormat="1" ht="15.75" customHeight="1" x14ac:dyDescent="0.25">
      <c r="A43" s="5" t="s">
        <v>42</v>
      </c>
      <c r="B43" s="6" t="s">
        <v>20</v>
      </c>
      <c r="C43" s="62"/>
      <c r="D43" s="29">
        <f>(Jul!C43*4)+(Aug!C43*3)+(Sep!C43*2)+(Oct!C43*1)</f>
        <v>10974</v>
      </c>
      <c r="E43" s="62"/>
      <c r="F43" s="29">
        <f>(Jul!E43*4)+(Aug!E43*3)+(Sep!E43*2)+(Oct!E43*1)</f>
        <v>0</v>
      </c>
      <c r="G43" s="62"/>
      <c r="H43" s="29">
        <f>Sep!H43+G43</f>
        <v>51497</v>
      </c>
      <c r="I43" s="29">
        <f t="shared" si="0"/>
        <v>0</v>
      </c>
      <c r="J43" s="29">
        <f t="shared" si="1"/>
        <v>62471</v>
      </c>
    </row>
    <row r="44" spans="1:10" s="15" customFormat="1" ht="15.75" customHeight="1" x14ac:dyDescent="0.25">
      <c r="A44" s="9" t="s">
        <v>43</v>
      </c>
      <c r="B44" s="10" t="s">
        <v>20</v>
      </c>
      <c r="C44" s="62"/>
      <c r="D44" s="29">
        <f>(Jul!C44*4)+(Aug!C44*3)+(Sep!C44*2)+(Oct!C44*1)</f>
        <v>14451</v>
      </c>
      <c r="E44" s="62"/>
      <c r="F44" s="29">
        <f>(Jul!E44*4)+(Aug!E44*3)+(Sep!E44*2)+(Oct!E44*1)</f>
        <v>4216</v>
      </c>
      <c r="G44" s="62"/>
      <c r="H44" s="29">
        <f>Sep!H44+G44</f>
        <v>30183</v>
      </c>
      <c r="I44" s="29">
        <f t="shared" si="0"/>
        <v>0</v>
      </c>
      <c r="J44" s="29">
        <f t="shared" si="1"/>
        <v>48850</v>
      </c>
    </row>
    <row r="45" spans="1:10" s="17" customFormat="1" ht="15.75" customHeight="1" x14ac:dyDescent="0.25">
      <c r="A45" s="5" t="s">
        <v>48</v>
      </c>
      <c r="B45" s="6" t="s">
        <v>20</v>
      </c>
      <c r="C45" s="62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5">
      <c r="A46" s="9" t="s">
        <v>53</v>
      </c>
      <c r="B46" s="10" t="s">
        <v>20</v>
      </c>
      <c r="C46" s="62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5">
      <c r="A47" s="9" t="s">
        <v>54</v>
      </c>
      <c r="B47" s="10" t="s">
        <v>20</v>
      </c>
      <c r="C47" s="62">
        <v>2472</v>
      </c>
      <c r="D47" s="29">
        <f>(Jul!C47*4)+(Aug!C47*3)+(Sep!C47*2)+(Oct!C47*1)</f>
        <v>10218</v>
      </c>
      <c r="E47" s="62"/>
      <c r="F47" s="29">
        <f>(Jul!E47*4)+(Aug!E47*3)+(Sep!E47*2)+(Oct!E47*1)</f>
        <v>0</v>
      </c>
      <c r="G47" s="62">
        <v>14233</v>
      </c>
      <c r="H47" s="29">
        <f>Sep!H47+G47</f>
        <v>56888</v>
      </c>
      <c r="I47" s="29">
        <f t="shared" si="0"/>
        <v>16705</v>
      </c>
      <c r="J47" s="29">
        <f t="shared" si="1"/>
        <v>67106</v>
      </c>
    </row>
    <row r="48" spans="1:10" s="15" customFormat="1" ht="15.75" customHeight="1" x14ac:dyDescent="0.25">
      <c r="A48" s="9" t="s">
        <v>55</v>
      </c>
      <c r="B48" s="10" t="s">
        <v>20</v>
      </c>
      <c r="C48" s="62"/>
      <c r="D48" s="29">
        <f>(Jul!C48*4)+(Aug!C48*3)+(Sep!C48*2)+(Oct!C48*1)</f>
        <v>0</v>
      </c>
      <c r="E48" s="62"/>
      <c r="F48" s="29">
        <f>(Jul!E48*4)+(Aug!E48*3)+(Sep!E48*2)+(Oct!E48*1)</f>
        <v>0</v>
      </c>
      <c r="G48" s="62"/>
      <c r="H48" s="29">
        <f>Sep!H48+G48</f>
        <v>0</v>
      </c>
      <c r="I48" s="29">
        <f t="shared" si="0"/>
        <v>0</v>
      </c>
      <c r="J48" s="29">
        <f t="shared" si="1"/>
        <v>0</v>
      </c>
    </row>
    <row r="49" spans="1:10" s="17" customFormat="1" ht="15.75" customHeight="1" x14ac:dyDescent="0.25">
      <c r="A49" s="5" t="s">
        <v>57</v>
      </c>
      <c r="B49" s="6" t="s">
        <v>20</v>
      </c>
      <c r="C49" s="62"/>
      <c r="D49" s="29">
        <f>(Jul!C49*4)+(Aug!C49*3)+(Sep!C49*2)+(Oct!C49*1)</f>
        <v>800</v>
      </c>
      <c r="E49" s="62"/>
      <c r="F49" s="29">
        <f>(Jul!E49*4)+(Aug!E49*3)+(Sep!E49*2)+(Oct!E49*1)</f>
        <v>5520</v>
      </c>
      <c r="G49" s="62"/>
      <c r="H49" s="29">
        <f>Sep!H49+G49</f>
        <v>8337</v>
      </c>
      <c r="I49" s="29">
        <f t="shared" si="0"/>
        <v>0</v>
      </c>
      <c r="J49" s="29">
        <f t="shared" si="1"/>
        <v>14657</v>
      </c>
    </row>
    <row r="50" spans="1:10" s="17" customFormat="1" ht="15.75" customHeight="1" x14ac:dyDescent="0.25">
      <c r="A50" s="5" t="s">
        <v>58</v>
      </c>
      <c r="B50" s="6" t="s">
        <v>20</v>
      </c>
      <c r="C50" s="62"/>
      <c r="D50" s="29">
        <f>(Jul!C50*4)+(Aug!C50*3)+(Sep!C50*2)+(Oct!C50*1)</f>
        <v>6672</v>
      </c>
      <c r="E50" s="62"/>
      <c r="F50" s="29">
        <f>(Jul!E50*4)+(Aug!E50*3)+(Sep!E50*2)+(Oct!E50*1)</f>
        <v>0</v>
      </c>
      <c r="G50" s="62"/>
      <c r="H50" s="29">
        <f>Sep!H50+G50</f>
        <v>20746</v>
      </c>
      <c r="I50" s="29">
        <f t="shared" si="0"/>
        <v>0</v>
      </c>
      <c r="J50" s="29">
        <f t="shared" si="1"/>
        <v>27418</v>
      </c>
    </row>
    <row r="51" spans="1:10" s="17" customFormat="1" ht="15.75" customHeight="1" x14ac:dyDescent="0.25">
      <c r="A51" s="5" t="s">
        <v>59</v>
      </c>
      <c r="B51" s="6" t="s">
        <v>20</v>
      </c>
      <c r="C51" s="62"/>
      <c r="D51" s="29">
        <f>(Jul!C51*4)+(Aug!C51*3)+(Sep!C51*2)+(Oct!C51*1)</f>
        <v>33804</v>
      </c>
      <c r="E51" s="62"/>
      <c r="F51" s="29">
        <f>(Jul!E51*4)+(Aug!E51*3)+(Sep!E51*2)+(Oct!E51*1)</f>
        <v>0</v>
      </c>
      <c r="G51" s="62"/>
      <c r="H51" s="29">
        <f>Sep!H51+G51</f>
        <v>114136</v>
      </c>
      <c r="I51" s="29">
        <f t="shared" si="0"/>
        <v>0</v>
      </c>
      <c r="J51" s="29">
        <f t="shared" si="1"/>
        <v>147940</v>
      </c>
    </row>
    <row r="52" spans="1:10" s="17" customFormat="1" ht="15.75" customHeight="1" x14ac:dyDescent="0.25">
      <c r="A52" s="5" t="s">
        <v>60</v>
      </c>
      <c r="B52" s="6" t="s">
        <v>20</v>
      </c>
      <c r="C52" s="62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5">
      <c r="A53" s="5" t="s">
        <v>64</v>
      </c>
      <c r="B53" s="6" t="s">
        <v>20</v>
      </c>
      <c r="C53" s="62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5">
      <c r="A54" s="5" t="s">
        <v>65</v>
      </c>
      <c r="B54" s="6" t="s">
        <v>20</v>
      </c>
      <c r="C54" s="62">
        <v>1652</v>
      </c>
      <c r="D54" s="29">
        <f>(Jul!C54*4)+(Aug!C54*3)+(Sep!C54*2)+(Oct!C54*1)</f>
        <v>13260</v>
      </c>
      <c r="E54" s="62"/>
      <c r="F54" s="29">
        <f>(Jul!E54*4)+(Aug!E54*3)+(Sep!E54*2)+(Oct!E54*1)</f>
        <v>0</v>
      </c>
      <c r="G54" s="62">
        <v>66782</v>
      </c>
      <c r="H54" s="29">
        <f>Sep!H54+G54</f>
        <v>68131</v>
      </c>
      <c r="I54" s="29">
        <f t="shared" si="0"/>
        <v>68434</v>
      </c>
      <c r="J54" s="29">
        <f t="shared" si="1"/>
        <v>81391</v>
      </c>
    </row>
    <row r="55" spans="1:10" s="17" customFormat="1" ht="15.75" customHeight="1" x14ac:dyDescent="0.25">
      <c r="A55" s="5" t="s">
        <v>66</v>
      </c>
      <c r="B55" s="6" t="s">
        <v>20</v>
      </c>
      <c r="C55" s="62">
        <v>490</v>
      </c>
      <c r="D55" s="29">
        <f>(Jul!C55*4)+(Aug!C55*3)+(Sep!C55*2)+(Oct!C55*1)</f>
        <v>2134</v>
      </c>
      <c r="E55" s="62"/>
      <c r="F55" s="29">
        <f>(Jul!E55*4)+(Aug!E55*3)+(Sep!E55*2)+(Oct!E55*1)</f>
        <v>0</v>
      </c>
      <c r="G55" s="62"/>
      <c r="H55" s="29">
        <f>Sep!H55+G55</f>
        <v>3288</v>
      </c>
      <c r="I55" s="29">
        <f t="shared" si="0"/>
        <v>490</v>
      </c>
      <c r="J55" s="29">
        <f t="shared" si="1"/>
        <v>5422</v>
      </c>
    </row>
    <row r="56" spans="1:10" s="15" customFormat="1" ht="15.75" customHeight="1" x14ac:dyDescent="0.25">
      <c r="A56" s="9" t="s">
        <v>67</v>
      </c>
      <c r="B56" s="10" t="s">
        <v>20</v>
      </c>
      <c r="C56" s="62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5">
      <c r="A57" s="5" t="s">
        <v>68</v>
      </c>
      <c r="B57" s="6" t="s">
        <v>20</v>
      </c>
      <c r="C57" s="62"/>
      <c r="D57" s="29">
        <f>(Jul!C57*4)+(Aug!C57*3)+(Sep!C57*2)+(Oct!C57*1)</f>
        <v>5200</v>
      </c>
      <c r="E57" s="62"/>
      <c r="F57" s="29">
        <f>(Jul!E57*4)+(Aug!E57*3)+(Sep!E57*2)+(Oct!E57*1)</f>
        <v>0</v>
      </c>
      <c r="G57" s="62"/>
      <c r="H57" s="29">
        <f>Sep!H57+G57</f>
        <v>58999</v>
      </c>
      <c r="I57" s="29">
        <f t="shared" si="0"/>
        <v>0</v>
      </c>
      <c r="J57" s="29">
        <f t="shared" si="1"/>
        <v>64199</v>
      </c>
    </row>
    <row r="58" spans="1:10" s="15" customFormat="1" ht="15.75" customHeight="1" x14ac:dyDescent="0.25">
      <c r="A58" s="9" t="s">
        <v>69</v>
      </c>
      <c r="B58" s="10" t="s">
        <v>20</v>
      </c>
      <c r="C58" s="62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5">
      <c r="A59" s="5" t="s">
        <v>70</v>
      </c>
      <c r="B59" s="6" t="s">
        <v>20</v>
      </c>
      <c r="C59" s="62"/>
      <c r="D59" s="29">
        <f>(Jul!C59*4)+(Aug!C59*3)+(Sep!C59*2)+(Oct!C59*1)</f>
        <v>800</v>
      </c>
      <c r="E59" s="62"/>
      <c r="F59" s="29">
        <f>(Jul!E59*4)+(Aug!E59*3)+(Sep!E59*2)+(Oct!E59*1)</f>
        <v>0</v>
      </c>
      <c r="G59" s="62"/>
      <c r="H59" s="29">
        <f>Sep!H59+G59</f>
        <v>4072</v>
      </c>
      <c r="I59" s="29">
        <f t="shared" si="0"/>
        <v>0</v>
      </c>
      <c r="J59" s="29">
        <f t="shared" si="1"/>
        <v>4872</v>
      </c>
    </row>
    <row r="60" spans="1:10" s="15" customFormat="1" ht="15.75" customHeight="1" x14ac:dyDescent="0.25">
      <c r="A60" s="9" t="s">
        <v>71</v>
      </c>
      <c r="B60" s="10" t="s">
        <v>20</v>
      </c>
      <c r="C60" s="62"/>
      <c r="D60" s="29">
        <f>(Jul!C60*4)+(Aug!C60*3)+(Sep!C60*2)+(Oct!C60*1)</f>
        <v>6788</v>
      </c>
      <c r="E60" s="62"/>
      <c r="F60" s="29">
        <f>(Jul!E60*4)+(Aug!E60*3)+(Sep!E60*2)+(Oct!E60*1)</f>
        <v>0</v>
      </c>
      <c r="G60" s="62"/>
      <c r="H60" s="29">
        <f>Sep!H60+G60</f>
        <v>25216</v>
      </c>
      <c r="I60" s="29">
        <f t="shared" si="0"/>
        <v>0</v>
      </c>
      <c r="J60" s="29">
        <f t="shared" si="1"/>
        <v>32004</v>
      </c>
    </row>
    <row r="61" spans="1:10" s="17" customFormat="1" ht="15.75" customHeight="1" x14ac:dyDescent="0.25">
      <c r="A61" s="5" t="s">
        <v>72</v>
      </c>
      <c r="B61" s="6" t="s">
        <v>20</v>
      </c>
      <c r="C61" s="62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5">
      <c r="A62" s="9" t="s">
        <v>73</v>
      </c>
      <c r="B62" s="10" t="s">
        <v>20</v>
      </c>
      <c r="C62" s="62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5">
      <c r="A63" s="5" t="s">
        <v>126</v>
      </c>
      <c r="B63" s="6" t="s">
        <v>20</v>
      </c>
      <c r="C63" s="62">
        <v>496</v>
      </c>
      <c r="D63" s="29">
        <f>(Jul!C63*4)+(Aug!C63*3)+(Sep!C63*2)+(Oct!C63*1)</f>
        <v>6646</v>
      </c>
      <c r="E63" s="62"/>
      <c r="F63" s="29">
        <f>(Jul!E63*4)+(Aug!E63*3)+(Sep!E63*2)+(Oct!E63*1)</f>
        <v>3246</v>
      </c>
      <c r="G63" s="62"/>
      <c r="H63" s="29">
        <f>Sep!H63+G63</f>
        <v>21193</v>
      </c>
      <c r="I63" s="29">
        <f t="shared" si="0"/>
        <v>496</v>
      </c>
      <c r="J63" s="29">
        <f t="shared" si="1"/>
        <v>31085</v>
      </c>
    </row>
    <row r="64" spans="1:10" s="17" customFormat="1" ht="15.75" customHeight="1" x14ac:dyDescent="0.25">
      <c r="A64" s="5" t="s">
        <v>74</v>
      </c>
      <c r="B64" s="6" t="s">
        <v>20</v>
      </c>
      <c r="C64" s="62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5">
      <c r="A65" s="9" t="s">
        <v>76</v>
      </c>
      <c r="B65" s="10" t="s">
        <v>20</v>
      </c>
      <c r="C65" s="62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5">
      <c r="A66" s="9" t="s">
        <v>77</v>
      </c>
      <c r="B66" s="10" t="s">
        <v>20</v>
      </c>
      <c r="C66" s="62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5">
      <c r="A67" s="9" t="s">
        <v>78</v>
      </c>
      <c r="B67" s="10" t="s">
        <v>20</v>
      </c>
      <c r="C67" s="62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5">
      <c r="A68" s="5" t="s">
        <v>79</v>
      </c>
      <c r="B68" s="6" t="s">
        <v>20</v>
      </c>
      <c r="C68" s="62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5">
      <c r="A69" s="9" t="s">
        <v>83</v>
      </c>
      <c r="B69" s="10" t="s">
        <v>20</v>
      </c>
      <c r="C69" s="62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5">
      <c r="A70" s="9" t="s">
        <v>85</v>
      </c>
      <c r="B70" s="10" t="s">
        <v>20</v>
      </c>
      <c r="C70" s="62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5">
      <c r="A71" s="5" t="s">
        <v>86</v>
      </c>
      <c r="B71" s="6" t="s">
        <v>20</v>
      </c>
      <c r="C71" s="62"/>
      <c r="D71" s="29">
        <f>(Jul!C71*4)+(Aug!C71*3)+(Sep!C71*2)+(Oct!C71*1)</f>
        <v>0</v>
      </c>
      <c r="E71" s="62"/>
      <c r="F71" s="29">
        <f>(Jul!E71*4)+(Aug!E71*3)+(Sep!E71*2)+(Oct!E71*1)</f>
        <v>0</v>
      </c>
      <c r="G71" s="62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" x14ac:dyDescent="0.25">
      <c r="A72" s="19" t="s">
        <v>123</v>
      </c>
      <c r="B72" s="22"/>
      <c r="C72" s="31">
        <f t="shared" ref="C72:J72" si="4">SUM(C5:C31)</f>
        <v>16398</v>
      </c>
      <c r="D72" s="31">
        <f t="shared" si="4"/>
        <v>144296</v>
      </c>
      <c r="E72" s="31">
        <f t="shared" si="4"/>
        <v>1645</v>
      </c>
      <c r="F72" s="31">
        <f t="shared" si="4"/>
        <v>5749</v>
      </c>
      <c r="G72" s="31">
        <f t="shared" si="4"/>
        <v>113965</v>
      </c>
      <c r="H72" s="31">
        <f t="shared" si="4"/>
        <v>351576</v>
      </c>
      <c r="I72" s="31">
        <f t="shared" si="4"/>
        <v>132008</v>
      </c>
      <c r="J72" s="31">
        <f t="shared" si="4"/>
        <v>501621</v>
      </c>
    </row>
    <row r="73" spans="1:10" s="5" customFormat="1" ht="21" x14ac:dyDescent="0.25">
      <c r="A73" s="19" t="s">
        <v>124</v>
      </c>
      <c r="B73" s="22"/>
      <c r="C73" s="31">
        <f t="shared" ref="C73:J73" si="5">SUM(C32:C71)</f>
        <v>5557</v>
      </c>
      <c r="D73" s="31">
        <f t="shared" si="5"/>
        <v>158815</v>
      </c>
      <c r="E73" s="31">
        <f t="shared" si="5"/>
        <v>0</v>
      </c>
      <c r="F73" s="31">
        <f t="shared" si="5"/>
        <v>12982</v>
      </c>
      <c r="G73" s="31">
        <f t="shared" si="5"/>
        <v>87693</v>
      </c>
      <c r="H73" s="31">
        <f t="shared" si="5"/>
        <v>618081</v>
      </c>
      <c r="I73" s="31">
        <f t="shared" si="5"/>
        <v>93250</v>
      </c>
      <c r="J73" s="31">
        <f t="shared" si="5"/>
        <v>789878</v>
      </c>
    </row>
    <row r="74" spans="1:10" s="5" customFormat="1" ht="15.75" customHeight="1" x14ac:dyDescent="0.25">
      <c r="A74" s="17" t="s">
        <v>87</v>
      </c>
      <c r="B74" s="22"/>
      <c r="C74" s="31">
        <f>SUM(C72:C73)</f>
        <v>21955</v>
      </c>
      <c r="D74" s="31">
        <f t="shared" ref="D74:J74" si="6">SUM(D72:D73)</f>
        <v>303111</v>
      </c>
      <c r="E74" s="31">
        <f t="shared" si="6"/>
        <v>1645</v>
      </c>
      <c r="F74" s="31">
        <f t="shared" si="6"/>
        <v>18731</v>
      </c>
      <c r="G74" s="31">
        <f t="shared" si="6"/>
        <v>201658</v>
      </c>
      <c r="H74" s="31">
        <f t="shared" si="6"/>
        <v>969657</v>
      </c>
      <c r="I74" s="31">
        <f t="shared" si="6"/>
        <v>225258</v>
      </c>
      <c r="J74" s="31">
        <f t="shared" si="6"/>
        <v>1291499</v>
      </c>
    </row>
    <row r="75" spans="1:10" ht="13.2" x14ac:dyDescent="0.25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3.2" x14ac:dyDescent="0.25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2">
      <c r="A77" s="23"/>
      <c r="B77" s="22"/>
      <c r="C77" s="22"/>
      <c r="D77" s="41"/>
      <c r="E77" s="22"/>
      <c r="F77" s="41"/>
      <c r="G77" s="22"/>
      <c r="H77" s="41"/>
    </row>
    <row r="78" spans="1:10" x14ac:dyDescent="0.2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72:H77 B5:B71 D5:D71 F5:F71 H5:H71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0" activePane="bottomLeft" state="frozen"/>
      <selection pane="bottomLeft" activeCell="C73" sqref="C73"/>
    </sheetView>
  </sheetViews>
  <sheetFormatPr defaultRowHeight="13.2" x14ac:dyDescent="0.25"/>
  <cols>
    <col min="1" max="1" width="21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131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(Jul!C5*5)+(Aug!C5*4)+(Sep!C5*3)+(Oct!C5*2)+(Nov!C5*1)</f>
        <v>3962</v>
      </c>
      <c r="E5" s="8"/>
      <c r="F5" s="30">
        <f>(Jul!E5*5)+(Aug!E5*4)+(Sep!E5*3)+(Oct!E5*2)+(Nov!E5*1)</f>
        <v>0</v>
      </c>
      <c r="G5" s="8"/>
      <c r="H5" s="30">
        <f>Oct!H5+G5</f>
        <v>5052</v>
      </c>
      <c r="I5" s="30">
        <f t="shared" ref="I5:I63" si="0">C5+E5+G5</f>
        <v>0</v>
      </c>
      <c r="J5" s="30">
        <f t="shared" ref="J5:J63" si="1">D5+F5+H5</f>
        <v>9014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1881</v>
      </c>
      <c r="D6" s="30">
        <f>(Jul!C6*5)+(Aug!C6*4)+(Sep!C6*3)+(Oct!C6*2)+(Nov!C6*1)</f>
        <v>10967</v>
      </c>
      <c r="E6" s="8"/>
      <c r="F6" s="30">
        <f>(Jul!E6*5)+(Aug!E6*4)+(Sep!E6*3)+(Oct!E6*2)+(Nov!E6*1)</f>
        <v>0</v>
      </c>
      <c r="G6" s="8">
        <v>1881</v>
      </c>
      <c r="H6" s="30">
        <f>Oct!H6+G6</f>
        <v>30949</v>
      </c>
      <c r="I6" s="30">
        <f t="shared" si="0"/>
        <v>3762</v>
      </c>
      <c r="J6" s="30">
        <f t="shared" si="1"/>
        <v>41916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(Jul!C7*5)+(Aug!C7*4)+(Sep!C7*3)+(Oct!C7*2)+(Nov!C7*1)</f>
        <v>0</v>
      </c>
      <c r="E7" s="8"/>
      <c r="F7" s="30">
        <f>(Jul!E7*5)+(Aug!E7*4)+(Sep!E7*3)+(Oct!E7*2)+(Nov!E7*1)</f>
        <v>0</v>
      </c>
      <c r="G7" s="8"/>
      <c r="H7" s="30">
        <f>Oct!H7+G7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(Jul!C9*5)+(Aug!C9*4)+(Sep!C9*3)+(Oct!C9*2)+(Nov!C9*1)</f>
        <v>0</v>
      </c>
      <c r="E9" s="8"/>
      <c r="F9" s="30">
        <f>(Jul!E9*5)+(Aug!E9*4)+(Sep!E9*3)+(Oct!E9*2)+(Nov!E9*1)</f>
        <v>0</v>
      </c>
      <c r="G9" s="8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2527</v>
      </c>
      <c r="D10" s="30">
        <f>(Jul!C10*5)+(Aug!C10*4)+(Sep!C10*3)+(Oct!C10*2)+(Nov!C10*1)</f>
        <v>11612</v>
      </c>
      <c r="E10" s="8"/>
      <c r="F10" s="30">
        <f>(Jul!E10*5)+(Aug!E10*4)+(Sep!E10*3)+(Oct!E10*2)+(Nov!E10*1)</f>
        <v>0</v>
      </c>
      <c r="G10" s="8">
        <v>109383</v>
      </c>
      <c r="H10" s="30">
        <f>Oct!H10+G10</f>
        <v>117839</v>
      </c>
      <c r="I10" s="30">
        <f t="shared" si="0"/>
        <v>111910</v>
      </c>
      <c r="J10" s="30">
        <f t="shared" si="1"/>
        <v>129451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(Jul!C11*5)+(Aug!C11*4)+(Sep!C11*3)+(Oct!C11*2)+(Nov!C11*1)</f>
        <v>0</v>
      </c>
      <c r="E11" s="8"/>
      <c r="F11" s="30">
        <f>(Jul!E11*5)+(Aug!E11*4)+(Sep!E11*3)+(Oct!E11*2)+(Nov!E11*1)</f>
        <v>0</v>
      </c>
      <c r="G11" s="8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1041</v>
      </c>
      <c r="D12" s="30">
        <f>(Jul!C12*5)+(Aug!C12*4)+(Sep!C12*3)+(Oct!C12*2)+(Nov!C12*1)</f>
        <v>2317</v>
      </c>
      <c r="E12" s="8"/>
      <c r="F12" s="30">
        <f>(Jul!E12*5)+(Aug!E12*4)+(Sep!E12*3)+(Oct!E12*2)+(Nov!E12*1)</f>
        <v>4216</v>
      </c>
      <c r="G12" s="8"/>
      <c r="H12" s="30">
        <f>Oct!H12+G12</f>
        <v>5599</v>
      </c>
      <c r="I12" s="30">
        <f t="shared" si="0"/>
        <v>1041</v>
      </c>
      <c r="J12" s="30">
        <f t="shared" si="1"/>
        <v>12132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(Jul!C14*5)+(Aug!C14*4)+(Sep!C14*3)+(Oct!C14*2)+(Nov!C14*1)</f>
        <v>1275</v>
      </c>
      <c r="E14" s="8"/>
      <c r="F14" s="30">
        <f>(Jul!E14*5)+(Aug!E14*4)+(Sep!E14*3)+(Oct!E14*2)+(Nov!E14*1)</f>
        <v>0</v>
      </c>
      <c r="G14" s="8"/>
      <c r="H14" s="30">
        <f>Oct!H14+G14</f>
        <v>510</v>
      </c>
      <c r="I14" s="30">
        <f t="shared" si="0"/>
        <v>0</v>
      </c>
      <c r="J14" s="30">
        <f t="shared" si="1"/>
        <v>1785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2887</v>
      </c>
      <c r="D16" s="30">
        <f>(Jul!C16*5)+(Aug!C16*4)+(Sep!C16*3)+(Oct!C16*2)+(Nov!C16*1)</f>
        <v>160282</v>
      </c>
      <c r="E16" s="8"/>
      <c r="F16" s="30">
        <f>(Jul!E16*5)+(Aug!E16*4)+(Sep!E16*3)+(Oct!E16*2)+(Nov!E16*1)</f>
        <v>3290</v>
      </c>
      <c r="G16" s="8">
        <v>63332</v>
      </c>
      <c r="H16" s="30">
        <f>Oct!H16+G16</f>
        <v>350802</v>
      </c>
      <c r="I16" s="30">
        <f t="shared" si="0"/>
        <v>66219</v>
      </c>
      <c r="J16" s="30">
        <f t="shared" si="1"/>
        <v>514374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(Jul!C17*5)+(Aug!C17*4)+(Sep!C17*3)+(Oct!C17*2)+(Nov!C17*1)</f>
        <v>0</v>
      </c>
      <c r="E17" s="8"/>
      <c r="F17" s="30">
        <f>(Jul!E17*5)+(Aug!E17*4)+(Sep!E17*3)+(Oct!E17*2)+(Nov!E17*1)</f>
        <v>0</v>
      </c>
      <c r="G17" s="8"/>
      <c r="H17" s="30">
        <f>Oct!H17+G17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(Jul!C20*5)+(Aug!C20*4)+(Sep!C20*3)+(Oct!C20*2)+(Nov!C20*1)</f>
        <v>0</v>
      </c>
      <c r="E20" s="8"/>
      <c r="F20" s="30">
        <f>(Jul!E20*5)+(Aug!E20*4)+(Sep!E20*3)+(Oct!E20*2)+(Nov!E20*1)</f>
        <v>0</v>
      </c>
      <c r="G20" s="8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(Jul!C21*5)+(Aug!C21*4)+(Sep!C21*3)+(Oct!C21*2)+(Nov!C21*1)</f>
        <v>0</v>
      </c>
      <c r="E21" s="8"/>
      <c r="F21" s="30">
        <f>(Jul!E21*5)+(Aug!E21*4)+(Sep!E21*3)+(Oct!E21*2)+(Nov!E21*1)</f>
        <v>0</v>
      </c>
      <c r="G21" s="8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(Jul!C22*5)+(Aug!C22*4)+(Sep!C22*3)+(Oct!C22*2)+(Nov!C22*1)</f>
        <v>0</v>
      </c>
      <c r="E22" s="8"/>
      <c r="F22" s="30">
        <f>(Jul!E22*5)+(Aug!E22*4)+(Sep!E22*3)+(Oct!E22*2)+(Nov!E22*1)</f>
        <v>0</v>
      </c>
      <c r="G22" s="8"/>
      <c r="H22" s="30">
        <f>Oct!H22+G22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>
        <v>130</v>
      </c>
      <c r="D24" s="30">
        <f>(Jul!C24*5)+(Aug!C24*4)+(Sep!C24*3)+(Oct!C24*2)+(Nov!C24*1)</f>
        <v>130</v>
      </c>
      <c r="E24" s="8"/>
      <c r="F24" s="30">
        <f>(Jul!E24*5)+(Aug!E24*4)+(Sep!E24*3)+(Oct!E24*2)+(Nov!E24*1)</f>
        <v>0</v>
      </c>
      <c r="G24" s="8">
        <v>2085</v>
      </c>
      <c r="H24" s="30">
        <f>Oct!H24+G24</f>
        <v>2085</v>
      </c>
      <c r="I24" s="30">
        <f t="shared" si="0"/>
        <v>2215</v>
      </c>
      <c r="J24" s="30">
        <f t="shared" si="1"/>
        <v>2215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(Jul!C26*5)+(Aug!C26*4)+(Sep!C26*3)+(Oct!C26*2)+(Nov!C26*1)</f>
        <v>18007</v>
      </c>
      <c r="E26" s="8"/>
      <c r="F26" s="30">
        <f>(Jul!E26*5)+(Aug!E26*4)+(Sep!E26*3)+(Oct!E26*2)+(Nov!E26*1)</f>
        <v>0</v>
      </c>
      <c r="G26" s="8"/>
      <c r="H26" s="30">
        <f>Oct!H26+G26</f>
        <v>7023</v>
      </c>
      <c r="I26" s="30">
        <f t="shared" si="0"/>
        <v>0</v>
      </c>
      <c r="J26" s="30">
        <f t="shared" si="1"/>
        <v>25030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(Jul!C27*5)+(Aug!C27*4)+(Sep!C27*3)+(Oct!C27*2)+(Nov!C27*1)</f>
        <v>0</v>
      </c>
      <c r="E27" s="8"/>
      <c r="F27" s="30">
        <f>(Jul!E27*5)+(Aug!E27*4)+(Sep!E27*3)+(Oct!E27*2)+(Nov!E27*1)</f>
        <v>0</v>
      </c>
      <c r="G27" s="8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1413</v>
      </c>
      <c r="G29" s="8"/>
      <c r="H29" s="30">
        <f>Oct!H29+G29</f>
        <v>8398</v>
      </c>
      <c r="I29" s="30">
        <f t="shared" si="0"/>
        <v>0</v>
      </c>
      <c r="J29" s="30">
        <f t="shared" si="1"/>
        <v>9811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(Jul!C30*5)+(Aug!C30*4)+(Sep!C30*3)+(Oct!C30*2)+(Nov!C30*1)</f>
        <v>0</v>
      </c>
      <c r="E30" s="8"/>
      <c r="F30" s="30">
        <f>(Jul!E30*5)+(Aug!E30*4)+(Sep!E30*3)+(Oct!E30*2)+(Nov!E30*1)</f>
        <v>0</v>
      </c>
      <c r="G30" s="8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(Jul!C31*5)+(Aug!C31*4)+(Sep!C31*3)+(Oct!C31*2)+(Nov!C31*1)</f>
        <v>0</v>
      </c>
      <c r="E31" s="8"/>
      <c r="F31" s="30">
        <f>(Jul!E31*5)+(Aug!E31*4)+(Sep!E31*3)+(Oct!E31*2)+(Nov!E31*1)</f>
        <v>0</v>
      </c>
      <c r="G31" s="8"/>
      <c r="H31" s="30">
        <f>Oct!H31+G31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(Jul!C32*5)+(Aug!C32*4)+(Sep!C32*3)+(Oct!C32*2)+(Nov!C32*1)</f>
        <v>7610</v>
      </c>
      <c r="E32" s="8"/>
      <c r="F32" s="30">
        <f>(Jul!E32*5)+(Aug!E32*4)+(Sep!E32*3)+(Oct!E32*2)+(Nov!E32*1)</f>
        <v>0</v>
      </c>
      <c r="G32" s="8"/>
      <c r="H32" s="30">
        <f>Oct!H32+G32</f>
        <v>9062</v>
      </c>
      <c r="I32" s="30">
        <f t="shared" si="0"/>
        <v>0</v>
      </c>
      <c r="J32" s="30">
        <f t="shared" si="1"/>
        <v>16672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522</v>
      </c>
      <c r="D33" s="30">
        <f>(Jul!C33*5)+(Aug!C33*4)+(Sep!C33*3)+(Oct!C33*2)+(Nov!C33*1)</f>
        <v>522</v>
      </c>
      <c r="E33" s="8"/>
      <c r="F33" s="30">
        <f>(Jul!E33*5)+(Aug!E33*4)+(Sep!E33*3)+(Oct!E33*2)+(Nov!E33*1)</f>
        <v>0</v>
      </c>
      <c r="G33" s="8">
        <v>26850</v>
      </c>
      <c r="H33" s="30">
        <f>Oct!H33+G33</f>
        <v>26850</v>
      </c>
      <c r="I33" s="30">
        <f t="shared" si="0"/>
        <v>27372</v>
      </c>
      <c r="J33" s="30">
        <f t="shared" si="1"/>
        <v>27372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(Jul!C35*5)+(Aug!C35*4)+(Sep!C35*3)+(Oct!C35*2)+(Nov!C35*1)</f>
        <v>0</v>
      </c>
      <c r="E35" s="8"/>
      <c r="F35" s="30">
        <f>(Jul!E35*5)+(Aug!E35*4)+(Sep!E35*3)+(Oct!E35*2)+(Nov!E35*1)</f>
        <v>0</v>
      </c>
      <c r="G35" s="8"/>
      <c r="H35" s="30">
        <f>Oct!H35+G35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(Jul!C37*5)+(Aug!C37*4)+(Sep!C37*3)+(Oct!C37*2)+(Nov!C37*1)</f>
        <v>5930</v>
      </c>
      <c r="E37" s="8"/>
      <c r="F37" s="30">
        <f>(Jul!E37*5)+(Aug!E37*4)+(Sep!E37*3)+(Oct!E37*2)+(Nov!E37*1)</f>
        <v>0</v>
      </c>
      <c r="G37" s="8"/>
      <c r="H37" s="30">
        <f>Oct!H37+G37</f>
        <v>6215</v>
      </c>
      <c r="I37" s="30">
        <f t="shared" si="0"/>
        <v>0</v>
      </c>
      <c r="J37" s="30">
        <f t="shared" si="1"/>
        <v>12145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1290</v>
      </c>
      <c r="D39" s="30">
        <f>(Jul!C39*5)+(Aug!C39*4)+(Sep!C39*3)+(Oct!C39*2)+(Nov!C39*1)</f>
        <v>44811</v>
      </c>
      <c r="E39" s="8"/>
      <c r="F39" s="30">
        <f>(Jul!E39*5)+(Aug!E39*4)+(Sep!E39*3)+(Oct!E39*2)+(Nov!E39*1)</f>
        <v>0</v>
      </c>
      <c r="G39" s="8">
        <v>6248</v>
      </c>
      <c r="H39" s="30">
        <f>Oct!H39+G39</f>
        <v>140673</v>
      </c>
      <c r="I39" s="30">
        <f t="shared" si="0"/>
        <v>7538</v>
      </c>
      <c r="J39" s="30">
        <f t="shared" si="1"/>
        <v>185484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>
        <v>884</v>
      </c>
      <c r="D42" s="30">
        <f>(Jul!C42*5)+(Aug!C42*4)+(Sep!C42*3)+(Oct!C42*2)+(Nov!C42*1)</f>
        <v>7226</v>
      </c>
      <c r="E42" s="8"/>
      <c r="F42" s="30">
        <f>(Jul!E42*5)+(Aug!E42*4)+(Sep!E42*3)+(Oct!E42*2)+(Nov!E42*1)</f>
        <v>0</v>
      </c>
      <c r="G42" s="8">
        <v>7185</v>
      </c>
      <c r="H42" s="30">
        <f>Oct!H42+G42</f>
        <v>12878</v>
      </c>
      <c r="I42" s="30">
        <f t="shared" si="0"/>
        <v>8069</v>
      </c>
      <c r="J42" s="30">
        <f t="shared" si="1"/>
        <v>20104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(Jul!C43*5)+(Aug!C43*4)+(Sep!C43*3)+(Oct!C43*2)+(Nov!C43*1)</f>
        <v>14429</v>
      </c>
      <c r="E43" s="8"/>
      <c r="F43" s="30">
        <f>(Jul!E43*5)+(Aug!E43*4)+(Sep!E43*3)+(Oct!E43*2)+(Nov!E43*1)</f>
        <v>0</v>
      </c>
      <c r="G43" s="8"/>
      <c r="H43" s="30">
        <f>Oct!H43+G43</f>
        <v>51497</v>
      </c>
      <c r="I43" s="30">
        <f t="shared" si="0"/>
        <v>0</v>
      </c>
      <c r="J43" s="30">
        <f t="shared" si="1"/>
        <v>65926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258</v>
      </c>
      <c r="D44" s="30">
        <f>(Jul!C44*5)+(Aug!C44*4)+(Sep!C44*3)+(Oct!C44*2)+(Nov!C44*1)</f>
        <v>18632</v>
      </c>
      <c r="E44" s="8"/>
      <c r="F44" s="30">
        <f>(Jul!E44*5)+(Aug!E44*4)+(Sep!E44*3)+(Oct!E44*2)+(Nov!E44*1)</f>
        <v>5270</v>
      </c>
      <c r="G44" s="8">
        <v>2069</v>
      </c>
      <c r="H44" s="30">
        <f>Oct!H44+G44</f>
        <v>32252</v>
      </c>
      <c r="I44" s="30">
        <f t="shared" si="0"/>
        <v>2327</v>
      </c>
      <c r="J44" s="30">
        <f t="shared" si="1"/>
        <v>56154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>
        <v>1041</v>
      </c>
      <c r="D47" s="30">
        <f>(Jul!C47*5)+(Aug!C47*4)+(Sep!C47*3)+(Oct!C47*2)+(Nov!C47*1)</f>
        <v>17474</v>
      </c>
      <c r="E47" s="8"/>
      <c r="F47" s="30">
        <f>(Jul!E47*5)+(Aug!E47*4)+(Sep!E47*3)+(Oct!E47*2)+(Nov!E47*1)</f>
        <v>0</v>
      </c>
      <c r="G47" s="8">
        <v>11351</v>
      </c>
      <c r="H47" s="30">
        <f>Oct!H47+G47</f>
        <v>68239</v>
      </c>
      <c r="I47" s="30">
        <f t="shared" si="0"/>
        <v>12392</v>
      </c>
      <c r="J47" s="30">
        <f t="shared" si="1"/>
        <v>85713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(Jul!C48*5)+(Aug!C48*4)+(Sep!C48*3)+(Oct!C48*2)+(Nov!C48*1)</f>
        <v>0</v>
      </c>
      <c r="E48" s="8"/>
      <c r="F48" s="30">
        <f>(Jul!E48*5)+(Aug!E48*4)+(Sep!E48*3)+(Oct!E48*2)+(Nov!E48*1)</f>
        <v>0</v>
      </c>
      <c r="G48" s="8"/>
      <c r="H48" s="30">
        <f>Oct!H48+G48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(Jul!C49*5)+(Aug!C49*4)+(Sep!C49*3)+(Oct!C49*2)+(Nov!C49*1)</f>
        <v>1200</v>
      </c>
      <c r="E49" s="8"/>
      <c r="F49" s="30">
        <f>(Jul!E49*5)+(Aug!E49*4)+(Sep!E49*3)+(Oct!E49*2)+(Nov!E49*1)</f>
        <v>6900</v>
      </c>
      <c r="G49" s="8"/>
      <c r="H49" s="30">
        <f>Oct!H49+G49</f>
        <v>8337</v>
      </c>
      <c r="I49" s="30">
        <f t="shared" si="0"/>
        <v>0</v>
      </c>
      <c r="J49" s="30">
        <f t="shared" si="1"/>
        <v>16437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(Jul!C50*5)+(Aug!C50*4)+(Sep!C50*3)+(Oct!C50*2)+(Nov!C50*1)</f>
        <v>8996</v>
      </c>
      <c r="E50" s="8"/>
      <c r="F50" s="30">
        <f>(Jul!E50*5)+(Aug!E50*4)+(Sep!E50*3)+(Oct!E50*2)+(Nov!E50*1)</f>
        <v>0</v>
      </c>
      <c r="G50" s="8"/>
      <c r="H50" s="30">
        <f>Oct!H50+G50</f>
        <v>20746</v>
      </c>
      <c r="I50" s="30">
        <f t="shared" si="0"/>
        <v>0</v>
      </c>
      <c r="J50" s="30">
        <f t="shared" si="1"/>
        <v>29742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(Jul!C51*5)+(Aug!C51*4)+(Sep!C51*3)+(Oct!C51*2)+(Nov!C51*1)</f>
        <v>45287</v>
      </c>
      <c r="E51" s="8"/>
      <c r="F51" s="30">
        <f>(Jul!E51*5)+(Aug!E51*4)+(Sep!E51*3)+(Oct!E51*2)+(Nov!E51*1)</f>
        <v>0</v>
      </c>
      <c r="G51" s="8"/>
      <c r="H51" s="30">
        <f>Oct!H51+G51</f>
        <v>114136</v>
      </c>
      <c r="I51" s="30">
        <f t="shared" si="0"/>
        <v>0</v>
      </c>
      <c r="J51" s="30">
        <f t="shared" si="1"/>
        <v>159423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>
        <v>2377</v>
      </c>
      <c r="D54" s="30">
        <f>(Jul!C54*5)+(Aug!C54*4)+(Sep!C54*3)+(Oct!C54*2)+(Nov!C54*1)</f>
        <v>20191</v>
      </c>
      <c r="E54" s="8"/>
      <c r="F54" s="30">
        <f>(Jul!E54*5)+(Aug!E54*4)+(Sep!E54*3)+(Oct!E54*2)+(Nov!E54*1)</f>
        <v>0</v>
      </c>
      <c r="G54" s="8">
        <v>33172</v>
      </c>
      <c r="H54" s="30">
        <f>Oct!H54+G54</f>
        <v>101303</v>
      </c>
      <c r="I54" s="30">
        <f t="shared" si="0"/>
        <v>35549</v>
      </c>
      <c r="J54" s="30">
        <f t="shared" si="1"/>
        <v>121494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2817</v>
      </c>
      <c r="D55" s="30">
        <f>(Jul!C55*5)+(Aug!C55*4)+(Sep!C55*3)+(Oct!C55*2)+(Nov!C55*1)</f>
        <v>6263</v>
      </c>
      <c r="E55" s="8"/>
      <c r="F55" s="30">
        <f>(Jul!E55*5)+(Aug!E55*4)+(Sep!E55*3)+(Oct!E55*2)+(Nov!E55*1)</f>
        <v>0</v>
      </c>
      <c r="G55" s="8">
        <v>25415</v>
      </c>
      <c r="H55" s="30">
        <f>Oct!H55+G55</f>
        <v>28703</v>
      </c>
      <c r="I55" s="30">
        <f t="shared" si="0"/>
        <v>28232</v>
      </c>
      <c r="J55" s="30">
        <f t="shared" si="1"/>
        <v>34966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(Jul!C57*5)+(Aug!C57*4)+(Sep!C57*3)+(Oct!C57*2)+(Nov!C57*1)</f>
        <v>7800</v>
      </c>
      <c r="E57" s="8"/>
      <c r="F57" s="30">
        <f>(Jul!E57*5)+(Aug!E57*4)+(Sep!E57*3)+(Oct!E57*2)+(Nov!E57*1)</f>
        <v>0</v>
      </c>
      <c r="G57" s="8"/>
      <c r="H57" s="30">
        <f>Oct!H57+G57</f>
        <v>58999</v>
      </c>
      <c r="I57" s="30">
        <f t="shared" si="0"/>
        <v>0</v>
      </c>
      <c r="J57" s="30">
        <f t="shared" si="1"/>
        <v>66799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(Jul!C59*5)+(Aug!C59*4)+(Sep!C59*3)+(Oct!C59*2)+(Nov!C59*1)</f>
        <v>1200</v>
      </c>
      <c r="E59" s="8"/>
      <c r="F59" s="30">
        <f>(Jul!E59*5)+(Aug!E59*4)+(Sep!E59*3)+(Oct!E59*2)+(Nov!E59*1)</f>
        <v>0</v>
      </c>
      <c r="G59" s="8"/>
      <c r="H59" s="30">
        <f>Oct!H59+G59</f>
        <v>4072</v>
      </c>
      <c r="I59" s="30">
        <f t="shared" si="0"/>
        <v>0</v>
      </c>
      <c r="J59" s="30">
        <f t="shared" si="1"/>
        <v>5272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5071</v>
      </c>
      <c r="D60" s="30">
        <f>(Jul!C60*5)+(Aug!C60*4)+(Sep!C60*3)+(Oct!C60*2)+(Nov!C60*1)</f>
        <v>14044</v>
      </c>
      <c r="E60" s="8"/>
      <c r="F60" s="30">
        <f>(Jul!E60*5)+(Aug!E60*4)+(Sep!E60*3)+(Oct!E60*2)+(Nov!E60*1)</f>
        <v>0</v>
      </c>
      <c r="G60" s="8">
        <v>30171</v>
      </c>
      <c r="H60" s="30">
        <f>Oct!H60+G60</f>
        <v>55387</v>
      </c>
      <c r="I60" s="30">
        <f t="shared" si="0"/>
        <v>35242</v>
      </c>
      <c r="J60" s="30">
        <f t="shared" si="1"/>
        <v>69431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(Jul!C63*5)+(Aug!C63*4)+(Sep!C63*3)+(Oct!C63*2)+(Nov!C63*1)</f>
        <v>10217</v>
      </c>
      <c r="E63" s="8"/>
      <c r="F63" s="30">
        <f>(Jul!E63*5)+(Aug!E63*4)+(Sep!E63*3)+(Oct!E63*2)+(Nov!E63*1)</f>
        <v>4869</v>
      </c>
      <c r="G63" s="8"/>
      <c r="H63" s="30">
        <f>Oct!H63+G63</f>
        <v>21193</v>
      </c>
      <c r="I63" s="30">
        <f t="shared" si="0"/>
        <v>0</v>
      </c>
      <c r="J63" s="30">
        <f t="shared" si="1"/>
        <v>36279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(Jul!C71*5)+(Aug!C71*4)+(Sep!C71*3)+(Oct!C71*2)+(Nov!C71*1)</f>
        <v>0</v>
      </c>
      <c r="E71" s="8"/>
      <c r="F71" s="30">
        <f>(Jul!E71*5)+(Aug!E71*4)+(Sep!E71*3)+(Oct!E71*2)+(Nov!E71*1)</f>
        <v>0</v>
      </c>
      <c r="G71" s="8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>SUM(C5:C31)</f>
        <v>8466</v>
      </c>
      <c r="D72" s="31">
        <f t="shared" ref="D72:J72" si="4">SUM(D5:D31)</f>
        <v>208552</v>
      </c>
      <c r="E72" s="31">
        <f t="shared" si="4"/>
        <v>0</v>
      </c>
      <c r="F72" s="31">
        <f t="shared" si="4"/>
        <v>8919</v>
      </c>
      <c r="G72" s="31">
        <f t="shared" si="4"/>
        <v>176681</v>
      </c>
      <c r="H72" s="31">
        <f t="shared" si="4"/>
        <v>528257</v>
      </c>
      <c r="I72" s="31">
        <f t="shared" si="4"/>
        <v>185147</v>
      </c>
      <c r="J72" s="31">
        <f t="shared" si="4"/>
        <v>745728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14260</v>
      </c>
      <c r="D73" s="31">
        <f t="shared" si="5"/>
        <v>231832</v>
      </c>
      <c r="E73" s="31">
        <f t="shared" si="5"/>
        <v>0</v>
      </c>
      <c r="F73" s="31">
        <f t="shared" si="5"/>
        <v>17039</v>
      </c>
      <c r="G73" s="31">
        <f t="shared" si="5"/>
        <v>142461</v>
      </c>
      <c r="H73" s="31">
        <f t="shared" si="5"/>
        <v>760542</v>
      </c>
      <c r="I73" s="31">
        <f t="shared" si="5"/>
        <v>156721</v>
      </c>
      <c r="J73" s="31">
        <f t="shared" si="5"/>
        <v>1009413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22726</v>
      </c>
      <c r="D74" s="31">
        <f t="shared" ref="D74:J74" si="6">SUM(D72:D73)</f>
        <v>440384</v>
      </c>
      <c r="E74" s="31">
        <f t="shared" si="6"/>
        <v>0</v>
      </c>
      <c r="F74" s="31">
        <f t="shared" si="6"/>
        <v>25958</v>
      </c>
      <c r="G74" s="31">
        <f t="shared" si="6"/>
        <v>319142</v>
      </c>
      <c r="H74" s="31">
        <f t="shared" si="6"/>
        <v>1288799</v>
      </c>
      <c r="I74" s="31">
        <f t="shared" si="6"/>
        <v>341868</v>
      </c>
      <c r="J74" s="31">
        <f t="shared" si="6"/>
        <v>1755141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1" activePane="bottomLeft" state="frozen"/>
      <selection pane="bottomLeft" activeCell="G36" sqref="G36"/>
    </sheetView>
  </sheetViews>
  <sheetFormatPr defaultRowHeight="13.2" x14ac:dyDescent="0.25"/>
  <cols>
    <col min="1" max="1" width="17.66406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132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133</v>
      </c>
      <c r="D5" s="30">
        <f>(Jul!C5*6)+(Aug!C5*5)+(Sep!C5*4)+(Oct!C5*3)+(Nov!C5*2)+(Dec!C5*1)</f>
        <v>5341</v>
      </c>
      <c r="E5" s="8"/>
      <c r="F5" s="30">
        <f>(Jul!E5*6)+(Aug!E5*5)+(Sep!E5*4)+(Oct!E5*3)+(Nov!E5*2)+(Dec!E5*1)</f>
        <v>0</v>
      </c>
      <c r="G5" s="8">
        <v>2087</v>
      </c>
      <c r="H5" s="30">
        <f>Nov!H5+G5</f>
        <v>7139</v>
      </c>
      <c r="I5" s="30">
        <f t="shared" ref="I5:I63" si="0">C5+E5+G5</f>
        <v>2220</v>
      </c>
      <c r="J5" s="30">
        <f t="shared" ref="J5:J63" si="1">D5+F5+H5</f>
        <v>12480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1313</v>
      </c>
      <c r="D6" s="30">
        <f>(Jul!C6*6)+(Aug!C6*5)+(Sep!C6*4)+(Oct!C6*3)+(Nov!C6*2)+(Dec!C6*1)</f>
        <v>17899</v>
      </c>
      <c r="E6" s="8"/>
      <c r="F6" s="30">
        <f>(Jul!E6*6)+(Aug!E6*5)+(Sep!E6*4)+(Oct!E6*3)+(Nov!E6*2)+(Dec!E6*1)</f>
        <v>0</v>
      </c>
      <c r="G6" s="8">
        <v>18758</v>
      </c>
      <c r="H6" s="30">
        <f>Nov!H6+G6</f>
        <v>49707</v>
      </c>
      <c r="I6" s="30">
        <f t="shared" si="0"/>
        <v>20071</v>
      </c>
      <c r="J6" s="30">
        <f t="shared" si="1"/>
        <v>67606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(Jul!C7*6)+(Aug!C7*5)+(Sep!C7*4)+(Oct!C7*3)+(Nov!C7*2)+(Dec!C7*1)</f>
        <v>0</v>
      </c>
      <c r="E7" s="8"/>
      <c r="F7" s="30">
        <f>(Jul!E7*6)+(Aug!E7*5)+(Sep!E7*4)+(Oct!E7*3)+(Nov!E7*2)+(Dec!E7*1)</f>
        <v>0</v>
      </c>
      <c r="G7" s="8"/>
      <c r="H7" s="30">
        <f>Nov!H7+G7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>
        <v>1156</v>
      </c>
      <c r="D9" s="30">
        <f>(Jul!C9*6)+(Aug!C9*5)+(Sep!C9*4)+(Oct!C9*3)+(Nov!C9*2)+(Dec!C9*1)</f>
        <v>1156</v>
      </c>
      <c r="E9" s="8"/>
      <c r="F9" s="30">
        <f>(Jul!E9*6)+(Aug!E9*5)+(Sep!E9*4)+(Oct!E9*3)+(Nov!E9*2)+(Dec!E9*1)</f>
        <v>0</v>
      </c>
      <c r="G9" s="8">
        <v>16996</v>
      </c>
      <c r="H9" s="30">
        <f>Nov!H9+G9</f>
        <v>16996</v>
      </c>
      <c r="I9" s="30">
        <f t="shared" si="0"/>
        <v>18152</v>
      </c>
      <c r="J9" s="30">
        <f t="shared" si="1"/>
        <v>18152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(Jul!C10*6)+(Aug!C10*5)+(Sep!C10*4)+(Oct!C10*3)+(Nov!C10*2)+(Dec!C10*1)</f>
        <v>17168</v>
      </c>
      <c r="E10" s="8"/>
      <c r="F10" s="30">
        <f>(Jul!E10*6)+(Aug!E10*5)+(Sep!E10*4)+(Oct!E10*3)+(Nov!E10*2)+(Dec!E10*1)</f>
        <v>0</v>
      </c>
      <c r="G10" s="8"/>
      <c r="H10" s="30">
        <f>Nov!H10+G10</f>
        <v>117839</v>
      </c>
      <c r="I10" s="30">
        <f t="shared" si="0"/>
        <v>0</v>
      </c>
      <c r="J10" s="30">
        <f t="shared" si="1"/>
        <v>135007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263</v>
      </c>
      <c r="D12" s="30">
        <f>(Jul!C12*6)+(Aug!C12*5)+(Sep!C12*4)+(Oct!C12*3)+(Nov!C12*2)+(Dec!C12*1)</f>
        <v>3940</v>
      </c>
      <c r="E12" s="8"/>
      <c r="F12" s="30">
        <f>(Jul!E12*6)+(Aug!E12*5)+(Sep!E12*4)+(Oct!E12*3)+(Nov!E12*2)+(Dec!E12*1)</f>
        <v>5270</v>
      </c>
      <c r="G12" s="8">
        <v>1552</v>
      </c>
      <c r="H12" s="30">
        <f>Nov!H12+G12</f>
        <v>7151</v>
      </c>
      <c r="I12" s="30">
        <f t="shared" si="0"/>
        <v>1815</v>
      </c>
      <c r="J12" s="30">
        <f t="shared" si="1"/>
        <v>16361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>
        <v>2878</v>
      </c>
      <c r="D14" s="30">
        <f>(Jul!C14*6)+(Aug!C14*5)+(Sep!C14*4)+(Oct!C14*3)+(Nov!C14*2)+(Dec!C14*1)</f>
        <v>4408</v>
      </c>
      <c r="E14" s="8"/>
      <c r="F14" s="30">
        <f>(Jul!E14*6)+(Aug!E14*5)+(Sep!E14*4)+(Oct!E14*3)+(Nov!E14*2)+(Dec!E14*1)</f>
        <v>0</v>
      </c>
      <c r="G14" s="8"/>
      <c r="H14" s="30">
        <f>Nov!H14+G14</f>
        <v>510</v>
      </c>
      <c r="I14" s="30">
        <f t="shared" si="0"/>
        <v>2878</v>
      </c>
      <c r="J14" s="30">
        <f t="shared" si="1"/>
        <v>4918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1801</v>
      </c>
      <c r="D16" s="30">
        <f>(Jul!C16*6)+(Aug!C16*5)+(Sep!C16*4)+(Oct!C16*3)+(Nov!C16*2)+(Dec!C16*1)</f>
        <v>207469</v>
      </c>
      <c r="E16" s="8"/>
      <c r="F16" s="30">
        <f>(Jul!E16*6)+(Aug!E16*5)+(Sep!E16*4)+(Oct!E16*3)+(Nov!E16*2)+(Dec!E16*1)</f>
        <v>4935</v>
      </c>
      <c r="G16" s="8">
        <v>23328</v>
      </c>
      <c r="H16" s="30">
        <f>Nov!H16+G16</f>
        <v>374130</v>
      </c>
      <c r="I16" s="30">
        <f t="shared" si="0"/>
        <v>25129</v>
      </c>
      <c r="J16" s="30">
        <f t="shared" si="1"/>
        <v>586534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(Jul!C17*6)+(Aug!C17*5)+(Sep!C17*4)+(Oct!C17*3)+(Nov!C17*2)+(Dec!C17*1)</f>
        <v>0</v>
      </c>
      <c r="E17" s="8"/>
      <c r="F17" s="30">
        <f>(Jul!E17*6)+(Aug!E17*5)+(Sep!E17*4)+(Oct!E17*3)+(Nov!E17*2)+(Dec!E17*1)</f>
        <v>0</v>
      </c>
      <c r="G17" s="8"/>
      <c r="H17" s="30">
        <f>Nov!H17+G17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(Jul!C22*6)+(Aug!C22*5)+(Sep!C22*4)+(Oct!C22*3)+(Nov!C22*2)+(Dec!C22*1)</f>
        <v>0</v>
      </c>
      <c r="E22" s="8"/>
      <c r="F22" s="30">
        <f>(Jul!E22*6)+(Aug!E22*5)+(Sep!E22*4)+(Oct!E22*3)+(Nov!E22*2)+(Dec!E22*1)</f>
        <v>0</v>
      </c>
      <c r="G22" s="8"/>
      <c r="H22" s="30">
        <f>Nov!H22+G22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(Jul!C24*6)+(Aug!C24*5)+(Sep!C24*4)+(Oct!C24*3)+(Nov!C24*2)+(Dec!C24*1)</f>
        <v>260</v>
      </c>
      <c r="E24" s="8"/>
      <c r="F24" s="30">
        <f>(Jul!E24*6)+(Aug!E24*5)+(Sep!E24*4)+(Oct!E24*3)+(Nov!E24*2)+(Dec!E24*1)</f>
        <v>0</v>
      </c>
      <c r="G24" s="8"/>
      <c r="H24" s="30">
        <f>Nov!H24+G24</f>
        <v>2085</v>
      </c>
      <c r="I24" s="30">
        <f t="shared" si="0"/>
        <v>0</v>
      </c>
      <c r="J24" s="30">
        <f t="shared" si="1"/>
        <v>2345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>
        <v>2612</v>
      </c>
      <c r="D26" s="30">
        <f>(Jul!C26*6)+(Aug!C26*5)+(Sep!C26*4)+(Oct!C26*3)+(Nov!C26*2)+(Dec!C26*1)</f>
        <v>25323</v>
      </c>
      <c r="E26" s="8"/>
      <c r="F26" s="30">
        <f>(Jul!E26*6)+(Aug!E26*5)+(Sep!E26*4)+(Oct!E26*3)+(Nov!E26*2)+(Dec!E26*1)</f>
        <v>0</v>
      </c>
      <c r="G26" s="8">
        <v>45186</v>
      </c>
      <c r="H26" s="30">
        <f>Nov!H26+G26</f>
        <v>52209</v>
      </c>
      <c r="I26" s="30">
        <f t="shared" si="0"/>
        <v>47798</v>
      </c>
      <c r="J26" s="30">
        <f t="shared" si="1"/>
        <v>77532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1884</v>
      </c>
      <c r="G29" s="8"/>
      <c r="H29" s="30">
        <f>Nov!H29+G29</f>
        <v>8398</v>
      </c>
      <c r="I29" s="30">
        <f t="shared" si="0"/>
        <v>0</v>
      </c>
      <c r="J29" s="30">
        <f t="shared" si="1"/>
        <v>10282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(Jul!C31*6)+(Aug!C31*5)+(Sep!C31*4)+(Oct!C31*3)+(Nov!C31*2)+(Dec!C31*1)</f>
        <v>0</v>
      </c>
      <c r="E31" s="8"/>
      <c r="F31" s="30">
        <f>(Jul!E31*6)+(Aug!E31*5)+(Sep!E31*4)+(Oct!E31*3)+(Nov!E31*2)+(Dec!E31*1)</f>
        <v>0</v>
      </c>
      <c r="G31" s="8"/>
      <c r="H31" s="30">
        <f>Nov!H31+G31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(Jul!C32*6)+(Aug!C32*5)+(Sep!C32*4)+(Oct!C32*3)+(Nov!C32*2)+(Dec!C32*1)</f>
        <v>9132</v>
      </c>
      <c r="E32" s="8"/>
      <c r="F32" s="30">
        <f>(Jul!E32*6)+(Aug!E32*5)+(Sep!E32*4)+(Oct!E32*3)+(Nov!E32*2)+(Dec!E32*1)</f>
        <v>0</v>
      </c>
      <c r="G32" s="8"/>
      <c r="H32" s="30">
        <f>Nov!H32+G32</f>
        <v>9062</v>
      </c>
      <c r="I32" s="30">
        <f t="shared" si="0"/>
        <v>0</v>
      </c>
      <c r="J32" s="30">
        <f t="shared" si="1"/>
        <v>18194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(Jul!C33*6)+(Aug!C33*5)+(Sep!C33*4)+(Oct!C33*3)+(Nov!C33*2)+(Dec!C33*1)</f>
        <v>1044</v>
      </c>
      <c r="E33" s="8"/>
      <c r="F33" s="30">
        <f>(Jul!E33*6)+(Aug!E33*5)+(Sep!E33*4)+(Oct!E33*3)+(Nov!E33*2)+(Dec!E33*1)</f>
        <v>0</v>
      </c>
      <c r="G33" s="8"/>
      <c r="H33" s="30">
        <f>Nov!H33+G33</f>
        <v>26850</v>
      </c>
      <c r="I33" s="30">
        <f t="shared" si="0"/>
        <v>0</v>
      </c>
      <c r="J33" s="30">
        <f t="shared" si="1"/>
        <v>27894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(Jul!C35*6)+(Aug!C35*5)+(Sep!C35*4)+(Oct!C35*3)+(Nov!C35*2)+(Dec!C35*1)</f>
        <v>0</v>
      </c>
      <c r="E35" s="8"/>
      <c r="F35" s="30">
        <f>(Jul!E35*6)+(Aug!E35*5)+(Sep!E35*4)+(Oct!E35*3)+(Nov!E35*2)+(Dec!E35*1)</f>
        <v>0</v>
      </c>
      <c r="G35" s="8"/>
      <c r="H35" s="30">
        <f>Nov!H35+G35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(Jul!C37*6)+(Aug!C37*5)+(Sep!C37*4)+(Oct!C37*3)+(Nov!C37*2)+(Dec!C37*1)</f>
        <v>7726</v>
      </c>
      <c r="E37" s="8"/>
      <c r="F37" s="30">
        <f>(Jul!E37*6)+(Aug!E37*5)+(Sep!E37*4)+(Oct!E37*3)+(Nov!E37*2)+(Dec!E37*1)</f>
        <v>0</v>
      </c>
      <c r="G37" s="8"/>
      <c r="H37" s="30">
        <f>Nov!H37+G37</f>
        <v>6215</v>
      </c>
      <c r="I37" s="30">
        <f t="shared" si="0"/>
        <v>0</v>
      </c>
      <c r="J37" s="30">
        <f t="shared" si="1"/>
        <v>13941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1076</v>
      </c>
      <c r="D39" s="30">
        <f>(Jul!C39*6)+(Aug!C39*5)+(Sep!C39*4)+(Oct!C39*3)+(Nov!C39*2)+(Dec!C39*1)</f>
        <v>58641</v>
      </c>
      <c r="E39" s="8"/>
      <c r="F39" s="30">
        <f>(Jul!E39*6)+(Aug!E39*5)+(Sep!E39*4)+(Oct!E39*3)+(Nov!E39*2)+(Dec!E39*1)</f>
        <v>0</v>
      </c>
      <c r="G39" s="8">
        <v>13627</v>
      </c>
      <c r="H39" s="30">
        <f>Nov!H39+G39</f>
        <v>154300</v>
      </c>
      <c r="I39" s="30">
        <f t="shared" si="0"/>
        <v>14703</v>
      </c>
      <c r="J39" s="30">
        <f t="shared" si="1"/>
        <v>212941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(Jul!C42*6)+(Aug!C42*5)+(Sep!C42*4)+(Oct!C42*3)+(Nov!C42*2)+(Dec!C42*1)</f>
        <v>9663</v>
      </c>
      <c r="E42" s="8"/>
      <c r="F42" s="30">
        <f>(Jul!E42*6)+(Aug!E42*5)+(Sep!E42*4)+(Oct!E42*3)+(Nov!E42*2)+(Dec!E42*1)</f>
        <v>0</v>
      </c>
      <c r="G42" s="8"/>
      <c r="H42" s="30">
        <f>Nov!H42+G42</f>
        <v>12878</v>
      </c>
      <c r="I42" s="30">
        <f t="shared" si="0"/>
        <v>0</v>
      </c>
      <c r="J42" s="30">
        <f t="shared" si="1"/>
        <v>22541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(Jul!C43*6)+(Aug!C43*5)+(Sep!C43*4)+(Oct!C43*3)+(Nov!C43*2)+(Dec!C43*1)</f>
        <v>17884</v>
      </c>
      <c r="E43" s="8"/>
      <c r="F43" s="30">
        <f>(Jul!E43*6)+(Aug!E43*5)+(Sep!E43*4)+(Oct!E43*3)+(Nov!E43*2)+(Dec!E43*1)</f>
        <v>0</v>
      </c>
      <c r="G43" s="8"/>
      <c r="H43" s="30">
        <f>Nov!H43+G43</f>
        <v>51497</v>
      </c>
      <c r="I43" s="30">
        <f t="shared" si="0"/>
        <v>0</v>
      </c>
      <c r="J43" s="30">
        <f t="shared" si="1"/>
        <v>69381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779</v>
      </c>
      <c r="D44" s="30">
        <f>(Jul!C44*6)+(Aug!C44*5)+(Sep!C44*4)+(Oct!C44*3)+(Nov!C44*2)+(Dec!C44*1)</f>
        <v>23592</v>
      </c>
      <c r="E44" s="8"/>
      <c r="F44" s="30">
        <f>(Jul!E44*6)+(Aug!E44*5)+(Sep!E44*4)+(Oct!E44*3)+(Nov!E44*2)+(Dec!E44*1)</f>
        <v>6324</v>
      </c>
      <c r="G44" s="8">
        <v>8265</v>
      </c>
      <c r="H44" s="30">
        <f>Nov!H44+G44</f>
        <v>40517</v>
      </c>
      <c r="I44" s="30">
        <f t="shared" si="0"/>
        <v>9044</v>
      </c>
      <c r="J44" s="30">
        <f t="shared" si="1"/>
        <v>70433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(Jul!C47*6)+(Aug!C47*5)+(Sep!C47*4)+(Oct!C47*3)+(Nov!C47*2)+(Dec!C47*1)</f>
        <v>24730</v>
      </c>
      <c r="E47" s="8"/>
      <c r="F47" s="30">
        <f>(Jul!E47*6)+(Aug!E47*5)+(Sep!E47*4)+(Oct!E47*3)+(Nov!E47*2)+(Dec!E47*1)</f>
        <v>0</v>
      </c>
      <c r="G47" s="8"/>
      <c r="H47" s="30">
        <f>Nov!H47+G47</f>
        <v>68239</v>
      </c>
      <c r="I47" s="30">
        <f t="shared" si="0"/>
        <v>0</v>
      </c>
      <c r="J47" s="30">
        <f t="shared" si="1"/>
        <v>92969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(Jul!C48*6)+(Aug!C48*5)+(Sep!C48*4)+(Oct!C48*3)+(Nov!C48*2)+(Dec!C48*1)</f>
        <v>0</v>
      </c>
      <c r="E48" s="8"/>
      <c r="F48" s="30">
        <f>(Jul!E48*6)+(Aug!E48*5)+(Sep!E48*4)+(Oct!E48*3)+(Nov!E48*2)+(Dec!E48*1)</f>
        <v>0</v>
      </c>
      <c r="G48" s="8"/>
      <c r="H48" s="30">
        <f>Nov!H48+G48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>
        <v>923</v>
      </c>
      <c r="D49" s="30">
        <f>(Jul!C49*6)+(Aug!C49*5)+(Sep!C49*4)+(Oct!C49*3)+(Nov!C49*2)+(Dec!C49*1)</f>
        <v>2523</v>
      </c>
      <c r="E49" s="8"/>
      <c r="F49" s="30">
        <f>(Jul!E49*6)+(Aug!E49*5)+(Sep!E49*4)+(Oct!E49*3)+(Nov!E49*2)+(Dec!E49*1)</f>
        <v>8280</v>
      </c>
      <c r="G49" s="8">
        <v>3694</v>
      </c>
      <c r="H49" s="30">
        <f>Nov!H49+G49</f>
        <v>12031</v>
      </c>
      <c r="I49" s="30">
        <f t="shared" si="0"/>
        <v>4617</v>
      </c>
      <c r="J49" s="30">
        <f t="shared" si="1"/>
        <v>22834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587</v>
      </c>
      <c r="D50" s="30">
        <f>(Jul!C50*6)+(Aug!C50*5)+(Sep!C50*4)+(Oct!C50*3)+(Nov!C50*2)+(Dec!C50*1)</f>
        <v>11907</v>
      </c>
      <c r="E50" s="8"/>
      <c r="F50" s="30">
        <f>(Jul!E50*6)+(Aug!E50*5)+(Sep!E50*4)+(Oct!E50*3)+(Nov!E50*2)+(Dec!E50*1)</f>
        <v>0</v>
      </c>
      <c r="G50" s="8">
        <v>8637</v>
      </c>
      <c r="H50" s="30">
        <f>Nov!H50+G50</f>
        <v>29383</v>
      </c>
      <c r="I50" s="30">
        <f t="shared" si="0"/>
        <v>9224</v>
      </c>
      <c r="J50" s="30">
        <f t="shared" si="1"/>
        <v>41290</v>
      </c>
    </row>
    <row r="51" spans="1:10" s="1" customFormat="1" ht="15.75" customHeight="1" x14ac:dyDescent="0.25">
      <c r="A51" s="5" t="s">
        <v>59</v>
      </c>
      <c r="B51" s="6" t="s">
        <v>20</v>
      </c>
      <c r="C51" s="7">
        <v>606</v>
      </c>
      <c r="D51" s="30">
        <f>(Jul!C51*6)+(Aug!C51*5)+(Sep!C51*4)+(Oct!C51*3)+(Nov!C51*2)+(Dec!C51*1)</f>
        <v>57376</v>
      </c>
      <c r="E51" s="8"/>
      <c r="F51" s="30">
        <f>(Jul!E51*6)+(Aug!E51*5)+(Sep!E51*4)+(Oct!E51*3)+(Nov!E51*2)+(Dec!E51*1)</f>
        <v>0</v>
      </c>
      <c r="G51" s="8">
        <v>21300</v>
      </c>
      <c r="H51" s="30">
        <f>Nov!H51+G51</f>
        <v>135436</v>
      </c>
      <c r="I51" s="30">
        <f t="shared" si="0"/>
        <v>21906</v>
      </c>
      <c r="J51" s="30">
        <f t="shared" si="1"/>
        <v>192812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(Jul!C54*6)+(Aug!C54*5)+(Sep!C54*4)+(Oct!C54*3)+(Nov!C54*2)+(Dec!C54*1)</f>
        <v>27122</v>
      </c>
      <c r="E54" s="8"/>
      <c r="F54" s="30">
        <f>(Jul!E54*6)+(Aug!E54*5)+(Sep!E54*4)+(Oct!E54*3)+(Nov!E54*2)+(Dec!E54*1)</f>
        <v>0</v>
      </c>
      <c r="G54" s="8"/>
      <c r="H54" s="30">
        <f>Nov!H54+G54</f>
        <v>101303</v>
      </c>
      <c r="I54" s="30">
        <f t="shared" si="0"/>
        <v>0</v>
      </c>
      <c r="J54" s="30">
        <f t="shared" si="1"/>
        <v>128425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(Jul!C55*6)+(Aug!C55*5)+(Sep!C55*4)+(Oct!C55*3)+(Nov!C55*2)+(Dec!C55*1)</f>
        <v>10392</v>
      </c>
      <c r="E55" s="8"/>
      <c r="F55" s="30">
        <f>(Jul!E55*6)+(Aug!E55*5)+(Sep!E55*4)+(Oct!E55*3)+(Nov!E55*2)+(Dec!E55*1)</f>
        <v>0</v>
      </c>
      <c r="G55" s="8"/>
      <c r="H55" s="30">
        <f>Nov!H55+G55</f>
        <v>28703</v>
      </c>
      <c r="I55" s="30">
        <f t="shared" si="0"/>
        <v>0</v>
      </c>
      <c r="J55" s="30">
        <f t="shared" si="1"/>
        <v>39095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(Jul!C57*6)+(Aug!C57*5)+(Sep!C57*4)+(Oct!C57*3)+(Nov!C57*2)+(Dec!C57*1)</f>
        <v>10400</v>
      </c>
      <c r="E57" s="8"/>
      <c r="F57" s="30">
        <f>(Jul!E57*6)+(Aug!E57*5)+(Sep!E57*4)+(Oct!E57*3)+(Nov!E57*2)+(Dec!E57*1)</f>
        <v>0</v>
      </c>
      <c r="G57" s="8"/>
      <c r="H57" s="30">
        <f>Nov!H57+G57</f>
        <v>58999</v>
      </c>
      <c r="I57" s="30">
        <f t="shared" si="0"/>
        <v>0</v>
      </c>
      <c r="J57" s="30">
        <f t="shared" si="1"/>
        <v>69399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(Jul!C59*6)+(Aug!C59*5)+(Sep!C59*4)+(Oct!C59*3)+(Nov!C59*2)+(Dec!C59*1)</f>
        <v>1600</v>
      </c>
      <c r="E59" s="8"/>
      <c r="F59" s="30">
        <f>(Jul!E59*6)+(Aug!E59*5)+(Sep!E59*4)+(Oct!E59*3)+(Nov!E59*2)+(Dec!E59*1)</f>
        <v>0</v>
      </c>
      <c r="G59" s="8"/>
      <c r="H59" s="30">
        <f>Nov!H59+G59</f>
        <v>4072</v>
      </c>
      <c r="I59" s="30">
        <f t="shared" si="0"/>
        <v>0</v>
      </c>
      <c r="J59" s="30">
        <f t="shared" si="1"/>
        <v>5672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1727</v>
      </c>
      <c r="D60" s="30">
        <f>(Jul!C60*6)+(Aug!C60*5)+(Sep!C60*4)+(Oct!C60*3)+(Nov!C60*2)+(Dec!C60*1)</f>
        <v>23027</v>
      </c>
      <c r="E60" s="8"/>
      <c r="F60" s="30">
        <f>(Jul!E60*6)+(Aug!E60*5)+(Sep!E60*4)+(Oct!E60*3)+(Nov!E60*2)+(Dec!E60*1)</f>
        <v>0</v>
      </c>
      <c r="G60" s="8">
        <v>8165</v>
      </c>
      <c r="H60" s="30">
        <f>Nov!H60+G60</f>
        <v>63552</v>
      </c>
      <c r="I60" s="30">
        <f t="shared" si="0"/>
        <v>9892</v>
      </c>
      <c r="J60" s="30">
        <f t="shared" si="1"/>
        <v>86579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(Jul!C63*6)+(Aug!C63*5)+(Sep!C63*4)+(Oct!C63*3)+(Nov!C63*2)+(Dec!C63*1)</f>
        <v>13788</v>
      </c>
      <c r="E63" s="8"/>
      <c r="F63" s="30">
        <f>(Jul!E63*6)+(Aug!E63*5)+(Sep!E63*4)+(Oct!E63*3)+(Nov!E63*2)+(Dec!E63*1)</f>
        <v>6492</v>
      </c>
      <c r="G63" s="8"/>
      <c r="H63" s="30">
        <f>Nov!H63+G63</f>
        <v>21193</v>
      </c>
      <c r="I63" s="30">
        <f t="shared" si="0"/>
        <v>0</v>
      </c>
      <c r="J63" s="30">
        <f t="shared" si="1"/>
        <v>41473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10156</v>
      </c>
      <c r="D72" s="31">
        <f t="shared" si="4"/>
        <v>282964</v>
      </c>
      <c r="E72" s="31">
        <f t="shared" si="4"/>
        <v>0</v>
      </c>
      <c r="F72" s="31">
        <f t="shared" si="4"/>
        <v>12089</v>
      </c>
      <c r="G72" s="31">
        <f t="shared" si="4"/>
        <v>107907</v>
      </c>
      <c r="H72" s="31">
        <f t="shared" si="4"/>
        <v>636164</v>
      </c>
      <c r="I72" s="31">
        <f t="shared" si="4"/>
        <v>118063</v>
      </c>
      <c r="J72" s="31">
        <f t="shared" si="4"/>
        <v>931217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5698</v>
      </c>
      <c r="D73" s="31">
        <f t="shared" si="5"/>
        <v>310547</v>
      </c>
      <c r="E73" s="31">
        <f t="shared" si="5"/>
        <v>0</v>
      </c>
      <c r="F73" s="31">
        <f t="shared" si="5"/>
        <v>21096</v>
      </c>
      <c r="G73" s="31">
        <f t="shared" si="5"/>
        <v>63688</v>
      </c>
      <c r="H73" s="31">
        <f t="shared" si="5"/>
        <v>824230</v>
      </c>
      <c r="I73" s="31">
        <f t="shared" si="5"/>
        <v>69386</v>
      </c>
      <c r="J73" s="31">
        <f t="shared" si="5"/>
        <v>1155873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15854</v>
      </c>
      <c r="D74" s="31">
        <f t="shared" ref="D74:J74" si="6">SUM(D72:D73)</f>
        <v>593511</v>
      </c>
      <c r="E74" s="31">
        <f t="shared" si="6"/>
        <v>0</v>
      </c>
      <c r="F74" s="31">
        <f t="shared" si="6"/>
        <v>33185</v>
      </c>
      <c r="G74" s="31">
        <f t="shared" si="6"/>
        <v>171595</v>
      </c>
      <c r="H74" s="31">
        <f t="shared" si="6"/>
        <v>1460394</v>
      </c>
      <c r="I74" s="31">
        <f t="shared" si="6"/>
        <v>187449</v>
      </c>
      <c r="J74" s="31">
        <f t="shared" si="6"/>
        <v>2087090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31" sqref="E31"/>
    </sheetView>
  </sheetViews>
  <sheetFormatPr defaultRowHeight="13.2" x14ac:dyDescent="0.25"/>
  <cols>
    <col min="1" max="1" width="19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133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(Jul!C5*7)+(Aug!C5*6)+(Sep!C5*5)+(Oct!C5*4)+(Nov!C5*3)+(Dec!C5*2)+(Jan!C5*1)</f>
        <v>6720</v>
      </c>
      <c r="E5" s="8"/>
      <c r="F5" s="30">
        <f>(Jul!E5*7)+(Aug!E5*6)+(Sep!E5*5)+(Oct!E5*4)+(Nov!E5*3)+(Dec!E5*2)+(Jan!E5*1)</f>
        <v>0</v>
      </c>
      <c r="G5" s="8"/>
      <c r="H5" s="30">
        <f>Dec!H5+G5</f>
        <v>7139</v>
      </c>
      <c r="I5" s="30">
        <f t="shared" ref="I5:I63" si="0">C5+E5+G5</f>
        <v>0</v>
      </c>
      <c r="J5" s="30">
        <f t="shared" ref="J5:J63" si="1">D5+F5+H5</f>
        <v>13859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2167</v>
      </c>
      <c r="D6" s="30">
        <f>(Jul!C6*7)+(Aug!C6*6)+(Sep!C6*5)+(Oct!C6*4)+(Nov!C6*3)+(Dec!C6*2)+(Jan!C6*1)</f>
        <v>26998</v>
      </c>
      <c r="E6" s="8"/>
      <c r="F6" s="30">
        <f>(Jul!E6*7)+(Aug!E6*6)+(Sep!E6*5)+(Oct!E6*4)+(Nov!E6*3)+(Dec!E6*2)+(Jan!E6*1)</f>
        <v>0</v>
      </c>
      <c r="G6" s="8">
        <v>8865</v>
      </c>
      <c r="H6" s="30">
        <f>Dec!H6+G6</f>
        <v>58572</v>
      </c>
      <c r="I6" s="30">
        <f t="shared" si="0"/>
        <v>11032</v>
      </c>
      <c r="J6" s="30">
        <f t="shared" si="1"/>
        <v>85570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(Jul!C7*7)+(Aug!C7*6)+(Sep!C7*5)+(Oct!C7*4)+(Nov!C7*3)+(Dec!C7*2)+(Jan!C7*1)</f>
        <v>0</v>
      </c>
      <c r="E7" s="8"/>
      <c r="F7" s="30">
        <f>(Jul!E7*7)+(Aug!E7*6)+(Sep!E7*5)+(Oct!E7*4)+(Nov!E7*3)+(Dec!E7*2)+(Jan!E7*1)</f>
        <v>0</v>
      </c>
      <c r="G7" s="8"/>
      <c r="H7" s="30">
        <f>Dec!H7+G7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(Jul!C9*7)+(Aug!C9*6)+(Sep!C9*5)+(Oct!C9*4)+(Nov!C9*3)+(Dec!C9*2)+(Jan!C9*1)</f>
        <v>2312</v>
      </c>
      <c r="E9" s="8"/>
      <c r="F9" s="30">
        <f>(Jul!E9*7)+(Aug!E9*6)+(Sep!E9*5)+(Oct!E9*4)+(Nov!E9*3)+(Dec!E9*2)+(Jan!E9*1)</f>
        <v>0</v>
      </c>
      <c r="G9" s="8"/>
      <c r="H9" s="30">
        <f>Dec!H9+G9</f>
        <v>16996</v>
      </c>
      <c r="I9" s="30">
        <f t="shared" si="0"/>
        <v>0</v>
      </c>
      <c r="J9" s="30">
        <f t="shared" si="1"/>
        <v>19308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7871</v>
      </c>
      <c r="D10" s="30">
        <f>(Jul!C10*7)+(Aug!C10*6)+(Sep!C10*5)+(Oct!C10*4)+(Nov!C10*3)+(Dec!C10*2)+(Jan!C10*1)</f>
        <v>30595</v>
      </c>
      <c r="E10" s="8"/>
      <c r="F10" s="30">
        <f>(Jul!E10*7)+(Aug!E10*6)+(Sep!E10*5)+(Oct!E10*4)+(Nov!E10*3)+(Dec!E10*2)+(Jan!E10*1)</f>
        <v>0</v>
      </c>
      <c r="G10" s="8">
        <v>19926</v>
      </c>
      <c r="H10" s="30">
        <f>Dec!H10+G10</f>
        <v>137765</v>
      </c>
      <c r="I10" s="30">
        <f t="shared" si="0"/>
        <v>27797</v>
      </c>
      <c r="J10" s="30">
        <f t="shared" si="1"/>
        <v>168360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5563</v>
      </c>
      <c r="E12" s="8"/>
      <c r="F12" s="30">
        <f>(Jul!E12*7)+(Aug!E12*6)+(Sep!E12*5)+(Oct!E12*4)+(Nov!E12*3)+(Dec!E12*2)+(Jan!E12*1)</f>
        <v>6324</v>
      </c>
      <c r="G12" s="8"/>
      <c r="H12" s="30">
        <f>Dec!H12+G12</f>
        <v>7151</v>
      </c>
      <c r="I12" s="30">
        <f t="shared" si="0"/>
        <v>0</v>
      </c>
      <c r="J12" s="30">
        <f t="shared" si="1"/>
        <v>19038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>
        <v>2878</v>
      </c>
      <c r="D14" s="30">
        <f>(Jul!C14*7)+(Aug!C14*6)+(Sep!C14*5)+(Oct!C14*4)+(Nov!C14*3)+(Dec!C14*2)+(Jan!C14*1)</f>
        <v>10419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510</v>
      </c>
      <c r="I14" s="30">
        <f t="shared" si="0"/>
        <v>2878</v>
      </c>
      <c r="J14" s="30">
        <f t="shared" si="1"/>
        <v>10929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8804</v>
      </c>
      <c r="D16" s="30">
        <f>(Jul!C16*7)+(Aug!C16*6)+(Sep!C16*5)+(Oct!C16*4)+(Nov!C16*3)+(Dec!C16*2)+(Jan!C16*1)</f>
        <v>263460</v>
      </c>
      <c r="E16" s="8"/>
      <c r="F16" s="30">
        <f>(Jul!E16*7)+(Aug!E16*6)+(Sep!E16*5)+(Oct!E16*4)+(Nov!E16*3)+(Dec!E16*2)+(Jan!E16*1)</f>
        <v>6580</v>
      </c>
      <c r="G16" s="8">
        <v>117051</v>
      </c>
      <c r="H16" s="30">
        <f>Dec!H16+G16</f>
        <v>491181</v>
      </c>
      <c r="I16" s="30">
        <f t="shared" si="0"/>
        <v>125855</v>
      </c>
      <c r="J16" s="30">
        <f t="shared" si="1"/>
        <v>761221</v>
      </c>
    </row>
    <row r="17" spans="1:10" s="1" customFormat="1" ht="15.75" customHeight="1" x14ac:dyDescent="0.25">
      <c r="A17" s="5" t="s">
        <v>46</v>
      </c>
      <c r="B17" s="6" t="s">
        <v>22</v>
      </c>
      <c r="C17" s="7">
        <v>263</v>
      </c>
      <c r="D17" s="30">
        <f>(Jul!C17*7)+(Aug!C17*6)+(Sep!C17*5)+(Oct!C17*4)+(Nov!C17*3)+(Dec!C17*2)+(Jan!C17*1)</f>
        <v>263</v>
      </c>
      <c r="E17" s="8"/>
      <c r="F17" s="30">
        <f>(Jul!E17*7)+(Aug!E17*6)+(Sep!E17*5)+(Oct!E17*4)+(Nov!E17*3)+(Dec!E17*2)+(Jan!E17*1)</f>
        <v>0</v>
      </c>
      <c r="G17" s="8">
        <v>1039</v>
      </c>
      <c r="H17" s="30">
        <f>Dec!H17+G17</f>
        <v>1039</v>
      </c>
      <c r="I17" s="30">
        <f t="shared" si="0"/>
        <v>1302</v>
      </c>
      <c r="J17" s="30">
        <f t="shared" si="1"/>
        <v>1302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0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>
        <v>3229</v>
      </c>
      <c r="D24" s="30">
        <f>(Jul!C24*7)+(Aug!C24*6)+(Sep!C24*5)+(Oct!C24*4)+(Nov!C24*3)+(Dec!C24*2)+(Jan!C24*1)</f>
        <v>3619</v>
      </c>
      <c r="E24" s="8"/>
      <c r="F24" s="30">
        <f>(Jul!E24*7)+(Aug!E24*6)+(Sep!E24*5)+(Oct!E24*4)+(Nov!E24*3)+(Dec!E24*2)+(Jan!E24*1)</f>
        <v>0</v>
      </c>
      <c r="G24" s="8">
        <v>31119</v>
      </c>
      <c r="H24" s="30">
        <f>Dec!H24+G24</f>
        <v>33204</v>
      </c>
      <c r="I24" s="30">
        <f t="shared" si="0"/>
        <v>34348</v>
      </c>
      <c r="J24" s="30">
        <f t="shared" si="1"/>
        <v>36823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>
        <v>1725</v>
      </c>
      <c r="D26" s="30">
        <f>(Jul!C26*7)+(Aug!C26*6)+(Sep!C26*5)+(Oct!C26*4)+(Nov!C26*3)+(Dec!C26*2)+(Jan!C26*1)</f>
        <v>34364</v>
      </c>
      <c r="E26" s="8"/>
      <c r="F26" s="30">
        <f>(Jul!E26*7)+(Aug!E26*6)+(Sep!E26*5)+(Oct!E26*4)+(Nov!E26*3)+(Dec!E26*2)+(Jan!E26*1)</f>
        <v>0</v>
      </c>
      <c r="G26" s="8">
        <v>16784</v>
      </c>
      <c r="H26" s="30">
        <f>Dec!H26+G26</f>
        <v>68993</v>
      </c>
      <c r="I26" s="30">
        <f t="shared" si="0"/>
        <v>18509</v>
      </c>
      <c r="J26" s="30">
        <f t="shared" si="1"/>
        <v>103357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>
        <v>1214</v>
      </c>
      <c r="D29" s="30">
        <f>(Jul!C29*7)+(Aug!C29*6)+(Sep!C29*5)+(Oct!C29*4)+(Nov!C29*3)+(Dec!C29*2)+(Jan!C29*1)</f>
        <v>1214</v>
      </c>
      <c r="E29" s="8"/>
      <c r="F29" s="30">
        <f>(Jul!E29*7)+(Aug!E29*6)+(Sep!E29*5)+(Oct!E29*4)+(Nov!E29*3)+(Dec!E29*2)+(Jan!E29*1)</f>
        <v>2355</v>
      </c>
      <c r="G29" s="8">
        <v>1134</v>
      </c>
      <c r="H29" s="30">
        <f>Dec!H29+G29</f>
        <v>9532</v>
      </c>
      <c r="I29" s="30">
        <f t="shared" si="0"/>
        <v>2348</v>
      </c>
      <c r="J29" s="30">
        <f t="shared" si="1"/>
        <v>13101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(Jul!C31*7)+(Aug!C31*6)+(Sep!C31*5)+(Oct!C31*4)+(Nov!C31*3)+(Dec!C31*2)+(Jan!C31*1)</f>
        <v>0</v>
      </c>
      <c r="E31" s="8"/>
      <c r="F31" s="30">
        <f>(Jul!E31*7)+(Aug!E31*6)+(Sep!E31*5)+(Oct!E31*4)+(Nov!E31*3)+(Dec!E31*2)+(Jan!E31*1)</f>
        <v>0</v>
      </c>
      <c r="G31" s="8"/>
      <c r="H31" s="30">
        <f>Dec!H31+G31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10654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9062</v>
      </c>
      <c r="I32" s="30">
        <f t="shared" si="0"/>
        <v>0</v>
      </c>
      <c r="J32" s="30">
        <f t="shared" si="1"/>
        <v>19716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1566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26850</v>
      </c>
      <c r="I33" s="30">
        <f t="shared" si="0"/>
        <v>0</v>
      </c>
      <c r="J33" s="30">
        <f t="shared" si="1"/>
        <v>28416</v>
      </c>
    </row>
    <row r="34" spans="1:10" s="1" customFormat="1" ht="15.75" customHeight="1" x14ac:dyDescent="0.25">
      <c r="A34" s="5" t="s">
        <v>28</v>
      </c>
      <c r="B34" s="6" t="s">
        <v>20</v>
      </c>
      <c r="C34" s="7">
        <v>208</v>
      </c>
      <c r="D34" s="30">
        <f>(Jul!C34*7)+(Aug!C34*6)+(Sep!C34*5)+(Oct!C34*4)+(Nov!C34*3)+(Dec!C34*2)+(Jan!C34*1)</f>
        <v>208</v>
      </c>
      <c r="E34" s="8"/>
      <c r="F34" s="30">
        <f>(Jul!E34*7)+(Aug!E34*6)+(Sep!E34*5)+(Oct!E34*4)+(Nov!E34*3)+(Dec!E34*2)+(Jan!E34*1)</f>
        <v>0</v>
      </c>
      <c r="G34" s="8">
        <v>825</v>
      </c>
      <c r="H34" s="30">
        <f>Dec!H34+G34</f>
        <v>825</v>
      </c>
      <c r="I34" s="30">
        <f t="shared" si="0"/>
        <v>1033</v>
      </c>
      <c r="J34" s="30">
        <f t="shared" si="1"/>
        <v>1033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0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9522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6215</v>
      </c>
      <c r="I37" s="30">
        <f t="shared" si="0"/>
        <v>0</v>
      </c>
      <c r="J37" s="30">
        <f t="shared" si="1"/>
        <v>15737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72471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154300</v>
      </c>
      <c r="I39" s="30">
        <f t="shared" si="0"/>
        <v>0</v>
      </c>
      <c r="J39" s="30">
        <f t="shared" si="1"/>
        <v>226771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12100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12878</v>
      </c>
      <c r="I42" s="30">
        <f t="shared" si="0"/>
        <v>0</v>
      </c>
      <c r="J42" s="30">
        <f t="shared" si="1"/>
        <v>24978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21339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51497</v>
      </c>
      <c r="I43" s="30">
        <f t="shared" si="0"/>
        <v>0</v>
      </c>
      <c r="J43" s="30">
        <f t="shared" si="1"/>
        <v>72836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274</v>
      </c>
      <c r="D44" s="30">
        <f>(Jul!C44*7)+(Aug!C44*6)+(Sep!C44*5)+(Oct!C44*4)+(Nov!C44*3)+(Dec!C44*2)+(Jan!C44*1)</f>
        <v>28826</v>
      </c>
      <c r="E44" s="8"/>
      <c r="F44" s="30">
        <f>(Jul!E44*7)+(Aug!E44*6)+(Sep!E44*5)+(Oct!E44*4)+(Nov!E44*3)+(Dec!E44*2)+(Jan!E44*1)</f>
        <v>7378</v>
      </c>
      <c r="G44" s="8">
        <v>5218</v>
      </c>
      <c r="H44" s="30">
        <f>Dec!H44+G44</f>
        <v>45735</v>
      </c>
      <c r="I44" s="30">
        <f t="shared" si="0"/>
        <v>5492</v>
      </c>
      <c r="J44" s="30">
        <f t="shared" si="1"/>
        <v>81939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31986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68239</v>
      </c>
      <c r="I47" s="30">
        <f t="shared" si="0"/>
        <v>0</v>
      </c>
      <c r="J47" s="30">
        <f t="shared" si="1"/>
        <v>100225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0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3846</v>
      </c>
      <c r="E49" s="8"/>
      <c r="F49" s="30">
        <f>(Jul!E49*7)+(Aug!E49*6)+(Sep!E49*5)+(Oct!E49*4)+(Nov!E49*3)+(Dec!E49*2)+(Jan!E49*1)</f>
        <v>9660</v>
      </c>
      <c r="G49" s="8"/>
      <c r="H49" s="30">
        <f>Dec!H49+G49</f>
        <v>12031</v>
      </c>
      <c r="I49" s="30">
        <f t="shared" si="0"/>
        <v>0</v>
      </c>
      <c r="J49" s="30">
        <f t="shared" si="1"/>
        <v>25537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14818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29383</v>
      </c>
      <c r="I50" s="30">
        <f t="shared" si="0"/>
        <v>0</v>
      </c>
      <c r="J50" s="30">
        <f t="shared" si="1"/>
        <v>44201</v>
      </c>
    </row>
    <row r="51" spans="1:10" s="1" customFormat="1" ht="15.75" customHeight="1" x14ac:dyDescent="0.25">
      <c r="A51" s="5" t="s">
        <v>59</v>
      </c>
      <c r="B51" s="6" t="s">
        <v>20</v>
      </c>
      <c r="C51" s="7">
        <v>133</v>
      </c>
      <c r="D51" s="30">
        <f>(Jul!C51*7)+(Aug!C51*6)+(Sep!C51*5)+(Oct!C51*4)+(Nov!C51*3)+(Dec!C51*2)+(Jan!C51*1)</f>
        <v>69598</v>
      </c>
      <c r="E51" s="8"/>
      <c r="F51" s="30">
        <f>(Jul!E51*7)+(Aug!E51*6)+(Sep!E51*5)+(Oct!E51*4)+(Nov!E51*3)+(Dec!E51*2)+(Jan!E51*1)</f>
        <v>0</v>
      </c>
      <c r="G51" s="8">
        <v>3246</v>
      </c>
      <c r="H51" s="30">
        <f>Dec!H51+G51</f>
        <v>138682</v>
      </c>
      <c r="I51" s="30">
        <f t="shared" si="0"/>
        <v>3379</v>
      </c>
      <c r="J51" s="30">
        <f t="shared" si="1"/>
        <v>208280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34053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101303</v>
      </c>
      <c r="I54" s="30">
        <f t="shared" si="0"/>
        <v>0</v>
      </c>
      <c r="J54" s="30">
        <f t="shared" si="1"/>
        <v>135356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14521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28703</v>
      </c>
      <c r="I55" s="30">
        <f t="shared" si="0"/>
        <v>0</v>
      </c>
      <c r="J55" s="30">
        <f t="shared" si="1"/>
        <v>43224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13000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58999</v>
      </c>
      <c r="I57" s="30">
        <f t="shared" si="0"/>
        <v>0</v>
      </c>
      <c r="J57" s="30">
        <f t="shared" si="1"/>
        <v>71999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>
        <v>1409</v>
      </c>
      <c r="D59" s="30">
        <f>(Jul!C59*7)+(Aug!C59*6)+(Sep!C59*5)+(Oct!C59*4)+(Nov!C59*3)+(Dec!C59*2)+(Jan!C59*1)</f>
        <v>3409</v>
      </c>
      <c r="E59" s="8"/>
      <c r="F59" s="30">
        <f>(Jul!E59*7)+(Aug!E59*6)+(Sep!E59*5)+(Oct!E59*4)+(Nov!E59*3)+(Dec!E59*2)+(Jan!E59*1)</f>
        <v>0</v>
      </c>
      <c r="G59" s="8">
        <v>24877</v>
      </c>
      <c r="H59" s="30">
        <f>Dec!H59+G59</f>
        <v>28949</v>
      </c>
      <c r="I59" s="30">
        <f t="shared" si="0"/>
        <v>26286</v>
      </c>
      <c r="J59" s="30">
        <f t="shared" si="1"/>
        <v>32358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1459</v>
      </c>
      <c r="D60" s="30">
        <f>(Jul!C60*7)+(Aug!C60*6)+(Sep!C60*5)+(Oct!C60*4)+(Nov!C60*3)+(Dec!C60*2)+(Jan!C60*1)</f>
        <v>33469</v>
      </c>
      <c r="E60" s="8"/>
      <c r="F60" s="30">
        <f>(Jul!E60*7)+(Aug!E60*6)+(Sep!E60*5)+(Oct!E60*4)+(Nov!E60*3)+(Dec!E60*2)+(Jan!E60*1)</f>
        <v>0</v>
      </c>
      <c r="G60" s="8">
        <v>20081</v>
      </c>
      <c r="H60" s="30">
        <f>Dec!H60+G60</f>
        <v>83633</v>
      </c>
      <c r="I60" s="30">
        <f t="shared" si="0"/>
        <v>21540</v>
      </c>
      <c r="J60" s="30">
        <f t="shared" si="1"/>
        <v>117102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320</v>
      </c>
      <c r="D63" s="30">
        <f>(Jul!C63*7)+(Aug!C63*6)+(Sep!C63*5)+(Oct!C63*4)+(Nov!C63*3)+(Dec!C63*2)+(Jan!C63*1)</f>
        <v>17679</v>
      </c>
      <c r="E63" s="8"/>
      <c r="F63" s="30">
        <f>(Jul!E63*7)+(Aug!E63*6)+(Sep!E63*5)+(Oct!E63*4)+(Nov!E63*3)+(Dec!E63*2)+(Jan!E63*1)</f>
        <v>8115</v>
      </c>
      <c r="G63" s="8">
        <v>1584</v>
      </c>
      <c r="H63" s="30">
        <f>Dec!H63+G63</f>
        <v>22777</v>
      </c>
      <c r="I63" s="30">
        <f t="shared" si="0"/>
        <v>1904</v>
      </c>
      <c r="J63" s="30">
        <f t="shared" si="1"/>
        <v>48571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28151</v>
      </c>
      <c r="D72" s="31">
        <f t="shared" si="4"/>
        <v>385527</v>
      </c>
      <c r="E72" s="31">
        <f t="shared" si="4"/>
        <v>0</v>
      </c>
      <c r="F72" s="31">
        <f t="shared" si="4"/>
        <v>15259</v>
      </c>
      <c r="G72" s="31">
        <f t="shared" si="4"/>
        <v>195918</v>
      </c>
      <c r="H72" s="31">
        <f t="shared" si="4"/>
        <v>832082</v>
      </c>
      <c r="I72" s="31">
        <f t="shared" si="4"/>
        <v>224069</v>
      </c>
      <c r="J72" s="31">
        <f t="shared" si="4"/>
        <v>1232868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3803</v>
      </c>
      <c r="D73" s="31">
        <f t="shared" si="5"/>
        <v>393065</v>
      </c>
      <c r="E73" s="31">
        <f t="shared" si="5"/>
        <v>0</v>
      </c>
      <c r="F73" s="31">
        <f t="shared" si="5"/>
        <v>25153</v>
      </c>
      <c r="G73" s="31">
        <f t="shared" si="5"/>
        <v>55831</v>
      </c>
      <c r="H73" s="31">
        <f t="shared" si="5"/>
        <v>880061</v>
      </c>
      <c r="I73" s="31">
        <f t="shared" si="5"/>
        <v>59634</v>
      </c>
      <c r="J73" s="31">
        <f t="shared" si="5"/>
        <v>1298279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31954</v>
      </c>
      <c r="D74" s="31">
        <f t="shared" ref="D74:J74" si="6">SUM(D72:D73)</f>
        <v>778592</v>
      </c>
      <c r="E74" s="31">
        <f t="shared" si="6"/>
        <v>0</v>
      </c>
      <c r="F74" s="31">
        <f t="shared" si="6"/>
        <v>40412</v>
      </c>
      <c r="G74" s="31">
        <f t="shared" si="6"/>
        <v>251749</v>
      </c>
      <c r="H74" s="31">
        <f t="shared" si="6"/>
        <v>1712143</v>
      </c>
      <c r="I74" s="31">
        <f t="shared" si="6"/>
        <v>283703</v>
      </c>
      <c r="J74" s="31">
        <f t="shared" si="6"/>
        <v>2531147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F65" sqref="F65"/>
    </sheetView>
  </sheetViews>
  <sheetFormatPr defaultRowHeight="13.2" x14ac:dyDescent="0.25"/>
  <cols>
    <col min="1" max="1" width="20.332031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134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(Jul!C5*8)+(Aug!C5*7)+(Sep!C5*6)+(Oct!C5*5)+(Nov!C5*4)+(Dec!C5*3)+(Jan!C5*2)+(Feb!C5*1)</f>
        <v>8099</v>
      </c>
      <c r="E5" s="8"/>
      <c r="F5" s="30">
        <f>(Jul!E5*8)+(Aug!E5*7)+(Sep!E5*6)+(Oct!E5*5)+(Nov!E5*4)+(Dec!E5*3)+(Jan!E5*2)+(Feb!E5*1)</f>
        <v>0</v>
      </c>
      <c r="G5" s="8"/>
      <c r="H5" s="30">
        <f>Jan!H5+G5</f>
        <v>7139</v>
      </c>
      <c r="I5" s="30">
        <f t="shared" ref="I5:I63" si="0">C5+E5+G5</f>
        <v>0</v>
      </c>
      <c r="J5" s="30">
        <f t="shared" ref="J5:J63" si="1">D5+F5+H5</f>
        <v>15238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(Jul!C6*8)+(Aug!C6*7)+(Sep!C6*6)+(Oct!C6*5)+(Nov!C6*4)+(Dec!C6*3)+(Jan!C6*2)+(Feb!C6*1)</f>
        <v>36097</v>
      </c>
      <c r="E6" s="8"/>
      <c r="F6" s="30">
        <f>(Jul!E6*8)+(Aug!E6*7)+(Sep!E6*6)+(Oct!E6*5)+(Nov!E6*4)+(Dec!E6*3)+(Jan!E6*2)+(Feb!E6*1)</f>
        <v>0</v>
      </c>
      <c r="G6" s="8"/>
      <c r="H6" s="30">
        <f>Jan!H6+G6</f>
        <v>58572</v>
      </c>
      <c r="I6" s="30">
        <f t="shared" si="0"/>
        <v>0</v>
      </c>
      <c r="J6" s="30">
        <f t="shared" si="1"/>
        <v>94669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0</v>
      </c>
      <c r="E7" s="8"/>
      <c r="F7" s="30">
        <f>(Jul!E7*8)+(Aug!E7*7)+(Sep!E7*6)+(Oct!E7*5)+(Nov!E7*4)+(Dec!E7*3)+(Jan!E7*2)+(Feb!E7*1)</f>
        <v>0</v>
      </c>
      <c r="G7" s="8"/>
      <c r="H7" s="30">
        <f>Jan!H7+G7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0</v>
      </c>
      <c r="E8" s="8"/>
      <c r="F8" s="30">
        <f>(Jul!E8*8)+(Aug!E8*7)+(Sep!E8*6)+(Oct!E8*5)+(Nov!E8*4)+(Dec!E8*3)+(Jan!E8*2)+(Feb!E8*1)</f>
        <v>0</v>
      </c>
      <c r="G8" s="8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3468</v>
      </c>
      <c r="E9" s="8"/>
      <c r="F9" s="30">
        <f>(Jul!E9*8)+(Aug!E9*7)+(Sep!E9*6)+(Oct!E9*5)+(Nov!E9*4)+(Dec!E9*3)+(Jan!E9*2)+(Feb!E9*1)</f>
        <v>0</v>
      </c>
      <c r="G9" s="8"/>
      <c r="H9" s="30">
        <f>Jan!H9+G9</f>
        <v>16996</v>
      </c>
      <c r="I9" s="30">
        <f t="shared" si="0"/>
        <v>0</v>
      </c>
      <c r="J9" s="30">
        <f t="shared" si="1"/>
        <v>20464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44022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137765</v>
      </c>
      <c r="I10" s="30">
        <f t="shared" si="0"/>
        <v>0</v>
      </c>
      <c r="J10" s="30">
        <f t="shared" si="1"/>
        <v>181787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0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>
        <v>1184</v>
      </c>
      <c r="D12" s="30">
        <f>(Jul!C12*8)+(Aug!C12*7)+(Sep!C12*6)+(Oct!C12*5)+(Nov!C12*4)+(Dec!C12*3)+(Jan!C12*2)+(Feb!C12*1)</f>
        <v>8370</v>
      </c>
      <c r="E12" s="8"/>
      <c r="F12" s="30">
        <f>(Jul!E12*8)+(Aug!E12*7)+(Sep!E12*6)+(Oct!E12*5)+(Nov!E12*4)+(Dec!E12*3)+(Jan!E12*2)+(Feb!E12*1)</f>
        <v>7378</v>
      </c>
      <c r="G12" s="8">
        <v>5792</v>
      </c>
      <c r="H12" s="30">
        <f>Jan!H12+G12</f>
        <v>12943</v>
      </c>
      <c r="I12" s="30">
        <f t="shared" si="0"/>
        <v>6976</v>
      </c>
      <c r="J12" s="30">
        <f t="shared" si="1"/>
        <v>28691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>
        <v>1555</v>
      </c>
      <c r="D14" s="30">
        <f>(Jul!C14*8)+(Aug!C14*7)+(Sep!C14*6)+(Oct!C14*5)+(Nov!C14*4)+(Dec!C14*3)+(Jan!C14*2)+(Feb!C14*1)</f>
        <v>17985</v>
      </c>
      <c r="E14" s="8"/>
      <c r="F14" s="30">
        <f>(Jul!E14*8)+(Aug!E14*7)+(Sep!E14*6)+(Oct!E14*5)+(Nov!E14*4)+(Dec!E14*3)+(Jan!E14*2)+(Feb!E14*1)</f>
        <v>0</v>
      </c>
      <c r="G14" s="8">
        <v>13263</v>
      </c>
      <c r="H14" s="30">
        <f>Jan!H14+G14</f>
        <v>13773</v>
      </c>
      <c r="I14" s="30">
        <f t="shared" si="0"/>
        <v>14818</v>
      </c>
      <c r="J14" s="30">
        <f t="shared" si="1"/>
        <v>31758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6241</v>
      </c>
      <c r="D16" s="30">
        <f>(Jul!C16*8)+(Aug!C16*7)+(Sep!C16*6)+(Oct!C16*5)+(Nov!C16*4)+(Dec!C16*3)+(Jan!C16*2)+(Feb!C16*1)</f>
        <v>325692</v>
      </c>
      <c r="E16" s="8"/>
      <c r="F16" s="30">
        <f>(Jul!E16*8)+(Aug!E16*7)+(Sep!E16*6)+(Oct!E16*5)+(Nov!E16*4)+(Dec!E16*3)+(Jan!E16*2)+(Feb!E16*1)</f>
        <v>8225</v>
      </c>
      <c r="G16" s="8">
        <v>47892</v>
      </c>
      <c r="H16" s="30">
        <f>Jan!H16+G16</f>
        <v>539073</v>
      </c>
      <c r="I16" s="30">
        <f t="shared" si="0"/>
        <v>54133</v>
      </c>
      <c r="J16" s="30">
        <f t="shared" si="1"/>
        <v>872990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526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1039</v>
      </c>
      <c r="I17" s="30">
        <f t="shared" si="0"/>
        <v>0</v>
      </c>
      <c r="J17" s="30">
        <f t="shared" si="1"/>
        <v>1565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0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0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0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6978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33204</v>
      </c>
      <c r="I24" s="30">
        <f t="shared" si="0"/>
        <v>0</v>
      </c>
      <c r="J24" s="30">
        <f t="shared" si="1"/>
        <v>40182</v>
      </c>
    </row>
    <row r="25" spans="1:10" s="1" customFormat="1" ht="15.75" customHeight="1" x14ac:dyDescent="0.25">
      <c r="A25" s="5" t="s">
        <v>62</v>
      </c>
      <c r="B25" s="6" t="s">
        <v>22</v>
      </c>
      <c r="C25" s="7">
        <v>497</v>
      </c>
      <c r="D25" s="30">
        <f>(Jul!C25*8)+(Aug!C25*7)+(Sep!C25*6)+(Oct!C25*5)+(Nov!C25*4)+(Dec!C25*3)+(Jan!C25*2)+(Feb!C25*1)</f>
        <v>497</v>
      </c>
      <c r="E25" s="8"/>
      <c r="F25" s="30">
        <f>(Jul!E25*8)+(Aug!E25*7)+(Sep!E25*6)+(Oct!E25*5)+(Nov!E25*4)+(Dec!E25*3)+(Jan!E25*2)+(Feb!E25*1)</f>
        <v>0</v>
      </c>
      <c r="G25" s="8">
        <v>3437</v>
      </c>
      <c r="H25" s="30">
        <f>Jan!H25+G25</f>
        <v>3437</v>
      </c>
      <c r="I25" s="30">
        <f t="shared" si="0"/>
        <v>3934</v>
      </c>
      <c r="J25" s="30">
        <f t="shared" si="1"/>
        <v>3934</v>
      </c>
    </row>
    <row r="26" spans="1:10" s="1" customFormat="1" ht="15.75" customHeight="1" x14ac:dyDescent="0.25">
      <c r="A26" s="5" t="s">
        <v>63</v>
      </c>
      <c r="B26" s="6" t="s">
        <v>22</v>
      </c>
      <c r="C26" s="7">
        <v>220</v>
      </c>
      <c r="D26" s="30">
        <f>(Jul!C26*8)+(Aug!C26*7)+(Sep!C26*6)+(Oct!C26*5)+(Nov!C26*4)+(Dec!C26*3)+(Jan!C26*2)+(Feb!C26*1)</f>
        <v>43625</v>
      </c>
      <c r="E26" s="8"/>
      <c r="F26" s="30">
        <f>(Jul!E26*8)+(Aug!E26*7)+(Sep!E26*6)+(Oct!E26*5)+(Nov!E26*4)+(Dec!E26*3)+(Jan!E26*2)+(Feb!E26*1)</f>
        <v>0</v>
      </c>
      <c r="G26" s="8">
        <v>1523</v>
      </c>
      <c r="H26" s="30">
        <f>Jan!H26+G26</f>
        <v>70516</v>
      </c>
      <c r="I26" s="30">
        <f t="shared" si="0"/>
        <v>1743</v>
      </c>
      <c r="J26" s="30">
        <f t="shared" si="1"/>
        <v>114141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0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2428</v>
      </c>
      <c r="E29" s="8"/>
      <c r="F29" s="30">
        <f>(Jul!E29*8)+(Aug!E29*7)+(Sep!E29*6)+(Oct!E29*5)+(Nov!E29*4)+(Dec!E29*3)+(Jan!E29*2)+(Feb!E29*1)</f>
        <v>2826</v>
      </c>
      <c r="G29" s="8"/>
      <c r="H29" s="30">
        <f>Jan!H29+G29</f>
        <v>9532</v>
      </c>
      <c r="I29" s="30">
        <f t="shared" si="0"/>
        <v>0</v>
      </c>
      <c r="J29" s="30">
        <f t="shared" si="1"/>
        <v>14786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(Jul!C30*8)+(Aug!C30*7)+(Sep!C30*6)+(Oct!C30*5)+(Nov!C30*4)+(Dec!C30*3)+(Jan!C30*2)+(Feb!C30*1)</f>
        <v>0</v>
      </c>
      <c r="E30" s="8"/>
      <c r="F30" s="30">
        <f>(Jul!E30*8)+(Aug!E30*7)+(Sep!E30*6)+(Oct!E30*5)+(Nov!E30*4)+(Dec!E30*3)+(Jan!E30*2)+(Feb!E30*1)</f>
        <v>0</v>
      </c>
      <c r="G30" s="8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0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0</v>
      </c>
      <c r="I31" s="30">
        <f t="shared" si="0"/>
        <v>0</v>
      </c>
      <c r="J31" s="30">
        <f t="shared" si="1"/>
        <v>0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12176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9062</v>
      </c>
      <c r="I32" s="30">
        <f t="shared" si="0"/>
        <v>0</v>
      </c>
      <c r="J32" s="30">
        <f t="shared" si="1"/>
        <v>21238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2514</v>
      </c>
      <c r="D33" s="30">
        <f>(Jul!C33*8)+(Aug!C33*7)+(Sep!C33*6)+(Oct!C33*5)+(Nov!C33*4)+(Dec!C33*3)+(Jan!C33*2)+(Feb!C33*1)</f>
        <v>4602</v>
      </c>
      <c r="E33" s="8"/>
      <c r="F33" s="30">
        <f>(Jul!E33*8)+(Aug!E33*7)+(Sep!E33*6)+(Oct!E33*5)+(Nov!E33*4)+(Dec!E33*3)+(Jan!E33*2)+(Feb!E33*1)</f>
        <v>0</v>
      </c>
      <c r="G33" s="8">
        <v>36632</v>
      </c>
      <c r="H33" s="30">
        <f>Jan!H33+G33</f>
        <v>63482</v>
      </c>
      <c r="I33" s="30">
        <f t="shared" si="0"/>
        <v>39146</v>
      </c>
      <c r="J33" s="30">
        <f t="shared" si="1"/>
        <v>68084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416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825</v>
      </c>
      <c r="I34" s="30">
        <f t="shared" si="0"/>
        <v>0</v>
      </c>
      <c r="J34" s="30">
        <f t="shared" si="1"/>
        <v>1241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917</v>
      </c>
      <c r="D35" s="30">
        <f>(Jul!C35*8)+(Aug!C35*7)+(Sep!C35*6)+(Oct!C35*5)+(Nov!C35*4)+(Dec!C35*3)+(Jan!C35*2)+(Feb!C35*1)</f>
        <v>917</v>
      </c>
      <c r="E35" s="8"/>
      <c r="F35" s="30">
        <f>(Jul!E35*8)+(Aug!E35*7)+(Sep!E35*6)+(Oct!E35*5)+(Nov!E35*4)+(Dec!E35*3)+(Jan!E35*2)+(Feb!E35*1)</f>
        <v>0</v>
      </c>
      <c r="G35" s="8">
        <v>13507</v>
      </c>
      <c r="H35" s="30">
        <f>Jan!H35+G35</f>
        <v>13507</v>
      </c>
      <c r="I35" s="30">
        <f t="shared" si="0"/>
        <v>14424</v>
      </c>
      <c r="J35" s="30">
        <f t="shared" si="1"/>
        <v>14424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11318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6215</v>
      </c>
      <c r="I37" s="30">
        <f t="shared" si="0"/>
        <v>0</v>
      </c>
      <c r="J37" s="30">
        <f t="shared" si="1"/>
        <v>17533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2980</v>
      </c>
      <c r="D39" s="30">
        <f>(Jul!C39*8)+(Aug!C39*7)+(Sep!C39*6)+(Oct!C39*5)+(Nov!C39*4)+(Dec!C39*3)+(Jan!C39*2)+(Feb!C39*1)</f>
        <v>89281</v>
      </c>
      <c r="E39" s="8"/>
      <c r="F39" s="30">
        <f>(Jul!E39*8)+(Aug!E39*7)+(Sep!E39*6)+(Oct!E39*5)+(Nov!E39*4)+(Dec!E39*3)+(Jan!E39*2)+(Feb!E39*1)</f>
        <v>0</v>
      </c>
      <c r="G39" s="8">
        <v>31233</v>
      </c>
      <c r="H39" s="30">
        <f>Jan!H39+G39</f>
        <v>185533</v>
      </c>
      <c r="I39" s="30">
        <f t="shared" si="0"/>
        <v>34213</v>
      </c>
      <c r="J39" s="30">
        <f t="shared" si="1"/>
        <v>274814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0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14537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12878</v>
      </c>
      <c r="I42" s="30">
        <f t="shared" si="0"/>
        <v>0</v>
      </c>
      <c r="J42" s="30">
        <f t="shared" si="1"/>
        <v>27415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24794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51497</v>
      </c>
      <c r="I43" s="30">
        <f t="shared" si="0"/>
        <v>0</v>
      </c>
      <c r="J43" s="30">
        <f t="shared" si="1"/>
        <v>76291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34060</v>
      </c>
      <c r="E44" s="8"/>
      <c r="F44" s="30">
        <f>(Jul!E44*8)+(Aug!E44*7)+(Sep!E44*6)+(Oct!E44*5)+(Nov!E44*4)+(Dec!E44*3)+(Jan!E44*2)+(Feb!E44*1)</f>
        <v>8432</v>
      </c>
      <c r="G44" s="8"/>
      <c r="H44" s="30">
        <f>Jan!H44+G44</f>
        <v>45735</v>
      </c>
      <c r="I44" s="30">
        <f t="shared" si="0"/>
        <v>0</v>
      </c>
      <c r="J44" s="30">
        <f t="shared" si="1"/>
        <v>88227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0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>
        <v>518</v>
      </c>
      <c r="D47" s="30">
        <f>(Jul!C47*8)+(Aug!C47*7)+(Sep!C47*6)+(Oct!C47*5)+(Nov!C47*4)+(Dec!C47*3)+(Jan!C47*2)+(Feb!C47*1)</f>
        <v>39760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68239</v>
      </c>
      <c r="I47" s="30">
        <f t="shared" si="0"/>
        <v>518</v>
      </c>
      <c r="J47" s="30">
        <f t="shared" si="1"/>
        <v>107999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0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5169</v>
      </c>
      <c r="E49" s="8"/>
      <c r="F49" s="30">
        <f>(Jul!E49*8)+(Aug!E49*7)+(Sep!E49*6)+(Oct!E49*5)+(Nov!E49*4)+(Dec!E49*3)+(Jan!E49*2)+(Feb!E49*1)</f>
        <v>11040</v>
      </c>
      <c r="G49" s="8"/>
      <c r="H49" s="30">
        <f>Jan!H49+G49</f>
        <v>12031</v>
      </c>
      <c r="I49" s="30">
        <f t="shared" si="0"/>
        <v>0</v>
      </c>
      <c r="J49" s="30">
        <f t="shared" si="1"/>
        <v>28240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(Jul!C50*8)+(Aug!C50*7)+(Sep!C50*6)+(Oct!C50*5)+(Nov!C50*4)+(Dec!C50*3)+(Jan!C50*2)+(Feb!C50*1)</f>
        <v>17729</v>
      </c>
      <c r="E50" s="8"/>
      <c r="F50" s="30">
        <f>(Jul!E50*8)+(Aug!E50*7)+(Sep!E50*6)+(Oct!E50*5)+(Nov!E50*4)+(Dec!E50*3)+(Jan!E50*2)+(Feb!E50*1)</f>
        <v>0</v>
      </c>
      <c r="G50" s="8"/>
      <c r="H50" s="30">
        <f>Jan!H50+G50</f>
        <v>29383</v>
      </c>
      <c r="I50" s="30">
        <f t="shared" si="0"/>
        <v>0</v>
      </c>
      <c r="J50" s="30">
        <f t="shared" si="1"/>
        <v>47112</v>
      </c>
    </row>
    <row r="51" spans="1:10" s="1" customFormat="1" ht="15.75" customHeight="1" x14ac:dyDescent="0.25">
      <c r="A51" s="5" t="s">
        <v>59</v>
      </c>
      <c r="B51" s="6" t="s">
        <v>20</v>
      </c>
      <c r="C51" s="7">
        <v>1551</v>
      </c>
      <c r="D51" s="30">
        <f>(Jul!C51*8)+(Aug!C51*7)+(Sep!C51*6)+(Oct!C51*5)+(Nov!C51*4)+(Dec!C51*3)+(Jan!C51*2)+(Feb!C51*1)</f>
        <v>83371</v>
      </c>
      <c r="E51" s="8"/>
      <c r="F51" s="30">
        <f>(Jul!E51*8)+(Aug!E51*7)+(Sep!E51*6)+(Oct!E51*5)+(Nov!E51*4)+(Dec!E51*3)+(Jan!E51*2)+(Feb!E51*1)</f>
        <v>0</v>
      </c>
      <c r="G51" s="8">
        <v>6996</v>
      </c>
      <c r="H51" s="30">
        <f>Jan!H51+G51</f>
        <v>145678</v>
      </c>
      <c r="I51" s="30">
        <f t="shared" si="0"/>
        <v>8547</v>
      </c>
      <c r="J51" s="30">
        <f t="shared" si="1"/>
        <v>229049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40984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101303</v>
      </c>
      <c r="I54" s="30">
        <f t="shared" si="0"/>
        <v>0</v>
      </c>
      <c r="J54" s="30">
        <f t="shared" si="1"/>
        <v>142287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1314</v>
      </c>
      <c r="D55" s="30">
        <f>(Jul!C55*8)+(Aug!C55*7)+(Sep!C55*6)+(Oct!C55*5)+(Nov!C55*4)+(Dec!C55*3)+(Jan!C55*2)+(Feb!C55*1)</f>
        <v>19964</v>
      </c>
      <c r="E55" s="8"/>
      <c r="F55" s="30">
        <f>(Jul!E55*8)+(Aug!E55*7)+(Sep!E55*6)+(Oct!E55*5)+(Nov!E55*4)+(Dec!E55*3)+(Jan!E55*2)+(Feb!E55*1)</f>
        <v>0</v>
      </c>
      <c r="G55" s="8">
        <v>1314</v>
      </c>
      <c r="H55" s="30">
        <f>Jan!H55+G55</f>
        <v>30017</v>
      </c>
      <c r="I55" s="30">
        <f t="shared" si="0"/>
        <v>2628</v>
      </c>
      <c r="J55" s="30">
        <f t="shared" si="1"/>
        <v>49981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(Jul!C57*8)+(Aug!C57*7)+(Sep!C57*6)+(Oct!C57*5)+(Nov!C57*4)+(Dec!C57*3)+(Jan!C57*2)+(Feb!C57*1)</f>
        <v>15600</v>
      </c>
      <c r="E57" s="8"/>
      <c r="F57" s="30">
        <f>(Jul!E57*8)+(Aug!E57*7)+(Sep!E57*6)+(Oct!E57*5)+(Nov!E57*4)+(Dec!E57*3)+(Jan!E57*2)+(Feb!E57*1)</f>
        <v>0</v>
      </c>
      <c r="G57" s="8"/>
      <c r="H57" s="30">
        <f>Jan!H57+G57</f>
        <v>58999</v>
      </c>
      <c r="I57" s="30">
        <f t="shared" si="0"/>
        <v>0</v>
      </c>
      <c r="J57" s="30">
        <f t="shared" si="1"/>
        <v>74599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5218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28949</v>
      </c>
      <c r="I59" s="30">
        <f t="shared" si="0"/>
        <v>0</v>
      </c>
      <c r="J59" s="30">
        <f t="shared" si="1"/>
        <v>34167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2778</v>
      </c>
      <c r="D60" s="30">
        <f>(Jul!C60*8)+(Aug!C60*7)+(Sep!C60*6)+(Oct!C60*5)+(Nov!C60*4)+(Dec!C60*3)+(Jan!C60*2)+(Feb!C60*1)</f>
        <v>46689</v>
      </c>
      <c r="E60" s="8"/>
      <c r="F60" s="30">
        <f>(Jul!E60*8)+(Aug!E60*7)+(Sep!E60*6)+(Oct!E60*5)+(Nov!E60*4)+(Dec!E60*3)+(Jan!E60*2)+(Feb!E60*1)</f>
        <v>0</v>
      </c>
      <c r="G60" s="8">
        <v>5454</v>
      </c>
      <c r="H60" s="30">
        <f>Jan!H60+G60</f>
        <v>89087</v>
      </c>
      <c r="I60" s="30">
        <f t="shared" si="0"/>
        <v>8232</v>
      </c>
      <c r="J60" s="30">
        <f t="shared" si="1"/>
        <v>135776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4460</v>
      </c>
      <c r="D63" s="30">
        <f>(Jul!C63*8)+(Aug!C63*7)+(Sep!C63*6)+(Oct!C63*5)+(Nov!C63*4)+(Dec!C63*3)+(Jan!C63*2)+(Feb!C63*1)</f>
        <v>26030</v>
      </c>
      <c r="E63" s="8"/>
      <c r="F63" s="30">
        <f>(Jul!E63*8)+(Aug!E63*7)+(Sep!E63*6)+(Oct!E63*5)+(Nov!E63*4)+(Dec!E63*3)+(Jan!E63*2)+(Feb!E63*1)</f>
        <v>9738</v>
      </c>
      <c r="G63" s="8">
        <v>43566</v>
      </c>
      <c r="H63" s="30">
        <f>Jan!H63+G63</f>
        <v>66343</v>
      </c>
      <c r="I63" s="30">
        <f t="shared" si="0"/>
        <v>48026</v>
      </c>
      <c r="J63" s="30">
        <f t="shared" si="1"/>
        <v>102111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0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9697</v>
      </c>
      <c r="D72" s="31">
        <f t="shared" si="4"/>
        <v>497787</v>
      </c>
      <c r="E72" s="31">
        <f t="shared" si="4"/>
        <v>0</v>
      </c>
      <c r="F72" s="31">
        <f t="shared" si="4"/>
        <v>18429</v>
      </c>
      <c r="G72" s="31">
        <f t="shared" si="4"/>
        <v>71907</v>
      </c>
      <c r="H72" s="31">
        <f t="shared" si="4"/>
        <v>903989</v>
      </c>
      <c r="I72" s="31">
        <f t="shared" si="4"/>
        <v>81604</v>
      </c>
      <c r="J72" s="31">
        <f t="shared" si="4"/>
        <v>1420205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17032</v>
      </c>
      <c r="D73" s="31">
        <f t="shared" si="5"/>
        <v>492615</v>
      </c>
      <c r="E73" s="31">
        <f t="shared" si="5"/>
        <v>0</v>
      </c>
      <c r="F73" s="31">
        <f t="shared" si="5"/>
        <v>29210</v>
      </c>
      <c r="G73" s="31">
        <f t="shared" si="5"/>
        <v>138702</v>
      </c>
      <c r="H73" s="31">
        <f t="shared" si="5"/>
        <v>1018763</v>
      </c>
      <c r="I73" s="31">
        <f t="shared" si="5"/>
        <v>155734</v>
      </c>
      <c r="J73" s="31">
        <f t="shared" si="5"/>
        <v>1540588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26729</v>
      </c>
      <c r="D74" s="30">
        <f>SUM(D72:D73)</f>
        <v>990402</v>
      </c>
      <c r="E74" s="31">
        <f t="shared" ref="E74:J74" si="6">SUM(E72:E73)</f>
        <v>0</v>
      </c>
      <c r="F74" s="31">
        <f t="shared" si="6"/>
        <v>47639</v>
      </c>
      <c r="G74" s="31">
        <f t="shared" si="6"/>
        <v>210609</v>
      </c>
      <c r="H74" s="31">
        <f t="shared" si="6"/>
        <v>1922752</v>
      </c>
      <c r="I74" s="31">
        <f t="shared" si="6"/>
        <v>237338</v>
      </c>
      <c r="J74" s="31">
        <f t="shared" si="6"/>
        <v>2960793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" activePane="bottomLeft" state="frozen"/>
      <selection pane="bottomLeft" activeCell="G80" sqref="G80"/>
    </sheetView>
  </sheetViews>
  <sheetFormatPr defaultRowHeight="13.2" x14ac:dyDescent="0.25"/>
  <cols>
    <col min="1" max="1" width="18.66406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6" t="s">
        <v>140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x14ac:dyDescent="0.25">
      <c r="A2" s="1" t="s">
        <v>135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277</v>
      </c>
      <c r="D5" s="30">
        <f>(Jul!C5*9)+(Aug!C5*8)+(Sep!C5*7)+(Oct!C5*6)+(Nov!C5*5)+(Dec!C5*4)+(Jan!C5*3)+(Feb!C5*2)+(Mar!C5*1)</f>
        <v>9755</v>
      </c>
      <c r="E5" s="8"/>
      <c r="F5" s="30">
        <f>(Jul!E5*9)+(Aug!E5*8)+(Sep!E5*7)+(Oct!E5*6)+(Nov!E5*5)+(Dec!E5*4)+(Jan!E5*3)+(Feb!E5*2)+(Mar!E5*1)</f>
        <v>0</v>
      </c>
      <c r="G5" s="8">
        <v>0</v>
      </c>
      <c r="H5" s="30">
        <f>Feb!H5+G5</f>
        <v>7139</v>
      </c>
      <c r="I5" s="30">
        <f t="shared" ref="I5:I63" si="0">C5+E5+G5</f>
        <v>277</v>
      </c>
      <c r="J5" s="30">
        <f t="shared" ref="J5:J63" si="1">D5+F5+H5</f>
        <v>16894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45196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58572</v>
      </c>
      <c r="I6" s="30">
        <f t="shared" si="0"/>
        <v>0</v>
      </c>
      <c r="J6" s="30">
        <f t="shared" si="1"/>
        <v>103768</v>
      </c>
    </row>
    <row r="7" spans="1:10" s="1" customFormat="1" ht="15.75" customHeight="1" x14ac:dyDescent="0.25">
      <c r="A7" s="5" t="s">
        <v>24</v>
      </c>
      <c r="B7" s="6" t="s">
        <v>22</v>
      </c>
      <c r="C7" s="7">
        <v>125</v>
      </c>
      <c r="D7" s="30">
        <f>(Jul!C7*9)+(Aug!C7*8)+(Sep!C7*7)+(Oct!C7*6)+(Nov!C7*5)+(Dec!C7*4)+(Jan!C7*3)+(Feb!C7*2)+(Mar!C7*1)</f>
        <v>125</v>
      </c>
      <c r="E7" s="8"/>
      <c r="F7" s="30">
        <f>(Jul!E7*9)+(Aug!E7*8)+(Sep!E7*7)+(Oct!E7*6)+(Nov!E7*5)+(Dec!E7*4)+(Jan!E7*3)+(Feb!E7*2)+(Mar!E7*1)</f>
        <v>0</v>
      </c>
      <c r="G7" s="8">
        <v>903</v>
      </c>
      <c r="H7" s="30">
        <f>Feb!H7+G7</f>
        <v>903</v>
      </c>
      <c r="I7" s="30">
        <f t="shared" si="0"/>
        <v>1028</v>
      </c>
      <c r="J7" s="30">
        <f t="shared" si="1"/>
        <v>1028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4624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16996</v>
      </c>
      <c r="I9" s="30">
        <f t="shared" si="0"/>
        <v>0</v>
      </c>
      <c r="J9" s="30">
        <f t="shared" si="1"/>
        <v>21620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4651</v>
      </c>
      <c r="D10" s="30">
        <f>(Jul!C10*9)+(Aug!C10*8)+(Sep!C10*7)+(Oct!C10*6)+(Nov!C10*5)+(Dec!C10*4)+(Jan!C10*3)+(Feb!C10*2)+(Mar!C10*1)</f>
        <v>62100</v>
      </c>
      <c r="E10" s="8"/>
      <c r="F10" s="30">
        <f>(Jul!E10*9)+(Aug!E10*8)+(Sep!E10*7)+(Oct!E10*6)+(Nov!E10*5)+(Dec!E10*4)+(Jan!E10*3)+(Feb!E10*2)+(Mar!E10*1)</f>
        <v>0</v>
      </c>
      <c r="G10" s="8">
        <v>49680</v>
      </c>
      <c r="H10" s="30">
        <f>Feb!H10+G10</f>
        <v>187445</v>
      </c>
      <c r="I10" s="30">
        <f t="shared" si="0"/>
        <v>54331</v>
      </c>
      <c r="J10" s="30">
        <f t="shared" si="1"/>
        <v>249545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11177</v>
      </c>
      <c r="E12" s="8"/>
      <c r="F12" s="30">
        <f>(Jul!E12*9)+(Aug!E12*8)+(Sep!E12*7)+(Oct!E12*6)+(Nov!E12*5)+(Dec!E12*4)+(Jan!E12*3)+(Feb!E12*2)+(Mar!E12*1)</f>
        <v>8432</v>
      </c>
      <c r="G12" s="8"/>
      <c r="H12" s="30">
        <f>Feb!H12+G12</f>
        <v>12943</v>
      </c>
      <c r="I12" s="30">
        <f t="shared" si="0"/>
        <v>0</v>
      </c>
      <c r="J12" s="30">
        <f t="shared" si="1"/>
        <v>32552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>
        <v>2020</v>
      </c>
      <c r="D14" s="30">
        <f>(Jul!C14*9)+(Aug!C14*8)+(Sep!C14*7)+(Oct!C14*6)+(Nov!C14*5)+(Dec!C14*4)+(Jan!C14*3)+(Feb!C14*2)+(Mar!C14*1)</f>
        <v>27571</v>
      </c>
      <c r="E14" s="8"/>
      <c r="F14" s="30">
        <f>(Jul!E14*9)+(Aug!E14*8)+(Sep!E14*7)+(Oct!E14*6)+(Nov!E14*5)+(Dec!E14*4)+(Jan!E14*3)+(Feb!E14*2)+(Mar!E14*1)</f>
        <v>0</v>
      </c>
      <c r="G14" s="8">
        <v>9436</v>
      </c>
      <c r="H14" s="30">
        <f>Feb!H14+G14</f>
        <v>23209</v>
      </c>
      <c r="I14" s="30">
        <f t="shared" si="0"/>
        <v>11456</v>
      </c>
      <c r="J14" s="30">
        <f t="shared" si="1"/>
        <v>50780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>
        <v>2631</v>
      </c>
      <c r="D16" s="30">
        <f>(Jul!C16*9)+(Aug!C16*8)+(Sep!C16*7)+(Oct!C16*6)+(Nov!C16*5)+(Dec!C16*4)+(Jan!C16*3)+(Feb!C16*2)+(Mar!C16*1)</f>
        <v>390555</v>
      </c>
      <c r="E16" s="8"/>
      <c r="F16" s="30">
        <f>(Jul!E16*9)+(Aug!E16*8)+(Sep!E16*7)+(Oct!E16*6)+(Nov!E16*5)+(Dec!E16*4)+(Jan!E16*3)+(Feb!E16*2)+(Mar!E16*1)</f>
        <v>9870</v>
      </c>
      <c r="G16" s="8">
        <v>23393</v>
      </c>
      <c r="H16" s="30">
        <f>Feb!H16+G16</f>
        <v>562466</v>
      </c>
      <c r="I16" s="30">
        <f t="shared" si="0"/>
        <v>26024</v>
      </c>
      <c r="J16" s="30">
        <f t="shared" si="1"/>
        <v>962891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789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1039</v>
      </c>
      <c r="I17" s="30">
        <f t="shared" si="0"/>
        <v>0</v>
      </c>
      <c r="J17" s="30">
        <f t="shared" si="1"/>
        <v>1828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0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10337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33204</v>
      </c>
      <c r="I24" s="30">
        <f t="shared" si="0"/>
        <v>0</v>
      </c>
      <c r="J24" s="30">
        <f t="shared" si="1"/>
        <v>43541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994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3437</v>
      </c>
      <c r="I25" s="30">
        <f t="shared" si="0"/>
        <v>0</v>
      </c>
      <c r="J25" s="30">
        <f t="shared" si="1"/>
        <v>4431</v>
      </c>
    </row>
    <row r="26" spans="1:10" s="1" customFormat="1" ht="15.75" customHeight="1" x14ac:dyDescent="0.25">
      <c r="A26" s="5" t="s">
        <v>63</v>
      </c>
      <c r="B26" s="6" t="s">
        <v>22</v>
      </c>
      <c r="C26" s="7">
        <v>1847</v>
      </c>
      <c r="D26" s="30">
        <f>(Jul!C26*9)+(Aug!C26*8)+(Sep!C26*7)+(Oct!C26*6)+(Nov!C26*5)+(Dec!C26*4)+(Jan!C26*3)+(Feb!C26*2)+(Mar!C26*1)</f>
        <v>54733</v>
      </c>
      <c r="E26" s="8"/>
      <c r="F26" s="30">
        <f>(Jul!E26*9)+(Aug!E26*8)+(Sep!E26*7)+(Oct!E26*6)+(Nov!E26*5)+(Dec!E26*4)+(Jan!E26*3)+(Feb!E26*2)+(Mar!E26*1)</f>
        <v>0</v>
      </c>
      <c r="G26" s="8">
        <v>2394</v>
      </c>
      <c r="H26" s="30">
        <f>Feb!H26+G26</f>
        <v>72910</v>
      </c>
      <c r="I26" s="30">
        <f t="shared" si="0"/>
        <v>4241</v>
      </c>
      <c r="J26" s="30">
        <f t="shared" si="1"/>
        <v>127643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5">
      <c r="A28" s="5" t="s">
        <v>80</v>
      </c>
      <c r="B28" s="6" t="s">
        <v>22</v>
      </c>
      <c r="C28" s="7">
        <v>1156</v>
      </c>
      <c r="D28" s="30">
        <f>(Jul!C28*9)+(Aug!C28*8)+(Sep!C28*7)+(Oct!C28*6)+(Nov!C28*5)+(Dec!C28*4)+(Jan!C28*3)+(Feb!C28*2)+(Mar!C28*1)</f>
        <v>1156</v>
      </c>
      <c r="E28" s="8"/>
      <c r="F28" s="30">
        <f>(Jul!E28*9)+(Aug!E28*8)+(Sep!E28*7)+(Oct!E28*6)+(Nov!E28*5)+(Dec!E28*4)+(Jan!E28*3)+(Feb!E28*2)+(Mar!E28*1)</f>
        <v>0</v>
      </c>
      <c r="G28" s="8">
        <v>18225</v>
      </c>
      <c r="H28" s="30">
        <f>Feb!H28+G28</f>
        <v>18225</v>
      </c>
      <c r="I28" s="30">
        <f t="shared" si="0"/>
        <v>19381</v>
      </c>
      <c r="J28" s="30">
        <f t="shared" si="1"/>
        <v>19381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3642</v>
      </c>
      <c r="E29" s="8"/>
      <c r="F29" s="30">
        <f>(Jul!E29*9)+(Aug!E29*8)+(Sep!E29*7)+(Oct!E29*6)+(Nov!E29*5)+(Dec!E29*4)+(Jan!E29*3)+(Feb!E29*2)+(Mar!E29*1)</f>
        <v>3297</v>
      </c>
      <c r="G29" s="8"/>
      <c r="H29" s="30">
        <f>Feb!H29+G29</f>
        <v>9532</v>
      </c>
      <c r="I29" s="30">
        <f t="shared" si="0"/>
        <v>0</v>
      </c>
      <c r="J29" s="30">
        <f t="shared" si="1"/>
        <v>16471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0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0</v>
      </c>
      <c r="D31" s="30">
        <f>(Jul!C31*9)+(Aug!C31*8)+(Sep!C31*7)+(Oct!C31*6)+(Nov!C31*5)+(Dec!C31*4)+(Jan!C31*3)+(Feb!C31*2)+(Mar!C31*1)</f>
        <v>0</v>
      </c>
      <c r="E31" s="8"/>
      <c r="F31" s="30">
        <f>(Jul!E31*9)+(Aug!E31*8)+(Sep!E31*7)+(Oct!E31*6)+(Nov!E31*5)+(Dec!E31*4)+(Jan!E31*3)+(Feb!E31*2)+(Mar!E31*1)</f>
        <v>0</v>
      </c>
      <c r="G31" s="8">
        <v>3084</v>
      </c>
      <c r="H31" s="30">
        <f>Feb!H31+G31</f>
        <v>3084</v>
      </c>
      <c r="I31" s="30">
        <f t="shared" si="0"/>
        <v>3084</v>
      </c>
      <c r="J31" s="30">
        <f t="shared" si="1"/>
        <v>3084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13698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9062</v>
      </c>
      <c r="I32" s="30">
        <f t="shared" si="0"/>
        <v>0</v>
      </c>
      <c r="J32" s="30">
        <f t="shared" si="1"/>
        <v>22760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7638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63482</v>
      </c>
      <c r="I33" s="30">
        <f t="shared" si="0"/>
        <v>0</v>
      </c>
      <c r="J33" s="30">
        <f t="shared" si="1"/>
        <v>71120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624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825</v>
      </c>
      <c r="I34" s="30">
        <f t="shared" si="0"/>
        <v>0</v>
      </c>
      <c r="J34" s="30">
        <f t="shared" si="1"/>
        <v>1449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1834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13507</v>
      </c>
      <c r="I35" s="30">
        <f t="shared" si="0"/>
        <v>0</v>
      </c>
      <c r="J35" s="30">
        <f t="shared" si="1"/>
        <v>15341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13114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6215</v>
      </c>
      <c r="I37" s="30">
        <f t="shared" si="0"/>
        <v>0</v>
      </c>
      <c r="J37" s="30">
        <f t="shared" si="1"/>
        <v>19329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106091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185533</v>
      </c>
      <c r="I39" s="30">
        <f t="shared" si="0"/>
        <v>0</v>
      </c>
      <c r="J39" s="30">
        <f t="shared" si="1"/>
        <v>291624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>
        <v>1520</v>
      </c>
      <c r="D42" s="30">
        <f>(Jul!C42*9)+(Aug!C42*8)+(Sep!C42*7)+(Oct!C42*6)+(Nov!C42*5)+(Dec!C42*4)+(Jan!C42*3)+(Feb!C42*2)+(Mar!C42*1)</f>
        <v>18494</v>
      </c>
      <c r="E42" s="8"/>
      <c r="F42" s="30">
        <f>(Jul!E42*9)+(Aug!E42*8)+(Sep!E42*7)+(Oct!E42*6)+(Nov!E42*5)+(Dec!E42*4)+(Jan!E42*3)+(Feb!E42*2)+(Mar!E42*1)</f>
        <v>0</v>
      </c>
      <c r="G42" s="8">
        <v>4588</v>
      </c>
      <c r="H42" s="30">
        <f>Feb!H42+G42</f>
        <v>17466</v>
      </c>
      <c r="I42" s="30">
        <f t="shared" si="0"/>
        <v>6108</v>
      </c>
      <c r="J42" s="30">
        <f t="shared" si="1"/>
        <v>35960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28249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51497</v>
      </c>
      <c r="I43" s="30">
        <f t="shared" si="0"/>
        <v>0</v>
      </c>
      <c r="J43" s="30">
        <f t="shared" si="1"/>
        <v>79746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964</v>
      </c>
      <c r="D44" s="30">
        <f>(Jul!C44*9)+(Aug!C44*8)+(Sep!C44*7)+(Oct!C44*6)+(Nov!C44*5)+(Dec!C44*4)+(Jan!C44*3)+(Feb!C44*2)+(Mar!C44*1)</f>
        <v>40258</v>
      </c>
      <c r="E44" s="8"/>
      <c r="F44" s="30">
        <f>(Jul!E44*9)+(Aug!E44*8)+(Sep!E44*7)+(Oct!E44*6)+(Nov!E44*5)+(Dec!E44*4)+(Jan!E44*3)+(Feb!E44*2)+(Mar!E44*1)</f>
        <v>9486</v>
      </c>
      <c r="G44" s="8">
        <v>3842</v>
      </c>
      <c r="H44" s="30">
        <f>Feb!H44+G44</f>
        <v>49577</v>
      </c>
      <c r="I44" s="30">
        <f t="shared" si="0"/>
        <v>4806</v>
      </c>
      <c r="J44" s="30">
        <f t="shared" si="1"/>
        <v>99321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>
        <v>505</v>
      </c>
      <c r="D47" s="30">
        <f>(Jul!C47*9)+(Aug!C47*8)+(Sep!C47*7)+(Oct!C47*6)+(Nov!C47*5)+(Dec!C47*4)+(Jan!C47*3)+(Feb!C47*2)+(Mar!C47*1)</f>
        <v>48039</v>
      </c>
      <c r="E47" s="8"/>
      <c r="F47" s="30">
        <f>(Jul!E47*9)+(Aug!E47*8)+(Sep!E47*7)+(Oct!E47*6)+(Nov!E47*5)+(Dec!E47*4)+(Jan!E47*3)+(Feb!E47*2)+(Mar!E47*1)</f>
        <v>0</v>
      </c>
      <c r="G47" s="8">
        <v>2992</v>
      </c>
      <c r="H47" s="30">
        <f>Feb!H47+G47</f>
        <v>71231</v>
      </c>
      <c r="I47" s="30">
        <f t="shared" si="0"/>
        <v>3497</v>
      </c>
      <c r="J47" s="30">
        <f t="shared" si="1"/>
        <v>119270</v>
      </c>
    </row>
    <row r="48" spans="1:10" s="11" customFormat="1" ht="15.75" customHeight="1" x14ac:dyDescent="0.25">
      <c r="A48" s="9" t="s">
        <v>55</v>
      </c>
      <c r="B48" s="10" t="s">
        <v>20</v>
      </c>
      <c r="C48" s="7">
        <v>233</v>
      </c>
      <c r="D48" s="30">
        <f>(Jul!C48*9)+(Aug!C48*8)+(Sep!C48*7)+(Oct!C48*6)+(Nov!C48*5)+(Dec!C48*4)+(Jan!C48*3)+(Feb!C48*2)+(Mar!C48*1)</f>
        <v>233</v>
      </c>
      <c r="E48" s="8"/>
      <c r="F48" s="30">
        <f>(Jul!E48*9)+(Aug!E48*8)+(Sep!E48*7)+(Oct!E48*6)+(Nov!E48*5)+(Dec!E48*4)+(Jan!E48*3)+(Feb!E48*2)+(Mar!E48*1)</f>
        <v>0</v>
      </c>
      <c r="G48" s="8">
        <v>1156</v>
      </c>
      <c r="H48" s="30">
        <f>Feb!H48+G48</f>
        <v>1156</v>
      </c>
      <c r="I48" s="30">
        <f t="shared" si="0"/>
        <v>1389</v>
      </c>
      <c r="J48" s="30">
        <f t="shared" si="1"/>
        <v>1389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6492</v>
      </c>
      <c r="E49" s="8"/>
      <c r="F49" s="30">
        <f>(Jul!E49*9)+(Aug!E49*8)+(Sep!E49*7)+(Oct!E49*6)+(Nov!E49*5)+(Dec!E49*4)+(Jan!E49*3)+(Feb!E49*2)+(Mar!E49*1)</f>
        <v>12420</v>
      </c>
      <c r="G49" s="8"/>
      <c r="H49" s="30">
        <f>Feb!H49+G49</f>
        <v>12031</v>
      </c>
      <c r="I49" s="30">
        <f t="shared" si="0"/>
        <v>0</v>
      </c>
      <c r="J49" s="30">
        <f t="shared" si="1"/>
        <v>30943</v>
      </c>
    </row>
    <row r="50" spans="1:10" s="1" customFormat="1" ht="15.75" customHeight="1" x14ac:dyDescent="0.25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20640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29383</v>
      </c>
      <c r="I50" s="30">
        <f t="shared" si="0"/>
        <v>0</v>
      </c>
      <c r="J50" s="30">
        <f t="shared" si="1"/>
        <v>50023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97144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145678</v>
      </c>
      <c r="I51" s="30">
        <f t="shared" si="0"/>
        <v>0</v>
      </c>
      <c r="J51" s="30">
        <f t="shared" si="1"/>
        <v>242822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>
        <v>472</v>
      </c>
      <c r="D54" s="30">
        <f>(Jul!C54*9)+(Aug!C54*8)+(Sep!C54*7)+(Oct!C54*6)+(Nov!C54*5)+(Dec!C54*4)+(Jan!C54*3)+(Feb!C54*2)+(Mar!C54*1)</f>
        <v>48387</v>
      </c>
      <c r="E54" s="8"/>
      <c r="F54" s="30">
        <f>(Jul!E54*9)+(Aug!E54*8)+(Sep!E54*7)+(Oct!E54*6)+(Nov!E54*5)+(Dec!E54*4)+(Jan!E54*3)+(Feb!E54*2)+(Mar!E54*1)</f>
        <v>0</v>
      </c>
      <c r="G54" s="8">
        <v>5535</v>
      </c>
      <c r="H54" s="30">
        <f>Feb!H54+G54</f>
        <v>106838</v>
      </c>
      <c r="I54" s="30">
        <f t="shared" si="0"/>
        <v>6007</v>
      </c>
      <c r="J54" s="30">
        <f t="shared" si="1"/>
        <v>155225</v>
      </c>
    </row>
    <row r="55" spans="1:10" s="1" customFormat="1" ht="15.75" customHeight="1" x14ac:dyDescent="0.25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25407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30017</v>
      </c>
      <c r="I55" s="30">
        <f t="shared" si="0"/>
        <v>0</v>
      </c>
      <c r="J55" s="30">
        <f t="shared" si="1"/>
        <v>55424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18200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58999</v>
      </c>
      <c r="I57" s="30">
        <f t="shared" si="0"/>
        <v>0</v>
      </c>
      <c r="J57" s="30">
        <f t="shared" si="1"/>
        <v>77199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7027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28949</v>
      </c>
      <c r="I59" s="30">
        <f t="shared" si="0"/>
        <v>0</v>
      </c>
      <c r="J59" s="30">
        <f t="shared" si="1"/>
        <v>35976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1757</v>
      </c>
      <c r="D60" s="30">
        <f>(Jul!C60*9)+(Aug!C60*8)+(Sep!C60*7)+(Oct!C60*6)+(Nov!C60*5)+(Dec!C60*4)+(Jan!C60*3)+(Feb!C60*2)+(Mar!C60*1)</f>
        <v>61666</v>
      </c>
      <c r="E60" s="8"/>
      <c r="F60" s="30">
        <f>(Jul!E60*9)+(Aug!E60*8)+(Sep!E60*7)+(Oct!E60*6)+(Nov!E60*5)+(Dec!E60*4)+(Jan!E60*3)+(Feb!E60*2)+(Mar!E60*1)</f>
        <v>0</v>
      </c>
      <c r="G60" s="8">
        <v>36171</v>
      </c>
      <c r="H60" s="30">
        <f>Feb!H60+G60</f>
        <v>125258</v>
      </c>
      <c r="I60" s="30">
        <f t="shared" si="0"/>
        <v>37928</v>
      </c>
      <c r="J60" s="30">
        <f t="shared" si="1"/>
        <v>186924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587</v>
      </c>
      <c r="D63" s="30">
        <f>(Jul!C63*9)+(Aug!C63*8)+(Sep!C63*7)+(Oct!C63*6)+(Nov!C63*5)+(Dec!C63*4)+(Jan!C63*3)+(Feb!C63*2)+(Mar!C63*1)</f>
        <v>34968</v>
      </c>
      <c r="E63" s="8"/>
      <c r="F63" s="30">
        <f>(Jul!E63*9)+(Aug!E63*8)+(Sep!E63*7)+(Oct!E63*6)+(Nov!E63*5)+(Dec!E63*4)+(Jan!E63*3)+(Feb!E63*2)+(Mar!E63*1)</f>
        <v>11361</v>
      </c>
      <c r="G63" s="8">
        <v>5850</v>
      </c>
      <c r="H63" s="30">
        <f>Feb!H63+G63</f>
        <v>72193</v>
      </c>
      <c r="I63" s="30">
        <f t="shared" si="0"/>
        <v>6437</v>
      </c>
      <c r="J63" s="30">
        <f t="shared" si="1"/>
        <v>118522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5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5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5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5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5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5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5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" x14ac:dyDescent="0.25">
      <c r="A72" s="19" t="s">
        <v>123</v>
      </c>
      <c r="B72" s="2"/>
      <c r="C72" s="31">
        <f t="shared" ref="C72:J72" si="4">SUM(C5:C31)</f>
        <v>12707</v>
      </c>
      <c r="D72" s="31">
        <f t="shared" si="4"/>
        <v>622754</v>
      </c>
      <c r="E72" s="31">
        <f t="shared" si="4"/>
        <v>0</v>
      </c>
      <c r="F72" s="31">
        <f t="shared" si="4"/>
        <v>21599</v>
      </c>
      <c r="G72" s="31">
        <f t="shared" si="4"/>
        <v>107115</v>
      </c>
      <c r="H72" s="31">
        <f t="shared" si="4"/>
        <v>1011104</v>
      </c>
      <c r="I72" s="31">
        <f t="shared" si="4"/>
        <v>119822</v>
      </c>
      <c r="J72" s="31">
        <f t="shared" si="4"/>
        <v>1655457</v>
      </c>
    </row>
    <row r="73" spans="1:13" s="3" customFormat="1" ht="21" x14ac:dyDescent="0.25">
      <c r="A73" s="19" t="s">
        <v>124</v>
      </c>
      <c r="B73" s="2"/>
      <c r="C73" s="31">
        <f t="shared" ref="C73:J73" si="5">SUM(C32:C71)</f>
        <v>6038</v>
      </c>
      <c r="D73" s="31">
        <f t="shared" si="5"/>
        <v>598203</v>
      </c>
      <c r="E73" s="31">
        <f t="shared" si="5"/>
        <v>0</v>
      </c>
      <c r="F73" s="31">
        <f t="shared" si="5"/>
        <v>33267</v>
      </c>
      <c r="G73" s="31">
        <f t="shared" si="5"/>
        <v>60134</v>
      </c>
      <c r="H73" s="31">
        <f t="shared" si="5"/>
        <v>1078897</v>
      </c>
      <c r="I73" s="31">
        <f t="shared" si="5"/>
        <v>66172</v>
      </c>
      <c r="J73" s="31">
        <f t="shared" si="5"/>
        <v>1710367</v>
      </c>
    </row>
    <row r="74" spans="1:13" s="3" customFormat="1" ht="15.75" customHeight="1" x14ac:dyDescent="0.25">
      <c r="A74" s="17" t="s">
        <v>87</v>
      </c>
      <c r="B74" s="2"/>
      <c r="C74" s="31">
        <f>SUM(C72:C73)</f>
        <v>18745</v>
      </c>
      <c r="D74" s="31">
        <f t="shared" ref="D74:J74" si="6">SUM(D72:D73)</f>
        <v>1220957</v>
      </c>
      <c r="E74" s="31">
        <f t="shared" si="6"/>
        <v>0</v>
      </c>
      <c r="F74" s="31">
        <f t="shared" si="6"/>
        <v>54866</v>
      </c>
      <c r="G74" s="31">
        <f t="shared" si="6"/>
        <v>167249</v>
      </c>
      <c r="H74" s="31">
        <f t="shared" si="6"/>
        <v>2090001</v>
      </c>
      <c r="I74" s="31">
        <f t="shared" si="6"/>
        <v>185994</v>
      </c>
      <c r="J74" s="31">
        <f t="shared" si="6"/>
        <v>3365824</v>
      </c>
    </row>
    <row r="75" spans="1:13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5">
      <c r="A77" s="12"/>
      <c r="B77" s="2"/>
      <c r="C77" s="2"/>
      <c r="D77" s="33"/>
      <c r="E77" s="2"/>
      <c r="F77" s="33"/>
      <c r="G77" s="2"/>
      <c r="H77" s="33"/>
    </row>
    <row r="78" spans="1:13" x14ac:dyDescent="0.25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51F4C4-9267-4E8A-AE79-FE9EBC285F90}"/>
</file>

<file path=customXml/itemProps2.xml><?xml version="1.0" encoding="utf-8"?>
<ds:datastoreItem xmlns:ds="http://schemas.openxmlformats.org/officeDocument/2006/customXml" ds:itemID="{50CC64A0-8D0F-457A-8A2F-F1D5F603356A}"/>
</file>

<file path=customXml/itemProps3.xml><?xml version="1.0" encoding="utf-8"?>
<ds:datastoreItem xmlns:ds="http://schemas.openxmlformats.org/officeDocument/2006/customXml" ds:itemID="{0F812613-8897-49DD-AC1F-0C3C5FEB9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Hope, Shawn, VSOPITT</cp:lastModifiedBy>
  <cp:lastPrinted>2011-06-21T11:00:53Z</cp:lastPrinted>
  <dcterms:created xsi:type="dcterms:W3CDTF">2005-09-22T19:10:16Z</dcterms:created>
  <dcterms:modified xsi:type="dcterms:W3CDTF">2015-07-14T21:20:30Z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