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9705" yWindow="75" windowWidth="8760" windowHeight="11505" activeTab="10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F5" i="2"/>
  <c r="D5" i="2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F5" i="4"/>
  <c r="D5" i="4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5" i="5"/>
  <c r="F5" i="5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F5" i="6"/>
  <c r="D5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F5" i="7"/>
  <c r="D5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F5" i="8"/>
  <c r="D5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F5" i="9"/>
  <c r="D5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F5" i="10"/>
  <c r="D5" i="10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F5" i="11"/>
  <c r="D5" i="11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5" i="12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5" i="3"/>
  <c r="J35" i="3"/>
  <c r="J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5" i="3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5" i="12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5" i="11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5" i="10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5" i="9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5" i="8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5" i="7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5" i="6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5" i="5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5" i="4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5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H6" i="1"/>
  <c r="H7" i="1"/>
  <c r="H7" i="2" s="1"/>
  <c r="H8" i="1"/>
  <c r="H8" i="2" s="1"/>
  <c r="H9" i="1"/>
  <c r="H9" i="2" s="1"/>
  <c r="H9" i="4" s="1"/>
  <c r="H9" i="5" s="1"/>
  <c r="H9" i="6" s="1"/>
  <c r="H9" i="7" s="1"/>
  <c r="H9" i="8" s="1"/>
  <c r="H9" i="9" s="1"/>
  <c r="H9" i="10" s="1"/>
  <c r="H9" i="11" s="1"/>
  <c r="H9" i="12" s="1"/>
  <c r="H9" i="3" s="1"/>
  <c r="H10" i="1"/>
  <c r="H11" i="1"/>
  <c r="H11" i="2" s="1"/>
  <c r="H12" i="1"/>
  <c r="H12" i="2" s="1"/>
  <c r="H12" i="4" s="1"/>
  <c r="H13" i="1"/>
  <c r="H13" i="2" s="1"/>
  <c r="H13" i="4" s="1"/>
  <c r="H14" i="1"/>
  <c r="H15" i="1"/>
  <c r="H15" i="2" s="1"/>
  <c r="H16" i="1"/>
  <c r="H16" i="2" s="1"/>
  <c r="H17" i="1"/>
  <c r="H17" i="2" s="1"/>
  <c r="H17" i="4" s="1"/>
  <c r="H17" i="5" s="1"/>
  <c r="H18" i="1"/>
  <c r="H19" i="1"/>
  <c r="H19" i="2" s="1"/>
  <c r="H20" i="1"/>
  <c r="H20" i="2" s="1"/>
  <c r="H20" i="4" s="1"/>
  <c r="H21" i="1"/>
  <c r="H21" i="2" s="1"/>
  <c r="H21" i="4" s="1"/>
  <c r="H22" i="1"/>
  <c r="H23" i="1"/>
  <c r="H23" i="2" s="1"/>
  <c r="H24" i="1"/>
  <c r="H24" i="2" s="1"/>
  <c r="H25" i="1"/>
  <c r="H25" i="2" s="1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6" i="1"/>
  <c r="H27" i="1"/>
  <c r="H27" i="2" s="1"/>
  <c r="H28" i="1"/>
  <c r="H28" i="2" s="1"/>
  <c r="H28" i="4" s="1"/>
  <c r="H29" i="1"/>
  <c r="H29" i="2" s="1"/>
  <c r="H29" i="4" s="1"/>
  <c r="H30" i="1"/>
  <c r="H31" i="1"/>
  <c r="H31" i="2" s="1"/>
  <c r="H32" i="1"/>
  <c r="H32" i="2" s="1"/>
  <c r="H33" i="1"/>
  <c r="H33" i="2" s="1"/>
  <c r="H33" i="4" s="1"/>
  <c r="H33" i="5" s="1"/>
  <c r="H34" i="1"/>
  <c r="H35" i="1"/>
  <c r="H35" i="2" s="1"/>
  <c r="H36" i="1"/>
  <c r="H36" i="2" s="1"/>
  <c r="H36" i="4" s="1"/>
  <c r="H37" i="1"/>
  <c r="H37" i="2" s="1"/>
  <c r="H37" i="4" s="1"/>
  <c r="H38" i="1"/>
  <c r="H39" i="1"/>
  <c r="H39" i="2" s="1"/>
  <c r="H40" i="1"/>
  <c r="H40" i="2" s="1"/>
  <c r="H41" i="1"/>
  <c r="H41" i="2" s="1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42" i="1"/>
  <c r="H43" i="1"/>
  <c r="H43" i="2" s="1"/>
  <c r="H44" i="1"/>
  <c r="H44" i="2" s="1"/>
  <c r="H44" i="4" s="1"/>
  <c r="H45" i="1"/>
  <c r="H45" i="2" s="1"/>
  <c r="H45" i="4" s="1"/>
  <c r="H46" i="1"/>
  <c r="H47" i="1"/>
  <c r="H47" i="2" s="1"/>
  <c r="H48" i="1"/>
  <c r="H48" i="2" s="1"/>
  <c r="H49" i="1"/>
  <c r="H49" i="2" s="1"/>
  <c r="H49" i="4" s="1"/>
  <c r="H49" i="5" s="1"/>
  <c r="H50" i="1"/>
  <c r="H51" i="1"/>
  <c r="H51" i="2" s="1"/>
  <c r="H51" i="4" s="1"/>
  <c r="H51" i="5" s="1"/>
  <c r="H51" i="6" s="1"/>
  <c r="H52" i="1"/>
  <c r="H52" i="2" s="1"/>
  <c r="H52" i="4" s="1"/>
  <c r="H53" i="1"/>
  <c r="H53" i="2" s="1"/>
  <c r="H53" i="4" s="1"/>
  <c r="H54" i="1"/>
  <c r="H55" i="1"/>
  <c r="H55" i="2" s="1"/>
  <c r="H55" i="4" s="1"/>
  <c r="H55" i="5" s="1"/>
  <c r="H55" i="6" s="1"/>
  <c r="H56" i="1"/>
  <c r="H56" i="2" s="1"/>
  <c r="H57" i="1"/>
  <c r="H57" i="2" s="1"/>
  <c r="H57" i="4" s="1"/>
  <c r="H57" i="5" s="1"/>
  <c r="H57" i="6" s="1"/>
  <c r="H57" i="7" s="1"/>
  <c r="H57" i="8" s="1"/>
  <c r="H57" i="9" s="1"/>
  <c r="H57" i="10" s="1"/>
  <c r="H57" i="11" s="1"/>
  <c r="H57" i="12" s="1"/>
  <c r="H57" i="3" s="1"/>
  <c r="H58" i="1"/>
  <c r="H59" i="1"/>
  <c r="H59" i="2" s="1"/>
  <c r="H59" i="4" s="1"/>
  <c r="H59" i="5" s="1"/>
  <c r="H59" i="6" s="1"/>
  <c r="H60" i="1"/>
  <c r="H60" i="2" s="1"/>
  <c r="H60" i="4" s="1"/>
  <c r="H61" i="1"/>
  <c r="H61" i="2" s="1"/>
  <c r="H61" i="4" s="1"/>
  <c r="H62" i="1"/>
  <c r="H63" i="1"/>
  <c r="H63" i="2" s="1"/>
  <c r="H64" i="1"/>
  <c r="H64" i="2" s="1"/>
  <c r="H65" i="1"/>
  <c r="H65" i="2" s="1"/>
  <c r="H65" i="4" s="1"/>
  <c r="H65" i="5" s="1"/>
  <c r="H66" i="1"/>
  <c r="H67" i="1"/>
  <c r="H67" i="2" s="1"/>
  <c r="H68" i="1"/>
  <c r="H68" i="2" s="1"/>
  <c r="H68" i="4" s="1"/>
  <c r="H69" i="1"/>
  <c r="H69" i="2" s="1"/>
  <c r="H69" i="4" s="1"/>
  <c r="H70" i="1"/>
  <c r="H71" i="1"/>
  <c r="H71" i="2" s="1"/>
  <c r="H72" i="1"/>
  <c r="H72" i="2" s="1"/>
  <c r="H73" i="1"/>
  <c r="H73" i="2" s="1"/>
  <c r="H73" i="4" s="1"/>
  <c r="H73" i="5" s="1"/>
  <c r="H73" i="6" s="1"/>
  <c r="H73" i="7" s="1"/>
  <c r="H73" i="8" s="1"/>
  <c r="H73" i="9" s="1"/>
  <c r="H73" i="10" s="1"/>
  <c r="H73" i="11" s="1"/>
  <c r="H73" i="12" s="1"/>
  <c r="H73" i="3" s="1"/>
  <c r="H74" i="1"/>
  <c r="H75" i="1"/>
  <c r="H75" i="2" s="1"/>
  <c r="H76" i="1"/>
  <c r="H76" i="2" s="1"/>
  <c r="H76" i="4" s="1"/>
  <c r="H77" i="1"/>
  <c r="H77" i="2" s="1"/>
  <c r="H77" i="4" s="1"/>
  <c r="H78" i="1"/>
  <c r="H79" i="1"/>
  <c r="H79" i="2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I5" i="1"/>
  <c r="H5" i="1"/>
  <c r="H5" i="2" s="1"/>
  <c r="H5" i="4" s="1"/>
  <c r="H5" i="5" s="1"/>
  <c r="H5" i="6" s="1"/>
  <c r="H5" i="7" s="1"/>
  <c r="H5" i="8" s="1"/>
  <c r="H5" i="9" s="1"/>
  <c r="H5" i="10" s="1"/>
  <c r="H5" i="11" s="1"/>
  <c r="H5" i="12" s="1"/>
  <c r="H5" i="3" s="1"/>
  <c r="F5" i="1"/>
  <c r="D5" i="1"/>
  <c r="C82" i="3"/>
  <c r="C81" i="3"/>
  <c r="E82" i="3"/>
  <c r="E81" i="3"/>
  <c r="G82" i="3"/>
  <c r="G81" i="3"/>
  <c r="C81" i="6"/>
  <c r="I80" i="1"/>
  <c r="H80" i="1"/>
  <c r="E82" i="12"/>
  <c r="G82" i="12"/>
  <c r="E81" i="12"/>
  <c r="G81" i="12"/>
  <c r="C82" i="12"/>
  <c r="C81" i="12"/>
  <c r="E82" i="11"/>
  <c r="G82" i="11"/>
  <c r="C82" i="11"/>
  <c r="E81" i="11"/>
  <c r="G81" i="11"/>
  <c r="C81" i="11"/>
  <c r="E82" i="10"/>
  <c r="G82" i="10"/>
  <c r="C82" i="10"/>
  <c r="E81" i="10"/>
  <c r="G81" i="10"/>
  <c r="C81" i="10"/>
  <c r="E82" i="9"/>
  <c r="G82" i="9"/>
  <c r="C82" i="9"/>
  <c r="E81" i="9"/>
  <c r="G81" i="9"/>
  <c r="C81" i="9"/>
  <c r="E82" i="8"/>
  <c r="G82" i="8"/>
  <c r="C82" i="8"/>
  <c r="E81" i="8"/>
  <c r="G81" i="8"/>
  <c r="C81" i="8"/>
  <c r="E82" i="7"/>
  <c r="G82" i="7"/>
  <c r="C82" i="7"/>
  <c r="E81" i="7"/>
  <c r="G81" i="7"/>
  <c r="C81" i="7"/>
  <c r="E82" i="6"/>
  <c r="G82" i="6"/>
  <c r="C82" i="6"/>
  <c r="E81" i="6"/>
  <c r="G81" i="6"/>
  <c r="E82" i="5"/>
  <c r="G82" i="5"/>
  <c r="C82" i="5"/>
  <c r="E81" i="5"/>
  <c r="G81" i="5"/>
  <c r="C81" i="5"/>
  <c r="E82" i="4"/>
  <c r="G82" i="4"/>
  <c r="C82" i="4"/>
  <c r="E81" i="4"/>
  <c r="G81" i="4"/>
  <c r="C81" i="4"/>
  <c r="C83" i="4" s="1"/>
  <c r="E82" i="2"/>
  <c r="G82" i="2"/>
  <c r="C82" i="2"/>
  <c r="E81" i="2"/>
  <c r="G81" i="2"/>
  <c r="C81" i="2"/>
  <c r="E82" i="1"/>
  <c r="G82" i="1"/>
  <c r="E81" i="1"/>
  <c r="G81" i="1"/>
  <c r="C82" i="1"/>
  <c r="C81" i="1"/>
  <c r="G83" i="1" l="1"/>
  <c r="C83" i="8"/>
  <c r="C83" i="10"/>
  <c r="C83" i="11"/>
  <c r="J78" i="1"/>
  <c r="J74" i="1"/>
  <c r="J70" i="1"/>
  <c r="J66" i="1"/>
  <c r="J62" i="1"/>
  <c r="J58" i="1"/>
  <c r="J54" i="1"/>
  <c r="J50" i="1"/>
  <c r="J46" i="1"/>
  <c r="J42" i="1"/>
  <c r="C83" i="12"/>
  <c r="C83" i="9"/>
  <c r="C83" i="7"/>
  <c r="C83" i="5"/>
  <c r="J80" i="1"/>
  <c r="D82" i="1"/>
  <c r="J76" i="1"/>
  <c r="J68" i="1"/>
  <c r="J60" i="1"/>
  <c r="J52" i="1"/>
  <c r="J44" i="1"/>
  <c r="J36" i="1"/>
  <c r="H80" i="2"/>
  <c r="H80" i="4" s="1"/>
  <c r="J75" i="2"/>
  <c r="J43" i="2"/>
  <c r="J35" i="2"/>
  <c r="I82" i="12"/>
  <c r="C83" i="2"/>
  <c r="E83" i="6"/>
  <c r="G83" i="8"/>
  <c r="C83" i="6"/>
  <c r="J72" i="1"/>
  <c r="J64" i="1"/>
  <c r="J56" i="1"/>
  <c r="J48" i="1"/>
  <c r="J40" i="1"/>
  <c r="I81" i="4"/>
  <c r="I82" i="2"/>
  <c r="J79" i="1"/>
  <c r="J75" i="1"/>
  <c r="J63" i="1"/>
  <c r="J59" i="1"/>
  <c r="J47" i="1"/>
  <c r="J43" i="1"/>
  <c r="J73" i="12"/>
  <c r="J57" i="12"/>
  <c r="J41" i="12"/>
  <c r="E83" i="1"/>
  <c r="J71" i="1"/>
  <c r="J67" i="1"/>
  <c r="J55" i="1"/>
  <c r="J51" i="1"/>
  <c r="J39" i="1"/>
  <c r="C83" i="1"/>
  <c r="J77" i="1"/>
  <c r="J73" i="1"/>
  <c r="J69" i="1"/>
  <c r="J65" i="1"/>
  <c r="J61" i="1"/>
  <c r="J57" i="1"/>
  <c r="J53" i="1"/>
  <c r="J49" i="1"/>
  <c r="J45" i="1"/>
  <c r="J41" i="1"/>
  <c r="J37" i="1"/>
  <c r="J33" i="1"/>
  <c r="D81" i="1"/>
  <c r="J7" i="1"/>
  <c r="J19" i="1"/>
  <c r="J35" i="1"/>
  <c r="J31" i="1"/>
  <c r="J15" i="1"/>
  <c r="J27" i="1"/>
  <c r="J23" i="1"/>
  <c r="J11" i="1"/>
  <c r="J34" i="1"/>
  <c r="J30" i="1"/>
  <c r="J26" i="1"/>
  <c r="J22" i="1"/>
  <c r="J18" i="1"/>
  <c r="J14" i="1"/>
  <c r="J10" i="1"/>
  <c r="J6" i="1"/>
  <c r="J25" i="12"/>
  <c r="J9" i="12"/>
  <c r="J28" i="1"/>
  <c r="J20" i="1"/>
  <c r="J12" i="1"/>
  <c r="J29" i="1"/>
  <c r="J25" i="1"/>
  <c r="J21" i="1"/>
  <c r="J17" i="1"/>
  <c r="J13" i="1"/>
  <c r="J9" i="1"/>
  <c r="J27" i="2"/>
  <c r="J19" i="2"/>
  <c r="J11" i="2"/>
  <c r="J32" i="1"/>
  <c r="J24" i="1"/>
  <c r="J16" i="1"/>
  <c r="J8" i="1"/>
  <c r="E83" i="7"/>
  <c r="E83" i="9"/>
  <c r="E83" i="11"/>
  <c r="G83" i="7"/>
  <c r="E83" i="10"/>
  <c r="E83" i="12"/>
  <c r="G83" i="2"/>
  <c r="E83" i="4"/>
  <c r="E83" i="3"/>
  <c r="J20" i="2"/>
  <c r="I82" i="11"/>
  <c r="I82" i="10"/>
  <c r="I82" i="9"/>
  <c r="I82" i="8"/>
  <c r="I81" i="8"/>
  <c r="E83" i="8"/>
  <c r="I82" i="7"/>
  <c r="I81" i="7"/>
  <c r="I82" i="6"/>
  <c r="J65" i="5"/>
  <c r="J49" i="5"/>
  <c r="J33" i="5"/>
  <c r="J17" i="5"/>
  <c r="I82" i="5"/>
  <c r="G83" i="5"/>
  <c r="E83" i="5"/>
  <c r="I82" i="4"/>
  <c r="J76" i="4"/>
  <c r="J68" i="4"/>
  <c r="J60" i="4"/>
  <c r="J52" i="4"/>
  <c r="J44" i="4"/>
  <c r="J36" i="4"/>
  <c r="J28" i="4"/>
  <c r="J20" i="4"/>
  <c r="J12" i="4"/>
  <c r="I81" i="2"/>
  <c r="J79" i="2"/>
  <c r="H79" i="4"/>
  <c r="H79" i="5" s="1"/>
  <c r="H79" i="6" s="1"/>
  <c r="J79" i="6" s="1"/>
  <c r="J71" i="2"/>
  <c r="H71" i="4"/>
  <c r="H71" i="5" s="1"/>
  <c r="H71" i="6" s="1"/>
  <c r="H71" i="7" s="1"/>
  <c r="H71" i="8" s="1"/>
  <c r="H71" i="9" s="1"/>
  <c r="H67" i="4"/>
  <c r="H67" i="5" s="1"/>
  <c r="H67" i="6" s="1"/>
  <c r="J67" i="6" s="1"/>
  <c r="J67" i="2"/>
  <c r="J63" i="2"/>
  <c r="H63" i="4"/>
  <c r="H63" i="5" s="1"/>
  <c r="H63" i="6" s="1"/>
  <c r="J63" i="6" s="1"/>
  <c r="J47" i="2"/>
  <c r="H47" i="4"/>
  <c r="H47" i="5" s="1"/>
  <c r="H47" i="6" s="1"/>
  <c r="H47" i="7" s="1"/>
  <c r="J39" i="2"/>
  <c r="H39" i="4"/>
  <c r="H39" i="5" s="1"/>
  <c r="H39" i="6" s="1"/>
  <c r="J39" i="6" s="1"/>
  <c r="J31" i="2"/>
  <c r="H31" i="4"/>
  <c r="H31" i="5" s="1"/>
  <c r="H31" i="6" s="1"/>
  <c r="J31" i="6" s="1"/>
  <c r="J23" i="2"/>
  <c r="H23" i="4"/>
  <c r="H23" i="5" s="1"/>
  <c r="H23" i="6" s="1"/>
  <c r="H23" i="7" s="1"/>
  <c r="H23" i="8" s="1"/>
  <c r="H23" i="9" s="1"/>
  <c r="J15" i="2"/>
  <c r="H15" i="4"/>
  <c r="H15" i="5" s="1"/>
  <c r="H15" i="6" s="1"/>
  <c r="J15" i="6" s="1"/>
  <c r="J7" i="2"/>
  <c r="H7" i="4"/>
  <c r="H7" i="5" s="1"/>
  <c r="H7" i="6" s="1"/>
  <c r="H7" i="7" s="1"/>
  <c r="H7" i="8" s="1"/>
  <c r="H7" i="9" s="1"/>
  <c r="J55" i="2"/>
  <c r="J5" i="1"/>
  <c r="H82" i="1"/>
  <c r="J60" i="2"/>
  <c r="J28" i="2"/>
  <c r="J36" i="2"/>
  <c r="F82" i="1"/>
  <c r="I82" i="1"/>
  <c r="H78" i="2"/>
  <c r="H78" i="4" s="1"/>
  <c r="H78" i="5" s="1"/>
  <c r="H78" i="6" s="1"/>
  <c r="H78" i="7" s="1"/>
  <c r="H78" i="8" s="1"/>
  <c r="H78" i="9" s="1"/>
  <c r="H78" i="10" s="1"/>
  <c r="H78" i="11" s="1"/>
  <c r="H78" i="12" s="1"/>
  <c r="H74" i="2"/>
  <c r="H74" i="4" s="1"/>
  <c r="H74" i="5" s="1"/>
  <c r="H74" i="6" s="1"/>
  <c r="H74" i="7" s="1"/>
  <c r="H74" i="8" s="1"/>
  <c r="H74" i="9" s="1"/>
  <c r="H74" i="10" s="1"/>
  <c r="H74" i="11" s="1"/>
  <c r="H74" i="12" s="1"/>
  <c r="H74" i="3" s="1"/>
  <c r="H70" i="2"/>
  <c r="H70" i="4" s="1"/>
  <c r="H70" i="5" s="1"/>
  <c r="H70" i="6" s="1"/>
  <c r="H70" i="7" s="1"/>
  <c r="H70" i="8" s="1"/>
  <c r="H70" i="9" s="1"/>
  <c r="H70" i="10" s="1"/>
  <c r="H70" i="11" s="1"/>
  <c r="H70" i="12" s="1"/>
  <c r="H70" i="3" s="1"/>
  <c r="H66" i="2"/>
  <c r="H66" i="4" s="1"/>
  <c r="H66" i="5" s="1"/>
  <c r="H66" i="6" s="1"/>
  <c r="H66" i="7" s="1"/>
  <c r="H66" i="8" s="1"/>
  <c r="H66" i="9" s="1"/>
  <c r="H66" i="10" s="1"/>
  <c r="H66" i="11" s="1"/>
  <c r="H66" i="12" s="1"/>
  <c r="H66" i="3" s="1"/>
  <c r="H62" i="2"/>
  <c r="H62" i="4" s="1"/>
  <c r="H62" i="5" s="1"/>
  <c r="H62" i="6" s="1"/>
  <c r="H62" i="7" s="1"/>
  <c r="H62" i="8" s="1"/>
  <c r="H62" i="9" s="1"/>
  <c r="H62" i="10" s="1"/>
  <c r="H62" i="11" s="1"/>
  <c r="H62" i="12" s="1"/>
  <c r="H58" i="2"/>
  <c r="H58" i="4" s="1"/>
  <c r="H58" i="5" s="1"/>
  <c r="H58" i="6" s="1"/>
  <c r="H58" i="7" s="1"/>
  <c r="H58" i="8" s="1"/>
  <c r="H58" i="9" s="1"/>
  <c r="H58" i="10" s="1"/>
  <c r="H58" i="11" s="1"/>
  <c r="H58" i="12" s="1"/>
  <c r="H58" i="3" s="1"/>
  <c r="H54" i="2"/>
  <c r="H54" i="4" s="1"/>
  <c r="H54" i="5" s="1"/>
  <c r="H54" i="6" s="1"/>
  <c r="H54" i="7" s="1"/>
  <c r="H54" i="8" s="1"/>
  <c r="H54" i="9" s="1"/>
  <c r="H54" i="10" s="1"/>
  <c r="H54" i="11" s="1"/>
  <c r="H54" i="12" s="1"/>
  <c r="H54" i="3" s="1"/>
  <c r="H50" i="2"/>
  <c r="H50" i="4" s="1"/>
  <c r="H50" i="5" s="1"/>
  <c r="H50" i="6" s="1"/>
  <c r="H50" i="7" s="1"/>
  <c r="H50" i="8" s="1"/>
  <c r="H50" i="9" s="1"/>
  <c r="H50" i="10" s="1"/>
  <c r="H50" i="11" s="1"/>
  <c r="H50" i="12" s="1"/>
  <c r="H50" i="3" s="1"/>
  <c r="H46" i="2"/>
  <c r="H46" i="4" s="1"/>
  <c r="H46" i="5" s="1"/>
  <c r="H46" i="6" s="1"/>
  <c r="H46" i="7" s="1"/>
  <c r="H46" i="8" s="1"/>
  <c r="H46" i="9" s="1"/>
  <c r="H46" i="10" s="1"/>
  <c r="H46" i="11" s="1"/>
  <c r="H46" i="12" s="1"/>
  <c r="H42" i="2"/>
  <c r="H42" i="4" s="1"/>
  <c r="H42" i="5" s="1"/>
  <c r="H42" i="6" s="1"/>
  <c r="H42" i="7" s="1"/>
  <c r="H42" i="8" s="1"/>
  <c r="H42" i="9" s="1"/>
  <c r="H42" i="10" s="1"/>
  <c r="H42" i="11" s="1"/>
  <c r="H42" i="12" s="1"/>
  <c r="H42" i="3" s="1"/>
  <c r="H38" i="2"/>
  <c r="H38" i="4" s="1"/>
  <c r="H38" i="5" s="1"/>
  <c r="H38" i="6" s="1"/>
  <c r="H38" i="7" s="1"/>
  <c r="H38" i="8" s="1"/>
  <c r="H38" i="9" s="1"/>
  <c r="H38" i="10" s="1"/>
  <c r="H38" i="11" s="1"/>
  <c r="H38" i="12" s="1"/>
  <c r="H38" i="3" s="1"/>
  <c r="H34" i="2"/>
  <c r="H34" i="4" s="1"/>
  <c r="H34" i="5" s="1"/>
  <c r="H34" i="6" s="1"/>
  <c r="H34" i="7" s="1"/>
  <c r="H34" i="8" s="1"/>
  <c r="H34" i="9" s="1"/>
  <c r="H34" i="10" s="1"/>
  <c r="H34" i="11" s="1"/>
  <c r="H34" i="12" s="1"/>
  <c r="H34" i="3" s="1"/>
  <c r="H30" i="2"/>
  <c r="H30" i="4" s="1"/>
  <c r="H30" i="5" s="1"/>
  <c r="H30" i="6" s="1"/>
  <c r="H30" i="7" s="1"/>
  <c r="H30" i="8" s="1"/>
  <c r="H30" i="9" s="1"/>
  <c r="H30" i="10" s="1"/>
  <c r="H30" i="11" s="1"/>
  <c r="H30" i="12" s="1"/>
  <c r="H30" i="3" s="1"/>
  <c r="H26" i="2"/>
  <c r="H26" i="4" s="1"/>
  <c r="H26" i="5" s="1"/>
  <c r="H26" i="6" s="1"/>
  <c r="H26" i="7" s="1"/>
  <c r="H26" i="8" s="1"/>
  <c r="H26" i="9" s="1"/>
  <c r="H26" i="10" s="1"/>
  <c r="H26" i="11" s="1"/>
  <c r="H26" i="12" s="1"/>
  <c r="H26" i="3" s="1"/>
  <c r="H22" i="2"/>
  <c r="H22" i="4" s="1"/>
  <c r="H22" i="5" s="1"/>
  <c r="H22" i="6" s="1"/>
  <c r="H22" i="7" s="1"/>
  <c r="H22" i="8" s="1"/>
  <c r="H22" i="9" s="1"/>
  <c r="H22" i="10" s="1"/>
  <c r="H22" i="11" s="1"/>
  <c r="H22" i="12" s="1"/>
  <c r="H22" i="3" s="1"/>
  <c r="H18" i="2"/>
  <c r="H18" i="4" s="1"/>
  <c r="H18" i="5" s="1"/>
  <c r="H18" i="6" s="1"/>
  <c r="H18" i="7" s="1"/>
  <c r="H18" i="8" s="1"/>
  <c r="H18" i="9" s="1"/>
  <c r="H18" i="10" s="1"/>
  <c r="H18" i="11" s="1"/>
  <c r="H18" i="12" s="1"/>
  <c r="H18" i="3" s="1"/>
  <c r="H14" i="2"/>
  <c r="H14" i="4" s="1"/>
  <c r="H14" i="5" s="1"/>
  <c r="H14" i="6" s="1"/>
  <c r="H14" i="7" s="1"/>
  <c r="H14" i="8" s="1"/>
  <c r="H14" i="9" s="1"/>
  <c r="H14" i="10" s="1"/>
  <c r="H14" i="11" s="1"/>
  <c r="H14" i="12" s="1"/>
  <c r="H14" i="3" s="1"/>
  <c r="H10" i="2"/>
  <c r="H10" i="4" s="1"/>
  <c r="H10" i="5" s="1"/>
  <c r="H10" i="6" s="1"/>
  <c r="H10" i="7" s="1"/>
  <c r="H10" i="8" s="1"/>
  <c r="H10" i="9" s="1"/>
  <c r="H10" i="10" s="1"/>
  <c r="H10" i="11" s="1"/>
  <c r="H10" i="12" s="1"/>
  <c r="H10" i="3" s="1"/>
  <c r="H6" i="2"/>
  <c r="H6" i="4" s="1"/>
  <c r="H6" i="5" s="1"/>
  <c r="H6" i="6" s="1"/>
  <c r="H6" i="7" s="1"/>
  <c r="H6" i="8" s="1"/>
  <c r="H6" i="9" s="1"/>
  <c r="H6" i="10" s="1"/>
  <c r="H6" i="11" s="1"/>
  <c r="H6" i="12" s="1"/>
  <c r="H6" i="3" s="1"/>
  <c r="J76" i="2"/>
  <c r="J44" i="2"/>
  <c r="J12" i="2"/>
  <c r="J38" i="1"/>
  <c r="C83" i="3"/>
  <c r="G83" i="3"/>
  <c r="I82" i="3"/>
  <c r="H55" i="7"/>
  <c r="H55" i="8" s="1"/>
  <c r="H55" i="9" s="1"/>
  <c r="H55" i="10" s="1"/>
  <c r="H55" i="11" s="1"/>
  <c r="H55" i="12" s="1"/>
  <c r="H55" i="3" s="1"/>
  <c r="J55" i="6"/>
  <c r="H59" i="7"/>
  <c r="H59" i="8" s="1"/>
  <c r="H59" i="9" s="1"/>
  <c r="H59" i="10" s="1"/>
  <c r="H59" i="11" s="1"/>
  <c r="H59" i="12" s="1"/>
  <c r="H59" i="3" s="1"/>
  <c r="J59" i="6"/>
  <c r="H51" i="7"/>
  <c r="H51" i="8" s="1"/>
  <c r="H51" i="9" s="1"/>
  <c r="H51" i="10" s="1"/>
  <c r="H51" i="11" s="1"/>
  <c r="H51" i="12" s="1"/>
  <c r="H51" i="3" s="1"/>
  <c r="J51" i="6"/>
  <c r="J73" i="9"/>
  <c r="J57" i="9"/>
  <c r="J41" i="9"/>
  <c r="J25" i="9"/>
  <c r="J9" i="9"/>
  <c r="J68" i="2"/>
  <c r="J59" i="2"/>
  <c r="H76" i="5"/>
  <c r="H68" i="5"/>
  <c r="H60" i="5"/>
  <c r="H52" i="5"/>
  <c r="H44" i="5"/>
  <c r="H36" i="5"/>
  <c r="H28" i="5"/>
  <c r="H20" i="5"/>
  <c r="H12" i="5"/>
  <c r="J73" i="5"/>
  <c r="J57" i="5"/>
  <c r="J41" i="5"/>
  <c r="J25" i="5"/>
  <c r="J9" i="5"/>
  <c r="J77" i="4"/>
  <c r="H77" i="5"/>
  <c r="J69" i="4"/>
  <c r="H69" i="5"/>
  <c r="J61" i="4"/>
  <c r="H61" i="5"/>
  <c r="J53" i="4"/>
  <c r="H53" i="5"/>
  <c r="J45" i="4"/>
  <c r="H45" i="5"/>
  <c r="J37" i="4"/>
  <c r="H37" i="5"/>
  <c r="J29" i="4"/>
  <c r="H29" i="5"/>
  <c r="J21" i="4"/>
  <c r="H21" i="5"/>
  <c r="J13" i="4"/>
  <c r="H13" i="5"/>
  <c r="H72" i="4"/>
  <c r="J72" i="2"/>
  <c r="H64" i="4"/>
  <c r="J64" i="2"/>
  <c r="H56" i="4"/>
  <c r="J56" i="2"/>
  <c r="H48" i="4"/>
  <c r="J48" i="2"/>
  <c r="H40" i="4"/>
  <c r="J40" i="2"/>
  <c r="H32" i="4"/>
  <c r="J32" i="2"/>
  <c r="H24" i="4"/>
  <c r="J24" i="2"/>
  <c r="H16" i="4"/>
  <c r="J16" i="2"/>
  <c r="H8" i="4"/>
  <c r="J8" i="2"/>
  <c r="J65" i="4"/>
  <c r="J49" i="4"/>
  <c r="J33" i="4"/>
  <c r="J17" i="4"/>
  <c r="H65" i="6"/>
  <c r="H65" i="7" s="1"/>
  <c r="H65" i="8" s="1"/>
  <c r="H65" i="9" s="1"/>
  <c r="H65" i="10" s="1"/>
  <c r="H65" i="11" s="1"/>
  <c r="H65" i="12" s="1"/>
  <c r="H65" i="3" s="1"/>
  <c r="H49" i="6"/>
  <c r="H49" i="7" s="1"/>
  <c r="H49" i="8" s="1"/>
  <c r="H49" i="9" s="1"/>
  <c r="H49" i="10" s="1"/>
  <c r="H49" i="11" s="1"/>
  <c r="H49" i="12" s="1"/>
  <c r="H49" i="3" s="1"/>
  <c r="H33" i="6"/>
  <c r="H33" i="7" s="1"/>
  <c r="H33" i="8" s="1"/>
  <c r="H33" i="9" s="1"/>
  <c r="H33" i="10" s="1"/>
  <c r="H33" i="11" s="1"/>
  <c r="H33" i="12" s="1"/>
  <c r="H33" i="3" s="1"/>
  <c r="H17" i="6"/>
  <c r="H17" i="7" s="1"/>
  <c r="H17" i="8" s="1"/>
  <c r="H17" i="9" s="1"/>
  <c r="H17" i="10" s="1"/>
  <c r="H17" i="11" s="1"/>
  <c r="H17" i="12" s="1"/>
  <c r="H17" i="3" s="1"/>
  <c r="G83" i="9"/>
  <c r="J51" i="2"/>
  <c r="H75" i="4"/>
  <c r="H75" i="5" s="1"/>
  <c r="H75" i="6" s="1"/>
  <c r="H43" i="4"/>
  <c r="H43" i="5" s="1"/>
  <c r="H43" i="6" s="1"/>
  <c r="H35" i="4"/>
  <c r="H35" i="5" s="1"/>
  <c r="H35" i="6" s="1"/>
  <c r="H27" i="4"/>
  <c r="H27" i="5" s="1"/>
  <c r="H27" i="6" s="1"/>
  <c r="H19" i="4"/>
  <c r="H19" i="5" s="1"/>
  <c r="H19" i="6" s="1"/>
  <c r="H11" i="4"/>
  <c r="H11" i="5" s="1"/>
  <c r="H11" i="6" s="1"/>
  <c r="J73" i="4"/>
  <c r="J57" i="4"/>
  <c r="J41" i="4"/>
  <c r="J25" i="4"/>
  <c r="J9" i="4"/>
  <c r="J5" i="10"/>
  <c r="J41" i="10"/>
  <c r="J25" i="10"/>
  <c r="J9" i="10"/>
  <c r="J73" i="8"/>
  <c r="J57" i="8"/>
  <c r="J41" i="8"/>
  <c r="J25" i="8"/>
  <c r="J9" i="8"/>
  <c r="J73" i="7"/>
  <c r="J57" i="7"/>
  <c r="J41" i="7"/>
  <c r="J25" i="7"/>
  <c r="J9" i="7"/>
  <c r="J73" i="6"/>
  <c r="J57" i="6"/>
  <c r="J41" i="6"/>
  <c r="J25" i="6"/>
  <c r="J9" i="6"/>
  <c r="G83" i="4"/>
  <c r="G83" i="11"/>
  <c r="J52" i="2"/>
  <c r="J73" i="10"/>
  <c r="J57" i="10"/>
  <c r="D81" i="6"/>
  <c r="E83" i="2"/>
  <c r="J77" i="2"/>
  <c r="J73" i="2"/>
  <c r="J69" i="2"/>
  <c r="J65" i="2"/>
  <c r="J61" i="2"/>
  <c r="J57" i="2"/>
  <c r="J53" i="2"/>
  <c r="J49" i="2"/>
  <c r="J45" i="2"/>
  <c r="J41" i="2"/>
  <c r="J37" i="2"/>
  <c r="J33" i="2"/>
  <c r="J29" i="2"/>
  <c r="J25" i="2"/>
  <c r="J21" i="2"/>
  <c r="J17" i="2"/>
  <c r="J13" i="2"/>
  <c r="J9" i="2"/>
  <c r="J5" i="11"/>
  <c r="J73" i="11"/>
  <c r="J57" i="11"/>
  <c r="J41" i="11"/>
  <c r="J25" i="11"/>
  <c r="J9" i="11"/>
  <c r="J66" i="5"/>
  <c r="J59" i="4"/>
  <c r="J55" i="4"/>
  <c r="J51" i="4"/>
  <c r="J66" i="2"/>
  <c r="I81" i="11"/>
  <c r="J5" i="12"/>
  <c r="J59" i="5"/>
  <c r="J55" i="5"/>
  <c r="J51" i="5"/>
  <c r="J7" i="5"/>
  <c r="J34" i="4"/>
  <c r="J5" i="4"/>
  <c r="J5" i="5"/>
  <c r="J5" i="6"/>
  <c r="J5" i="7"/>
  <c r="J5" i="8"/>
  <c r="J5" i="9"/>
  <c r="G83" i="12"/>
  <c r="J82" i="3"/>
  <c r="I81" i="12"/>
  <c r="J81" i="3"/>
  <c r="I81" i="3"/>
  <c r="F81" i="3"/>
  <c r="I81" i="10"/>
  <c r="I81" i="9"/>
  <c r="I83" i="9" s="1"/>
  <c r="I81" i="6"/>
  <c r="I81" i="5"/>
  <c r="J5" i="2"/>
  <c r="I81" i="1"/>
  <c r="H81" i="1"/>
  <c r="F81" i="1"/>
  <c r="G83" i="10"/>
  <c r="G83" i="6"/>
  <c r="F82" i="2"/>
  <c r="D82" i="2"/>
  <c r="D81" i="2"/>
  <c r="F81" i="2"/>
  <c r="D83" i="1" l="1"/>
  <c r="I83" i="3"/>
  <c r="J80" i="2"/>
  <c r="I83" i="4"/>
  <c r="I83" i="8"/>
  <c r="J34" i="8"/>
  <c r="J82" i="1"/>
  <c r="I83" i="12"/>
  <c r="J70" i="12"/>
  <c r="J65" i="12"/>
  <c r="J62" i="11"/>
  <c r="H39" i="7"/>
  <c r="H39" i="8" s="1"/>
  <c r="H39" i="9" s="1"/>
  <c r="H39" i="10" s="1"/>
  <c r="H39" i="11" s="1"/>
  <c r="H39" i="12" s="1"/>
  <c r="H39" i="3" s="1"/>
  <c r="I83" i="2"/>
  <c r="J26" i="4"/>
  <c r="J26" i="12"/>
  <c r="J38" i="12"/>
  <c r="J58" i="4"/>
  <c r="J49" i="12"/>
  <c r="J55" i="12"/>
  <c r="J50" i="12"/>
  <c r="J74" i="12"/>
  <c r="H46" i="3"/>
  <c r="J46" i="12"/>
  <c r="H62" i="3"/>
  <c r="J62" i="12"/>
  <c r="H78" i="3"/>
  <c r="J78" i="12"/>
  <c r="J58" i="12"/>
  <c r="J10" i="12"/>
  <c r="J59" i="12"/>
  <c r="J54" i="12"/>
  <c r="H83" i="1"/>
  <c r="J54" i="4"/>
  <c r="J79" i="4"/>
  <c r="J17" i="12"/>
  <c r="J34" i="12"/>
  <c r="J51" i="12"/>
  <c r="J42" i="12"/>
  <c r="J66" i="12"/>
  <c r="F83" i="1"/>
  <c r="I83" i="1"/>
  <c r="J14" i="12"/>
  <c r="J30" i="12"/>
  <c r="J6" i="12"/>
  <c r="J22" i="12"/>
  <c r="J18" i="12"/>
  <c r="J33" i="12"/>
  <c r="J81" i="1"/>
  <c r="J39" i="4"/>
  <c r="J50" i="5"/>
  <c r="J50" i="6"/>
  <c r="J18" i="7"/>
  <c r="J18" i="4"/>
  <c r="J34" i="2"/>
  <c r="J23" i="4"/>
  <c r="J34" i="5"/>
  <c r="J18" i="6"/>
  <c r="J50" i="2"/>
  <c r="J63" i="4"/>
  <c r="J66" i="10"/>
  <c r="J50" i="4"/>
  <c r="J23" i="5"/>
  <c r="J71" i="5"/>
  <c r="J18" i="2"/>
  <c r="J7" i="4"/>
  <c r="J18" i="5"/>
  <c r="H67" i="7"/>
  <c r="H67" i="8" s="1"/>
  <c r="H67" i="9" s="1"/>
  <c r="H67" i="10" s="1"/>
  <c r="H67" i="11" s="1"/>
  <c r="H67" i="12" s="1"/>
  <c r="J71" i="6"/>
  <c r="J38" i="8"/>
  <c r="J14" i="5"/>
  <c r="J46" i="5"/>
  <c r="J78" i="5"/>
  <c r="I83" i="7"/>
  <c r="J22" i="7"/>
  <c r="J22" i="2"/>
  <c r="J14" i="11"/>
  <c r="J54" i="2"/>
  <c r="J30" i="5"/>
  <c r="J62" i="5"/>
  <c r="I83" i="11"/>
  <c r="I83" i="10"/>
  <c r="J66" i="11"/>
  <c r="J34" i="10"/>
  <c r="J34" i="11"/>
  <c r="J78" i="11"/>
  <c r="J18" i="9"/>
  <c r="J46" i="11"/>
  <c r="J30" i="11"/>
  <c r="J38" i="10"/>
  <c r="J50" i="9"/>
  <c r="J66" i="8"/>
  <c r="J50" i="7"/>
  <c r="J10" i="11"/>
  <c r="I83" i="6"/>
  <c r="J74" i="11"/>
  <c r="I83" i="5"/>
  <c r="J18" i="11"/>
  <c r="J50" i="11"/>
  <c r="J65" i="11"/>
  <c r="J33" i="6"/>
  <c r="J49" i="8"/>
  <c r="J23" i="6"/>
  <c r="H63" i="7"/>
  <c r="H63" i="8" s="1"/>
  <c r="H63" i="9" s="1"/>
  <c r="H63" i="10" s="1"/>
  <c r="H63" i="11" s="1"/>
  <c r="H63" i="12" s="1"/>
  <c r="J54" i="9"/>
  <c r="J27" i="5"/>
  <c r="J59" i="7"/>
  <c r="J15" i="5"/>
  <c r="J79" i="5"/>
  <c r="J15" i="4"/>
  <c r="J47" i="6"/>
  <c r="J59" i="11"/>
  <c r="J42" i="11"/>
  <c r="J6" i="10"/>
  <c r="J70" i="10"/>
  <c r="J54" i="7"/>
  <c r="J10" i="4"/>
  <c r="J31" i="5"/>
  <c r="J35" i="4"/>
  <c r="J10" i="5"/>
  <c r="J26" i="5"/>
  <c r="J42" i="5"/>
  <c r="J58" i="5"/>
  <c r="J74" i="5"/>
  <c r="J59" i="10"/>
  <c r="J26" i="11"/>
  <c r="J58" i="11"/>
  <c r="J22" i="9"/>
  <c r="J6" i="8"/>
  <c r="J70" i="8"/>
  <c r="J74" i="4"/>
  <c r="J31" i="4"/>
  <c r="J6" i="5"/>
  <c r="J22" i="5"/>
  <c r="J38" i="5"/>
  <c r="J54" i="5"/>
  <c r="J70" i="5"/>
  <c r="J55" i="8"/>
  <c r="H47" i="8"/>
  <c r="H47" i="9" s="1"/>
  <c r="H47" i="10" s="1"/>
  <c r="J47" i="7"/>
  <c r="J51" i="11"/>
  <c r="J22" i="10"/>
  <c r="J54" i="10"/>
  <c r="J6" i="9"/>
  <c r="J38" i="9"/>
  <c r="J70" i="9"/>
  <c r="J22" i="8"/>
  <c r="J54" i="8"/>
  <c r="J6" i="7"/>
  <c r="J38" i="7"/>
  <c r="J70" i="7"/>
  <c r="J6" i="4"/>
  <c r="J70" i="4"/>
  <c r="J51" i="9"/>
  <c r="J6" i="6"/>
  <c r="J38" i="6"/>
  <c r="J70" i="6"/>
  <c r="J6" i="11"/>
  <c r="J22" i="11"/>
  <c r="J38" i="11"/>
  <c r="J54" i="11"/>
  <c r="J70" i="11"/>
  <c r="J18" i="10"/>
  <c r="J50" i="10"/>
  <c r="J34" i="9"/>
  <c r="J66" i="9"/>
  <c r="J18" i="8"/>
  <c r="J50" i="8"/>
  <c r="J34" i="7"/>
  <c r="J66" i="7"/>
  <c r="J22" i="4"/>
  <c r="J42" i="4"/>
  <c r="J66" i="4"/>
  <c r="J39" i="5"/>
  <c r="J63" i="5"/>
  <c r="J6" i="2"/>
  <c r="J38" i="2"/>
  <c r="J70" i="2"/>
  <c r="J27" i="4"/>
  <c r="J71" i="4"/>
  <c r="J49" i="11"/>
  <c r="J34" i="6"/>
  <c r="J66" i="6"/>
  <c r="J49" i="6"/>
  <c r="J17" i="7"/>
  <c r="J49" i="10"/>
  <c r="J49" i="9"/>
  <c r="J38" i="4"/>
  <c r="J22" i="6"/>
  <c r="J54" i="6"/>
  <c r="J49" i="7"/>
  <c r="J65" i="8"/>
  <c r="J7" i="6"/>
  <c r="H7" i="10"/>
  <c r="J7" i="9"/>
  <c r="H23" i="10"/>
  <c r="J23" i="9"/>
  <c r="H71" i="10"/>
  <c r="J71" i="9"/>
  <c r="J30" i="10"/>
  <c r="J62" i="10"/>
  <c r="J14" i="9"/>
  <c r="J46" i="9"/>
  <c r="J78" i="9"/>
  <c r="J30" i="8"/>
  <c r="J62" i="8"/>
  <c r="J14" i="7"/>
  <c r="J46" i="7"/>
  <c r="J78" i="7"/>
  <c r="J11" i="5"/>
  <c r="J67" i="5"/>
  <c r="J67" i="4"/>
  <c r="J51" i="8"/>
  <c r="J17" i="6"/>
  <c r="J65" i="9"/>
  <c r="H81" i="4"/>
  <c r="J10" i="10"/>
  <c r="J26" i="10"/>
  <c r="J42" i="10"/>
  <c r="J58" i="10"/>
  <c r="J74" i="10"/>
  <c r="J10" i="9"/>
  <c r="J26" i="9"/>
  <c r="J42" i="9"/>
  <c r="J58" i="9"/>
  <c r="J74" i="9"/>
  <c r="J10" i="8"/>
  <c r="J26" i="8"/>
  <c r="J42" i="8"/>
  <c r="J58" i="8"/>
  <c r="J74" i="8"/>
  <c r="J10" i="7"/>
  <c r="J26" i="7"/>
  <c r="J42" i="7"/>
  <c r="J58" i="7"/>
  <c r="J74" i="7"/>
  <c r="J47" i="5"/>
  <c r="J14" i="2"/>
  <c r="J30" i="2"/>
  <c r="J46" i="2"/>
  <c r="J62" i="2"/>
  <c r="J78" i="2"/>
  <c r="J47" i="4"/>
  <c r="J55" i="7"/>
  <c r="J55" i="10"/>
  <c r="H82" i="2"/>
  <c r="J14" i="6"/>
  <c r="J30" i="6"/>
  <c r="J46" i="6"/>
  <c r="J62" i="6"/>
  <c r="J78" i="6"/>
  <c r="J17" i="10"/>
  <c r="H15" i="7"/>
  <c r="H79" i="7"/>
  <c r="H31" i="7"/>
  <c r="J14" i="10"/>
  <c r="J46" i="10"/>
  <c r="J78" i="10"/>
  <c r="J30" i="9"/>
  <c r="J62" i="9"/>
  <c r="J14" i="8"/>
  <c r="J46" i="8"/>
  <c r="J78" i="8"/>
  <c r="J30" i="7"/>
  <c r="J62" i="7"/>
  <c r="H81" i="2"/>
  <c r="J55" i="11"/>
  <c r="J14" i="4"/>
  <c r="J30" i="4"/>
  <c r="J46" i="4"/>
  <c r="J62" i="4"/>
  <c r="J78" i="4"/>
  <c r="J43" i="5"/>
  <c r="J10" i="2"/>
  <c r="J26" i="2"/>
  <c r="J42" i="2"/>
  <c r="J58" i="2"/>
  <c r="J74" i="2"/>
  <c r="J51" i="7"/>
  <c r="J55" i="9"/>
  <c r="J51" i="10"/>
  <c r="J10" i="6"/>
  <c r="J26" i="6"/>
  <c r="J42" i="6"/>
  <c r="J58" i="6"/>
  <c r="J74" i="6"/>
  <c r="J65" i="10"/>
  <c r="J65" i="6"/>
  <c r="H19" i="7"/>
  <c r="J19" i="6"/>
  <c r="H75" i="7"/>
  <c r="J75" i="6"/>
  <c r="H8" i="5"/>
  <c r="J8" i="4"/>
  <c r="H24" i="5"/>
  <c r="J24" i="4"/>
  <c r="H40" i="5"/>
  <c r="J40" i="4"/>
  <c r="H56" i="5"/>
  <c r="J56" i="4"/>
  <c r="H72" i="5"/>
  <c r="J72" i="4"/>
  <c r="J28" i="5"/>
  <c r="H28" i="6"/>
  <c r="J60" i="5"/>
  <c r="H60" i="6"/>
  <c r="H11" i="7"/>
  <c r="J11" i="6"/>
  <c r="H43" i="7"/>
  <c r="J43" i="6"/>
  <c r="J13" i="5"/>
  <c r="H13" i="6"/>
  <c r="J29" i="5"/>
  <c r="H29" i="6"/>
  <c r="J45" i="5"/>
  <c r="H45" i="6"/>
  <c r="J61" i="5"/>
  <c r="H61" i="6"/>
  <c r="J77" i="5"/>
  <c r="H77" i="6"/>
  <c r="J20" i="5"/>
  <c r="H20" i="6"/>
  <c r="J52" i="5"/>
  <c r="H52" i="6"/>
  <c r="H35" i="7"/>
  <c r="J35" i="6"/>
  <c r="H16" i="5"/>
  <c r="J16" i="4"/>
  <c r="H32" i="5"/>
  <c r="J32" i="4"/>
  <c r="H48" i="5"/>
  <c r="J48" i="4"/>
  <c r="H64" i="5"/>
  <c r="J64" i="4"/>
  <c r="H80" i="5"/>
  <c r="J80" i="4"/>
  <c r="J12" i="5"/>
  <c r="H12" i="6"/>
  <c r="J44" i="5"/>
  <c r="H44" i="6"/>
  <c r="J76" i="5"/>
  <c r="H76" i="6"/>
  <c r="H27" i="7"/>
  <c r="J27" i="6"/>
  <c r="J21" i="5"/>
  <c r="H21" i="6"/>
  <c r="J37" i="5"/>
  <c r="H37" i="6"/>
  <c r="J53" i="5"/>
  <c r="H53" i="6"/>
  <c r="J69" i="5"/>
  <c r="H69" i="6"/>
  <c r="J36" i="5"/>
  <c r="H36" i="6"/>
  <c r="J68" i="5"/>
  <c r="H68" i="6"/>
  <c r="J33" i="9"/>
  <c r="J75" i="5"/>
  <c r="J19" i="4"/>
  <c r="J33" i="11"/>
  <c r="J33" i="8"/>
  <c r="J7" i="7"/>
  <c r="J23" i="7"/>
  <c r="J71" i="7"/>
  <c r="J59" i="8"/>
  <c r="J33" i="10"/>
  <c r="J17" i="9"/>
  <c r="J19" i="5"/>
  <c r="J35" i="5"/>
  <c r="J11" i="4"/>
  <c r="J43" i="4"/>
  <c r="J75" i="4"/>
  <c r="J7" i="8"/>
  <c r="J23" i="8"/>
  <c r="J71" i="8"/>
  <c r="J59" i="9"/>
  <c r="J17" i="11"/>
  <c r="J33" i="7"/>
  <c r="J65" i="7"/>
  <c r="J17" i="8"/>
  <c r="J83" i="3"/>
  <c r="J83" i="1"/>
  <c r="H82" i="4"/>
  <c r="F81" i="4"/>
  <c r="F83" i="2"/>
  <c r="F82" i="4"/>
  <c r="D82" i="4"/>
  <c r="D81" i="4"/>
  <c r="D83" i="2"/>
  <c r="F81" i="5"/>
  <c r="J39" i="8" l="1"/>
  <c r="J39" i="7"/>
  <c r="J39" i="11"/>
  <c r="J39" i="10"/>
  <c r="J39" i="9"/>
  <c r="J39" i="12"/>
  <c r="H83" i="4"/>
  <c r="J67" i="9"/>
  <c r="H63" i="3"/>
  <c r="J63" i="12"/>
  <c r="H67" i="3"/>
  <c r="J67" i="12"/>
  <c r="J63" i="10"/>
  <c r="J81" i="2"/>
  <c r="J67" i="10"/>
  <c r="J67" i="7"/>
  <c r="J67" i="8"/>
  <c r="J67" i="11"/>
  <c r="J82" i="2"/>
  <c r="J63" i="9"/>
  <c r="H81" i="5"/>
  <c r="J63" i="8"/>
  <c r="J47" i="9"/>
  <c r="J63" i="11"/>
  <c r="J63" i="7"/>
  <c r="H47" i="11"/>
  <c r="J47" i="10"/>
  <c r="H82" i="5"/>
  <c r="J47" i="8"/>
  <c r="H31" i="8"/>
  <c r="J31" i="7"/>
  <c r="H71" i="11"/>
  <c r="J71" i="10"/>
  <c r="H7" i="11"/>
  <c r="J7" i="10"/>
  <c r="H15" i="8"/>
  <c r="J15" i="7"/>
  <c r="H23" i="11"/>
  <c r="J23" i="10"/>
  <c r="H83" i="2"/>
  <c r="H79" i="8"/>
  <c r="J79" i="7"/>
  <c r="H68" i="7"/>
  <c r="J68" i="6"/>
  <c r="H69" i="7"/>
  <c r="J69" i="6"/>
  <c r="H37" i="7"/>
  <c r="J37" i="6"/>
  <c r="H44" i="7"/>
  <c r="J44" i="6"/>
  <c r="H52" i="7"/>
  <c r="J52" i="6"/>
  <c r="H77" i="7"/>
  <c r="J77" i="6"/>
  <c r="H45" i="7"/>
  <c r="J45" i="6"/>
  <c r="H13" i="7"/>
  <c r="J13" i="6"/>
  <c r="H28" i="7"/>
  <c r="J28" i="6"/>
  <c r="J64" i="5"/>
  <c r="H64" i="6"/>
  <c r="J32" i="5"/>
  <c r="H32" i="6"/>
  <c r="H35" i="8"/>
  <c r="J35" i="7"/>
  <c r="H43" i="8"/>
  <c r="J43" i="7"/>
  <c r="J72" i="5"/>
  <c r="H72" i="6"/>
  <c r="J40" i="5"/>
  <c r="H40" i="6"/>
  <c r="J8" i="5"/>
  <c r="H8" i="6"/>
  <c r="H19" i="8"/>
  <c r="J19" i="7"/>
  <c r="H36" i="7"/>
  <c r="J36" i="6"/>
  <c r="H53" i="7"/>
  <c r="J53" i="6"/>
  <c r="H21" i="7"/>
  <c r="J21" i="6"/>
  <c r="H76" i="7"/>
  <c r="J76" i="6"/>
  <c r="H12" i="7"/>
  <c r="J12" i="6"/>
  <c r="H20" i="7"/>
  <c r="J20" i="6"/>
  <c r="H61" i="7"/>
  <c r="J61" i="6"/>
  <c r="H29" i="7"/>
  <c r="J29" i="6"/>
  <c r="H60" i="7"/>
  <c r="J60" i="6"/>
  <c r="H27" i="8"/>
  <c r="J27" i="7"/>
  <c r="J80" i="5"/>
  <c r="H80" i="6"/>
  <c r="J48" i="5"/>
  <c r="H48" i="6"/>
  <c r="J16" i="5"/>
  <c r="H16" i="6"/>
  <c r="H11" i="8"/>
  <c r="J11" i="7"/>
  <c r="J56" i="5"/>
  <c r="H56" i="6"/>
  <c r="J24" i="5"/>
  <c r="H24" i="6"/>
  <c r="H75" i="8"/>
  <c r="J75" i="7"/>
  <c r="F82" i="5"/>
  <c r="F83" i="5" s="1"/>
  <c r="D83" i="4"/>
  <c r="F83" i="4"/>
  <c r="J82" i="4"/>
  <c r="J81" i="4"/>
  <c r="D82" i="5"/>
  <c r="D81" i="5"/>
  <c r="F81" i="6"/>
  <c r="J83" i="2" l="1"/>
  <c r="H83" i="5"/>
  <c r="H47" i="12"/>
  <c r="J47" i="12" s="1"/>
  <c r="J47" i="11"/>
  <c r="H79" i="9"/>
  <c r="J79" i="8"/>
  <c r="H23" i="12"/>
  <c r="J23" i="12" s="1"/>
  <c r="J23" i="11"/>
  <c r="H7" i="12"/>
  <c r="J7" i="12" s="1"/>
  <c r="J7" i="11"/>
  <c r="H31" i="9"/>
  <c r="J31" i="8"/>
  <c r="H15" i="9"/>
  <c r="J15" i="8"/>
  <c r="H71" i="12"/>
  <c r="J71" i="12" s="1"/>
  <c r="J71" i="11"/>
  <c r="H56" i="7"/>
  <c r="J56" i="6"/>
  <c r="H16" i="7"/>
  <c r="J16" i="6"/>
  <c r="H80" i="7"/>
  <c r="J80" i="6"/>
  <c r="H8" i="7"/>
  <c r="J8" i="6"/>
  <c r="H72" i="7"/>
  <c r="J72" i="6"/>
  <c r="H64" i="7"/>
  <c r="J64" i="6"/>
  <c r="H11" i="9"/>
  <c r="J11" i="8"/>
  <c r="H27" i="9"/>
  <c r="J27" i="8"/>
  <c r="J29" i="7"/>
  <c r="H29" i="8"/>
  <c r="H20" i="8"/>
  <c r="J20" i="7"/>
  <c r="H76" i="8"/>
  <c r="J76" i="7"/>
  <c r="J53" i="7"/>
  <c r="H53" i="8"/>
  <c r="H19" i="9"/>
  <c r="J19" i="8"/>
  <c r="H43" i="9"/>
  <c r="J43" i="8"/>
  <c r="H28" i="8"/>
  <c r="J28" i="7"/>
  <c r="J45" i="7"/>
  <c r="H45" i="8"/>
  <c r="H52" i="8"/>
  <c r="J52" i="7"/>
  <c r="J37" i="7"/>
  <c r="H37" i="8"/>
  <c r="H68" i="8"/>
  <c r="J68" i="7"/>
  <c r="H24" i="7"/>
  <c r="J24" i="6"/>
  <c r="H48" i="7"/>
  <c r="J48" i="6"/>
  <c r="H40" i="7"/>
  <c r="J40" i="6"/>
  <c r="H82" i="6"/>
  <c r="H32" i="7"/>
  <c r="J32" i="6"/>
  <c r="H75" i="9"/>
  <c r="J75" i="8"/>
  <c r="H60" i="8"/>
  <c r="J60" i="7"/>
  <c r="J61" i="7"/>
  <c r="H61" i="8"/>
  <c r="H12" i="8"/>
  <c r="J12" i="7"/>
  <c r="J21" i="7"/>
  <c r="H21" i="8"/>
  <c r="H36" i="8"/>
  <c r="J36" i="7"/>
  <c r="H35" i="9"/>
  <c r="J35" i="8"/>
  <c r="J13" i="7"/>
  <c r="H13" i="8"/>
  <c r="J77" i="7"/>
  <c r="H77" i="8"/>
  <c r="H44" i="8"/>
  <c r="J44" i="7"/>
  <c r="J69" i="7"/>
  <c r="H69" i="8"/>
  <c r="H81" i="6"/>
  <c r="F82" i="6"/>
  <c r="F83" i="6" s="1"/>
  <c r="J81" i="5"/>
  <c r="J83" i="4"/>
  <c r="J82" i="5"/>
  <c r="D83" i="5"/>
  <c r="D82" i="6"/>
  <c r="F81" i="7"/>
  <c r="H81" i="7" l="1"/>
  <c r="H47" i="3"/>
  <c r="H82" i="7"/>
  <c r="H15" i="10"/>
  <c r="J15" i="9"/>
  <c r="H7" i="3"/>
  <c r="H79" i="10"/>
  <c r="J79" i="9"/>
  <c r="H71" i="3"/>
  <c r="H31" i="10"/>
  <c r="J31" i="9"/>
  <c r="H23" i="3"/>
  <c r="H13" i="9"/>
  <c r="J13" i="8"/>
  <c r="H75" i="10"/>
  <c r="J75" i="9"/>
  <c r="H37" i="9"/>
  <c r="J37" i="8"/>
  <c r="H45" i="9"/>
  <c r="J45" i="8"/>
  <c r="H53" i="9"/>
  <c r="J53" i="8"/>
  <c r="H35" i="10"/>
  <c r="J35" i="9"/>
  <c r="H21" i="9"/>
  <c r="J21" i="8"/>
  <c r="H61" i="9"/>
  <c r="J61" i="8"/>
  <c r="H48" i="8"/>
  <c r="J48" i="7"/>
  <c r="H68" i="9"/>
  <c r="J68" i="8"/>
  <c r="H52" i="9"/>
  <c r="J52" i="8"/>
  <c r="H28" i="9"/>
  <c r="J28" i="8"/>
  <c r="H19" i="10"/>
  <c r="J19" i="9"/>
  <c r="H76" i="9"/>
  <c r="J76" i="8"/>
  <c r="H11" i="10"/>
  <c r="J11" i="9"/>
  <c r="H72" i="8"/>
  <c r="J72" i="7"/>
  <c r="H80" i="8"/>
  <c r="J80" i="7"/>
  <c r="H56" i="8"/>
  <c r="J56" i="7"/>
  <c r="H69" i="9"/>
  <c r="J69" i="8"/>
  <c r="H77" i="9"/>
  <c r="J77" i="8"/>
  <c r="H36" i="9"/>
  <c r="J36" i="8"/>
  <c r="H12" i="9"/>
  <c r="J12" i="8"/>
  <c r="H60" i="9"/>
  <c r="J60" i="8"/>
  <c r="H32" i="8"/>
  <c r="J32" i="7"/>
  <c r="H29" i="9"/>
  <c r="J29" i="8"/>
  <c r="H44" i="9"/>
  <c r="J44" i="8"/>
  <c r="H40" i="8"/>
  <c r="J40" i="7"/>
  <c r="H24" i="8"/>
  <c r="J24" i="7"/>
  <c r="H43" i="10"/>
  <c r="J43" i="9"/>
  <c r="H20" i="9"/>
  <c r="J20" i="8"/>
  <c r="H27" i="10"/>
  <c r="J27" i="9"/>
  <c r="H64" i="8"/>
  <c r="J64" i="7"/>
  <c r="H8" i="8"/>
  <c r="J8" i="7"/>
  <c r="H16" i="8"/>
  <c r="J16" i="7"/>
  <c r="H83" i="6"/>
  <c r="F82" i="7"/>
  <c r="F83" i="7" s="1"/>
  <c r="D81" i="7"/>
  <c r="D83" i="6"/>
  <c r="J83" i="5"/>
  <c r="J82" i="6"/>
  <c r="F82" i="8"/>
  <c r="J81" i="6"/>
  <c r="D82" i="7"/>
  <c r="F81" i="8"/>
  <c r="H83" i="7" l="1"/>
  <c r="H31" i="11"/>
  <c r="J31" i="10"/>
  <c r="H79" i="11"/>
  <c r="J79" i="10"/>
  <c r="H15" i="11"/>
  <c r="J15" i="10"/>
  <c r="H81" i="8"/>
  <c r="H36" i="10"/>
  <c r="J36" i="9"/>
  <c r="H69" i="10"/>
  <c r="J69" i="9"/>
  <c r="H80" i="9"/>
  <c r="J80" i="8"/>
  <c r="H11" i="11"/>
  <c r="J11" i="10"/>
  <c r="H19" i="11"/>
  <c r="J19" i="10"/>
  <c r="H52" i="10"/>
  <c r="J52" i="9"/>
  <c r="H48" i="9"/>
  <c r="J48" i="8"/>
  <c r="H21" i="10"/>
  <c r="J21" i="9"/>
  <c r="H53" i="10"/>
  <c r="J53" i="9"/>
  <c r="H37" i="10"/>
  <c r="J37" i="9"/>
  <c r="H13" i="10"/>
  <c r="J13" i="9"/>
  <c r="H8" i="9"/>
  <c r="J8" i="8"/>
  <c r="H27" i="11"/>
  <c r="J27" i="10"/>
  <c r="H43" i="11"/>
  <c r="J43" i="10"/>
  <c r="H40" i="9"/>
  <c r="J40" i="8"/>
  <c r="H29" i="10"/>
  <c r="J29" i="9"/>
  <c r="H60" i="10"/>
  <c r="J60" i="9"/>
  <c r="H77" i="10"/>
  <c r="J77" i="9"/>
  <c r="H56" i="9"/>
  <c r="J56" i="8"/>
  <c r="H72" i="9"/>
  <c r="J72" i="8"/>
  <c r="H76" i="10"/>
  <c r="J76" i="9"/>
  <c r="H28" i="10"/>
  <c r="J28" i="9"/>
  <c r="H68" i="10"/>
  <c r="J68" i="9"/>
  <c r="H61" i="10"/>
  <c r="J61" i="9"/>
  <c r="H35" i="11"/>
  <c r="J35" i="10"/>
  <c r="H45" i="10"/>
  <c r="J45" i="9"/>
  <c r="H75" i="11"/>
  <c r="J75" i="10"/>
  <c r="H82" i="8"/>
  <c r="H16" i="9"/>
  <c r="J16" i="8"/>
  <c r="H64" i="9"/>
  <c r="J64" i="8"/>
  <c r="H20" i="10"/>
  <c r="J20" i="9"/>
  <c r="H24" i="9"/>
  <c r="J24" i="8"/>
  <c r="H44" i="10"/>
  <c r="J44" i="9"/>
  <c r="H32" i="9"/>
  <c r="J32" i="8"/>
  <c r="H12" i="10"/>
  <c r="J12" i="9"/>
  <c r="D83" i="7"/>
  <c r="J83" i="6"/>
  <c r="D82" i="8"/>
  <c r="F83" i="8"/>
  <c r="F82" i="9"/>
  <c r="J82" i="7"/>
  <c r="J81" i="7"/>
  <c r="D81" i="8"/>
  <c r="F81" i="9"/>
  <c r="H83" i="8" l="1"/>
  <c r="H81" i="9"/>
  <c r="H15" i="12"/>
  <c r="J15" i="12" s="1"/>
  <c r="J15" i="11"/>
  <c r="H31" i="12"/>
  <c r="J31" i="12" s="1"/>
  <c r="J31" i="11"/>
  <c r="H79" i="12"/>
  <c r="J79" i="12" s="1"/>
  <c r="J79" i="11"/>
  <c r="H32" i="10"/>
  <c r="J32" i="9"/>
  <c r="H24" i="10"/>
  <c r="J24" i="9"/>
  <c r="H64" i="10"/>
  <c r="J64" i="9"/>
  <c r="H45" i="11"/>
  <c r="J45" i="10"/>
  <c r="H61" i="11"/>
  <c r="J61" i="10"/>
  <c r="H28" i="11"/>
  <c r="J28" i="10"/>
  <c r="J72" i="9"/>
  <c r="H72" i="10"/>
  <c r="H77" i="11"/>
  <c r="J77" i="10"/>
  <c r="H29" i="11"/>
  <c r="J29" i="10"/>
  <c r="H43" i="12"/>
  <c r="J43" i="12" s="1"/>
  <c r="J43" i="11"/>
  <c r="J8" i="9"/>
  <c r="H8" i="10"/>
  <c r="H37" i="11"/>
  <c r="J37" i="10"/>
  <c r="H21" i="11"/>
  <c r="J21" i="10"/>
  <c r="J52" i="10"/>
  <c r="H52" i="11"/>
  <c r="H11" i="12"/>
  <c r="J11" i="12" s="1"/>
  <c r="J11" i="11"/>
  <c r="H69" i="11"/>
  <c r="J69" i="10"/>
  <c r="H12" i="11"/>
  <c r="J12" i="10"/>
  <c r="H44" i="11"/>
  <c r="J44" i="10"/>
  <c r="J20" i="10"/>
  <c r="H20" i="11"/>
  <c r="H16" i="10"/>
  <c r="J16" i="9"/>
  <c r="J36" i="10"/>
  <c r="H36" i="11"/>
  <c r="H75" i="12"/>
  <c r="J75" i="12" s="1"/>
  <c r="J75" i="11"/>
  <c r="H35" i="12"/>
  <c r="J35" i="12" s="1"/>
  <c r="J35" i="11"/>
  <c r="H68" i="11"/>
  <c r="J68" i="10"/>
  <c r="H76" i="11"/>
  <c r="J76" i="10"/>
  <c r="J56" i="9"/>
  <c r="H56" i="10"/>
  <c r="H60" i="11"/>
  <c r="J60" i="10"/>
  <c r="J40" i="9"/>
  <c r="H40" i="10"/>
  <c r="H27" i="12"/>
  <c r="J27" i="12" s="1"/>
  <c r="J27" i="11"/>
  <c r="H13" i="11"/>
  <c r="J13" i="10"/>
  <c r="H53" i="11"/>
  <c r="J53" i="10"/>
  <c r="H48" i="10"/>
  <c r="J48" i="9"/>
  <c r="H19" i="12"/>
  <c r="J19" i="12" s="1"/>
  <c r="J19" i="11"/>
  <c r="H80" i="10"/>
  <c r="J80" i="9"/>
  <c r="H82" i="9"/>
  <c r="D83" i="8"/>
  <c r="J83" i="7"/>
  <c r="F83" i="9"/>
  <c r="J82" i="8"/>
  <c r="J81" i="8"/>
  <c r="F82" i="10"/>
  <c r="D82" i="9"/>
  <c r="D81" i="9"/>
  <c r="F81" i="10"/>
  <c r="H83" i="9" l="1"/>
  <c r="H81" i="10"/>
  <c r="H79" i="3"/>
  <c r="H15" i="3"/>
  <c r="H31" i="3"/>
  <c r="H80" i="11"/>
  <c r="J80" i="10"/>
  <c r="H48" i="11"/>
  <c r="J48" i="10"/>
  <c r="H13" i="12"/>
  <c r="J13" i="12" s="1"/>
  <c r="J13" i="11"/>
  <c r="H68" i="12"/>
  <c r="J68" i="12" s="1"/>
  <c r="J68" i="11"/>
  <c r="H75" i="3"/>
  <c r="H52" i="12"/>
  <c r="J52" i="12" s="1"/>
  <c r="J52" i="11"/>
  <c r="H40" i="11"/>
  <c r="J40" i="10"/>
  <c r="H56" i="11"/>
  <c r="J56" i="10"/>
  <c r="H12" i="12"/>
  <c r="J12" i="12" s="1"/>
  <c r="J12" i="11"/>
  <c r="H11" i="3"/>
  <c r="H21" i="12"/>
  <c r="J21" i="12" s="1"/>
  <c r="J21" i="11"/>
  <c r="H29" i="12"/>
  <c r="J29" i="12" s="1"/>
  <c r="J29" i="11"/>
  <c r="H61" i="12"/>
  <c r="J61" i="12" s="1"/>
  <c r="J61" i="11"/>
  <c r="H64" i="11"/>
  <c r="J64" i="10"/>
  <c r="H32" i="11"/>
  <c r="J32" i="10"/>
  <c r="H19" i="3"/>
  <c r="H53" i="12"/>
  <c r="J53" i="12" s="1"/>
  <c r="J53" i="11"/>
  <c r="H27" i="3"/>
  <c r="H60" i="12"/>
  <c r="J60" i="12" s="1"/>
  <c r="J60" i="11"/>
  <c r="H76" i="12"/>
  <c r="J76" i="12" s="1"/>
  <c r="J76" i="11"/>
  <c r="H35" i="3"/>
  <c r="H36" i="12"/>
  <c r="J36" i="12" s="1"/>
  <c r="J36" i="11"/>
  <c r="H20" i="12"/>
  <c r="J20" i="12" s="1"/>
  <c r="J20" i="11"/>
  <c r="H8" i="11"/>
  <c r="J8" i="10"/>
  <c r="H72" i="11"/>
  <c r="J72" i="10"/>
  <c r="H16" i="11"/>
  <c r="J16" i="10"/>
  <c r="H44" i="12"/>
  <c r="J44" i="12" s="1"/>
  <c r="J44" i="11"/>
  <c r="H69" i="12"/>
  <c r="J69" i="12" s="1"/>
  <c r="J69" i="11"/>
  <c r="H37" i="12"/>
  <c r="J37" i="12" s="1"/>
  <c r="J37" i="11"/>
  <c r="H43" i="3"/>
  <c r="H77" i="12"/>
  <c r="J77" i="12" s="1"/>
  <c r="J77" i="11"/>
  <c r="H28" i="12"/>
  <c r="J28" i="12" s="1"/>
  <c r="J28" i="11"/>
  <c r="H45" i="12"/>
  <c r="J45" i="12" s="1"/>
  <c r="J45" i="11"/>
  <c r="H24" i="11"/>
  <c r="J24" i="10"/>
  <c r="H82" i="10"/>
  <c r="D83" i="9"/>
  <c r="J81" i="9"/>
  <c r="J83" i="8"/>
  <c r="F82" i="11"/>
  <c r="J82" i="9"/>
  <c r="F83" i="10"/>
  <c r="D82" i="10"/>
  <c r="D81" i="10"/>
  <c r="F81" i="11"/>
  <c r="H83" i="10" l="1"/>
  <c r="H36" i="3"/>
  <c r="H76" i="3"/>
  <c r="H64" i="12"/>
  <c r="J64" i="12" s="1"/>
  <c r="J64" i="11"/>
  <c r="H29" i="3"/>
  <c r="H56" i="12"/>
  <c r="J56" i="12" s="1"/>
  <c r="J56" i="11"/>
  <c r="H52" i="3"/>
  <c r="H68" i="3"/>
  <c r="H48" i="12"/>
  <c r="J48" i="12" s="1"/>
  <c r="J48" i="11"/>
  <c r="H24" i="12"/>
  <c r="J24" i="12" s="1"/>
  <c r="J24" i="11"/>
  <c r="H28" i="3"/>
  <c r="H69" i="3"/>
  <c r="H16" i="12"/>
  <c r="J16" i="12" s="1"/>
  <c r="J16" i="11"/>
  <c r="H8" i="12"/>
  <c r="J8" i="12" s="1"/>
  <c r="J8" i="11"/>
  <c r="H60" i="3"/>
  <c r="H53" i="3"/>
  <c r="H32" i="12"/>
  <c r="J32" i="12" s="1"/>
  <c r="J32" i="11"/>
  <c r="H61" i="3"/>
  <c r="H21" i="3"/>
  <c r="H12" i="3"/>
  <c r="H40" i="12"/>
  <c r="J40" i="12" s="1"/>
  <c r="J40" i="11"/>
  <c r="H13" i="3"/>
  <c r="H80" i="12"/>
  <c r="J80" i="12" s="1"/>
  <c r="J80" i="11"/>
  <c r="H45" i="3"/>
  <c r="H77" i="3"/>
  <c r="H37" i="3"/>
  <c r="H44" i="3"/>
  <c r="H72" i="12"/>
  <c r="J72" i="12" s="1"/>
  <c r="J72" i="11"/>
  <c r="H20" i="3"/>
  <c r="H82" i="11"/>
  <c r="H81" i="11"/>
  <c r="J83" i="9"/>
  <c r="D83" i="10"/>
  <c r="J81" i="10"/>
  <c r="F82" i="12"/>
  <c r="F83" i="11"/>
  <c r="J82" i="10"/>
  <c r="D81" i="11"/>
  <c r="D82" i="11"/>
  <c r="F81" i="12"/>
  <c r="H82" i="12" l="1"/>
  <c r="H83" i="11"/>
  <c r="H80" i="3"/>
  <c r="H40" i="3"/>
  <c r="H32" i="3"/>
  <c r="H16" i="3"/>
  <c r="H48" i="3"/>
  <c r="H72" i="3"/>
  <c r="H8" i="3"/>
  <c r="H24" i="3"/>
  <c r="H56" i="3"/>
  <c r="H64" i="3"/>
  <c r="H81" i="12"/>
  <c r="F82" i="3"/>
  <c r="J83" i="10"/>
  <c r="J81" i="11"/>
  <c r="D81" i="12"/>
  <c r="D83" i="11"/>
  <c r="F83" i="12"/>
  <c r="J82" i="11"/>
  <c r="D82" i="12"/>
  <c r="H83" i="12" l="1"/>
  <c r="H82" i="3"/>
  <c r="H81" i="3"/>
  <c r="F83" i="3"/>
  <c r="D81" i="3"/>
  <c r="D82" i="3"/>
  <c r="J83" i="11"/>
  <c r="D83" i="12"/>
  <c r="J81" i="12"/>
  <c r="J82" i="12"/>
  <c r="H83" i="3" l="1"/>
  <c r="D83" i="3"/>
  <c r="J83" i="12"/>
</calcChain>
</file>

<file path=xl/sharedStrings.xml><?xml version="1.0" encoding="utf-8"?>
<sst xmlns="http://schemas.openxmlformats.org/spreadsheetml/2006/main" count="2017" uniqueCount="155">
  <si>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</si>
  <si>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</si>
  <si>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</si>
  <si>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</si>
  <si>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</si>
  <si>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</si>
  <si>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</si>
  <si>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</si>
  <si>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</si>
  <si>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</si>
  <si>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</si>
  <si>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</si>
  <si>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</si>
  <si>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</si>
  <si>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</si>
  <si>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</si>
  <si>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</si>
  <si>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</si>
  <si>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</si>
  <si>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</si>
  <si>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</si>
  <si>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</si>
  <si>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</si>
  <si>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</si>
  <si>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</si>
  <si>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</si>
  <si>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</si>
  <si>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</si>
  <si>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</si>
  <si>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</si>
  <si>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</si>
  <si>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</si>
  <si>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</si>
  <si>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</si>
  <si>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</si>
  <si>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</si>
  <si>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</si>
  <si>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</si>
  <si>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</si>
  <si>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</si>
  <si>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</si>
  <si>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</si>
  <si>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</si>
  <si>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</si>
  <si>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</si>
  <si>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</si>
  <si>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</si>
  <si>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</si>
  <si>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</si>
  <si>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</si>
  <si>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</si>
  <si>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</si>
  <si>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</si>
  <si>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</si>
  <si>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</si>
  <si>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</si>
  <si>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</si>
  <si>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</si>
  <si>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</si>
  <si>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</si>
  <si>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</si>
  <si>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</si>
  <si>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</si>
  <si>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</si>
  <si>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</si>
  <si>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</si>
  <si>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</si>
  <si>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</si>
  <si>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</si>
  <si>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</si>
  <si>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</si>
  <si>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</si>
  <si>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</si>
  <si>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</si>
  <si>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</si>
  <si>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</si>
  <si>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</si>
  <si>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</si>
  <si>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</si>
  <si>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</si>
  <si>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</si>
  <si>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</si>
  <si>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</si>
  <si>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</si>
  <si>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</si>
  <si>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</si>
  <si>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</si>
  <si>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</si>
  <si>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</si>
  <si>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</si>
  <si>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</si>
  <si>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</si>
  <si>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</si>
  <si>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</si>
  <si>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</si>
  <si>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</si>
  <si>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</si>
  <si>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</si>
  <si>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</si>
  <si>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</si>
  <si>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</si>
  <si>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</si>
  <si>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</si>
  <si>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</si>
  <si>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</si>
  <si>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</si>
  <si>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</si>
  <si>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</si>
  <si>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</si>
  <si>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</si>
  <si>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</si>
  <si>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</si>
  <si>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</si>
  <si>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</si>
  <si>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</si>
  <si>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</si>
  <si>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</si>
  <si>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</si>
  <si>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</si>
  <si>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</si>
  <si>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</si>
  <si>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</si>
  <si>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</si>
  <si>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</si>
  <si>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</si>
  <si>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</si>
  <si>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Pittsburgh AGO</t>
  </si>
  <si>
    <t>Philadelphia AGO</t>
  </si>
  <si>
    <t>Ft Indiantown Gap</t>
  </si>
  <si>
    <t>FT Indiantown Gap</t>
  </si>
  <si>
    <t>Pittsburg AGO</t>
  </si>
  <si>
    <t>Pittsburgh Ago</t>
  </si>
  <si>
    <t>PSSH</t>
  </si>
  <si>
    <t>HVH</t>
  </si>
  <si>
    <t>SWVC</t>
  </si>
  <si>
    <t>GMVC</t>
  </si>
  <si>
    <t>SEVC</t>
  </si>
  <si>
    <t>DVH</t>
  </si>
  <si>
    <t>Schuylkill</t>
  </si>
  <si>
    <t>Office of the Deputy Adjutant General for VA - MONTHLY CLAIMS AWARD REPORT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</si>
  <si>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</si>
  <si>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</si>
  <si>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</si>
  <si>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</si>
  <si>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</si>
  <si>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</si>
  <si>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</si>
  <si>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</si>
  <si>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</si>
  <si>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</si>
  <si>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</si>
  <si>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</si>
  <si>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</si>
  <si>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SFY 2013-2014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</si>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</sst>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38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1" fontId="7" fillId="0" borderId="1" xfId="1" applyNumberFormat="1" applyFont="1" applyBorder="1" applyAlignment="1" applyProtection="1">
      <alignment horizontal="right" vertical="center" wrapText="1"/>
    </xf>
    <xf numFmtId="0" fontId="7" fillId="0" borderId="1" xfId="1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164" fontId="6" fillId="0" borderId="1" xfId="1" applyNumberFormat="1" applyFont="1" applyBorder="1" applyProtection="1">
      <protection locked="0"/>
    </xf>
    <xf numFmtId="164" fontId="6" fillId="2" borderId="1" xfId="1" applyNumberFormat="1" applyFont="1" applyFill="1" applyBorder="1" applyProtection="1"/>
    <xf numFmtId="164" fontId="7" fillId="0" borderId="1" xfId="1" applyNumberFormat="1" applyFont="1" applyBorder="1" applyAlignment="1" applyProtection="1">
      <alignment horizontal="center" vertical="center" wrapText="1"/>
    </xf>
    <xf numFmtId="164" fontId="6" fillId="0" borderId="1" xfId="1" applyNumberFormat="1" applyFont="1" applyBorder="1" applyProtection="1"/>
    <xf numFmtId="164" fontId="6" fillId="0" borderId="0" xfId="1" applyNumberFormat="1" applyFont="1"/>
    <xf numFmtId="164" fontId="8" fillId="0" borderId="0" xfId="1" applyNumberFormat="1" applyFont="1"/>
    <xf numFmtId="164" fontId="6" fillId="0" borderId="1" xfId="1" applyNumberFormat="1" applyFont="1" applyFill="1" applyBorder="1" applyProtection="1"/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72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ySplit="4" topLeftCell="A74" activePane="bottomLeft" state="frozen"/>
      <selection pane="bottomLeft" activeCell="E80" sqref="E80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8" customWidth="1"/>
    <col min="5" max="5" width="15.7109375" style="1" customWidth="1"/>
    <col min="6" max="6" width="15.7109375" style="28" customWidth="1"/>
    <col min="7" max="7" width="15.7109375" style="1" customWidth="1"/>
    <col min="8" max="10" width="15.7109375" style="28" customWidth="1"/>
    <col min="11" max="16384" width="9.140625" style="1"/>
  </cols>
  <sheetData>
    <row r="1" spans="1:12" ht="18" x14ac:dyDescent="0.25">
      <c r="A1" s="135" t="s">
        <v>139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x14ac:dyDescent="0.2">
      <c r="A2" s="1" t="s">
        <v>140</v>
      </c>
    </row>
    <row r="3" spans="1:12" s="3" customFormat="1" x14ac:dyDescent="0.2">
      <c r="A3" s="12"/>
      <c r="B3" s="12"/>
      <c r="C3" s="12"/>
      <c r="D3" s="29"/>
      <c r="E3" s="12"/>
      <c r="F3" s="29"/>
      <c r="G3" s="12"/>
      <c r="H3" s="29"/>
      <c r="I3" s="29"/>
      <c r="J3" s="29"/>
    </row>
    <row r="4" spans="1:12" s="4" customFormat="1" ht="20.25" customHeight="1" x14ac:dyDescent="0.2">
      <c r="A4" s="4" t="s">
        <v>0</v>
      </c>
      <c r="B4" s="13" t="s">
        <v>1</v>
      </c>
      <c r="C4" s="4" t="s">
        <v>2</v>
      </c>
      <c r="D4" s="30" t="s">
        <v>11</v>
      </c>
      <c r="E4" s="13" t="s">
        <v>12</v>
      </c>
      <c r="F4" s="30" t="s">
        <v>14</v>
      </c>
      <c r="G4" s="13" t="s">
        <v>125</v>
      </c>
      <c r="H4" s="30" t="s">
        <v>88</v>
      </c>
      <c r="I4" s="30" t="s">
        <v>16</v>
      </c>
      <c r="J4" s="30" t="s">
        <v>109</v>
      </c>
    </row>
    <row r="5" spans="1:12" s="22" customFormat="1" ht="20.25" customHeight="1" x14ac:dyDescent="0.2">
      <c r="A5" s="20" t="s">
        <v>126</v>
      </c>
      <c r="B5" s="13" t="s">
        <v>22</v>
      </c>
      <c r="C5" s="61">
        <v>9539</v>
      </c>
      <c r="D5" s="31">
        <f>C5*1</f>
        <v>9539</v>
      </c>
      <c r="E5" s="62">
        <v>1130</v>
      </c>
      <c r="F5" s="31">
        <f>E5*1</f>
        <v>1130</v>
      </c>
      <c r="G5" s="63">
        <v>100404</v>
      </c>
      <c r="H5" s="31">
        <f>G5</f>
        <v>100404</v>
      </c>
      <c r="I5" s="31">
        <f>C5+E5+G5</f>
        <v>111073</v>
      </c>
      <c r="J5" s="31">
        <f>H5+F5+D5</f>
        <v>111073</v>
      </c>
      <c r="L5" s="50"/>
    </row>
    <row r="6" spans="1:12" s="10" customFormat="1" ht="15.75" customHeight="1" x14ac:dyDescent="0.2">
      <c r="A6" s="8" t="s">
        <v>21</v>
      </c>
      <c r="B6" s="15" t="s">
        <v>22</v>
      </c>
      <c r="C6" s="61"/>
      <c r="D6" s="31">
        <f t="shared" ref="D6:D69" si="0">C6*1</f>
        <v>0</v>
      </c>
      <c r="E6" s="62"/>
      <c r="F6" s="31">
        <f t="shared" ref="F6:F69" si="1">E6*1</f>
        <v>0</v>
      </c>
      <c r="G6" s="63"/>
      <c r="H6" s="31">
        <f t="shared" ref="H6:H69" si="2">G6</f>
        <v>0</v>
      </c>
      <c r="I6" s="31">
        <f t="shared" ref="I6:I69" si="3">C6+E6+G6</f>
        <v>0</v>
      </c>
      <c r="J6" s="31">
        <f t="shared" ref="J6:J69" si="4">H6+F6+D6</f>
        <v>0</v>
      </c>
    </row>
    <row r="7" spans="1:12" s="10" customFormat="1" ht="15.75" customHeight="1" x14ac:dyDescent="0.2">
      <c r="A7" s="8" t="s">
        <v>23</v>
      </c>
      <c r="B7" s="15" t="s">
        <v>22</v>
      </c>
      <c r="C7" s="61"/>
      <c r="D7" s="31">
        <f t="shared" si="0"/>
        <v>0</v>
      </c>
      <c r="E7" s="62">
        <v>4405</v>
      </c>
      <c r="F7" s="31">
        <f t="shared" si="1"/>
        <v>4405</v>
      </c>
      <c r="G7" s="63">
        <v>19457</v>
      </c>
      <c r="H7" s="31">
        <f t="shared" si="2"/>
        <v>19457</v>
      </c>
      <c r="I7" s="31">
        <f t="shared" si="3"/>
        <v>23862</v>
      </c>
      <c r="J7" s="31">
        <f t="shared" si="4"/>
        <v>23862</v>
      </c>
    </row>
    <row r="8" spans="1:12" ht="15.75" customHeight="1" x14ac:dyDescent="0.2">
      <c r="A8" s="5" t="s">
        <v>24</v>
      </c>
      <c r="B8" s="17" t="s">
        <v>22</v>
      </c>
      <c r="C8" s="61">
        <v>4457</v>
      </c>
      <c r="D8" s="31">
        <f t="shared" si="0"/>
        <v>4457</v>
      </c>
      <c r="E8" s="62">
        <v>16282</v>
      </c>
      <c r="F8" s="31">
        <f t="shared" si="1"/>
        <v>16282</v>
      </c>
      <c r="G8" s="63">
        <v>82911</v>
      </c>
      <c r="H8" s="31">
        <f t="shared" si="2"/>
        <v>82911</v>
      </c>
      <c r="I8" s="31">
        <f t="shared" si="3"/>
        <v>103650</v>
      </c>
      <c r="J8" s="31">
        <f t="shared" si="4"/>
        <v>103650</v>
      </c>
    </row>
    <row r="9" spans="1:12" s="10" customFormat="1" ht="15.75" customHeight="1" x14ac:dyDescent="0.2">
      <c r="A9" s="8" t="s">
        <v>25</v>
      </c>
      <c r="B9" s="15" t="s">
        <v>22</v>
      </c>
      <c r="C9" s="61">
        <v>1524</v>
      </c>
      <c r="D9" s="31">
        <f t="shared" si="0"/>
        <v>1524</v>
      </c>
      <c r="E9" s="62"/>
      <c r="F9" s="31">
        <f t="shared" si="1"/>
        <v>0</v>
      </c>
      <c r="G9" s="63">
        <v>11080</v>
      </c>
      <c r="H9" s="31">
        <f t="shared" si="2"/>
        <v>11080</v>
      </c>
      <c r="I9" s="31">
        <f t="shared" si="3"/>
        <v>12604</v>
      </c>
      <c r="J9" s="31">
        <f t="shared" si="4"/>
        <v>12604</v>
      </c>
    </row>
    <row r="10" spans="1:12" ht="15.75" customHeight="1" x14ac:dyDescent="0.2">
      <c r="A10" s="5" t="s">
        <v>27</v>
      </c>
      <c r="B10" s="17" t="s">
        <v>22</v>
      </c>
      <c r="C10" s="61">
        <v>1233</v>
      </c>
      <c r="D10" s="31">
        <f t="shared" si="0"/>
        <v>1233</v>
      </c>
      <c r="E10" s="62">
        <v>6777</v>
      </c>
      <c r="F10" s="31">
        <f t="shared" si="1"/>
        <v>6777</v>
      </c>
      <c r="G10" s="63">
        <v>70540</v>
      </c>
      <c r="H10" s="31">
        <f t="shared" si="2"/>
        <v>70540</v>
      </c>
      <c r="I10" s="31">
        <f t="shared" si="3"/>
        <v>78550</v>
      </c>
      <c r="J10" s="31">
        <f t="shared" si="4"/>
        <v>78550</v>
      </c>
    </row>
    <row r="11" spans="1:12" ht="15.75" customHeight="1" x14ac:dyDescent="0.2">
      <c r="A11" s="5" t="s">
        <v>30</v>
      </c>
      <c r="B11" s="17" t="s">
        <v>22</v>
      </c>
      <c r="C11" s="61">
        <v>1539</v>
      </c>
      <c r="D11" s="31">
        <f t="shared" si="0"/>
        <v>1539</v>
      </c>
      <c r="E11" s="62">
        <v>6780</v>
      </c>
      <c r="F11" s="31">
        <f t="shared" si="1"/>
        <v>6780</v>
      </c>
      <c r="G11" s="63">
        <v>27128</v>
      </c>
      <c r="H11" s="31">
        <f t="shared" si="2"/>
        <v>27128</v>
      </c>
      <c r="I11" s="31">
        <f t="shared" si="3"/>
        <v>35447</v>
      </c>
      <c r="J11" s="31">
        <f t="shared" si="4"/>
        <v>35447</v>
      </c>
    </row>
    <row r="12" spans="1:12" ht="15.75" customHeight="1" x14ac:dyDescent="0.2">
      <c r="A12" s="5" t="s">
        <v>31</v>
      </c>
      <c r="B12" s="17" t="s">
        <v>22</v>
      </c>
      <c r="C12" s="61">
        <v>901</v>
      </c>
      <c r="D12" s="31">
        <f t="shared" si="0"/>
        <v>901</v>
      </c>
      <c r="E12" s="62">
        <v>5238</v>
      </c>
      <c r="F12" s="31">
        <f t="shared" si="1"/>
        <v>5238</v>
      </c>
      <c r="G12" s="63">
        <v>29883</v>
      </c>
      <c r="H12" s="31">
        <f t="shared" si="2"/>
        <v>29883</v>
      </c>
      <c r="I12" s="31">
        <f t="shared" si="3"/>
        <v>36022</v>
      </c>
      <c r="J12" s="31">
        <f t="shared" si="4"/>
        <v>36022</v>
      </c>
    </row>
    <row r="13" spans="1:12" s="10" customFormat="1" ht="15.75" customHeight="1" x14ac:dyDescent="0.2">
      <c r="A13" s="8" t="s">
        <v>36</v>
      </c>
      <c r="B13" s="15" t="s">
        <v>22</v>
      </c>
      <c r="C13" s="61">
        <v>1524</v>
      </c>
      <c r="D13" s="31">
        <f t="shared" si="0"/>
        <v>1524</v>
      </c>
      <c r="E13" s="62"/>
      <c r="F13" s="31">
        <f t="shared" si="1"/>
        <v>0</v>
      </c>
      <c r="G13" s="63">
        <v>2129</v>
      </c>
      <c r="H13" s="31">
        <f t="shared" si="2"/>
        <v>2129</v>
      </c>
      <c r="I13" s="31">
        <f t="shared" si="3"/>
        <v>3653</v>
      </c>
      <c r="J13" s="31">
        <f t="shared" si="4"/>
        <v>3653</v>
      </c>
    </row>
    <row r="14" spans="1:12" ht="15.75" customHeight="1" x14ac:dyDescent="0.2">
      <c r="A14" s="5" t="s">
        <v>37</v>
      </c>
      <c r="B14" s="17" t="s">
        <v>22</v>
      </c>
      <c r="C14" s="61"/>
      <c r="D14" s="31">
        <f t="shared" si="0"/>
        <v>0</v>
      </c>
      <c r="E14" s="62"/>
      <c r="F14" s="31">
        <f t="shared" si="1"/>
        <v>0</v>
      </c>
      <c r="G14" s="63"/>
      <c r="H14" s="31">
        <f t="shared" si="2"/>
        <v>0</v>
      </c>
      <c r="I14" s="31">
        <f t="shared" si="3"/>
        <v>0</v>
      </c>
      <c r="J14" s="31">
        <f t="shared" si="4"/>
        <v>0</v>
      </c>
    </row>
    <row r="15" spans="1:12" ht="15.75" customHeight="1" x14ac:dyDescent="0.2">
      <c r="A15" s="5" t="s">
        <v>40</v>
      </c>
      <c r="B15" s="17" t="s">
        <v>22</v>
      </c>
      <c r="C15" s="61">
        <v>3467</v>
      </c>
      <c r="D15" s="31">
        <f t="shared" si="0"/>
        <v>3467</v>
      </c>
      <c r="E15" s="62">
        <v>1220</v>
      </c>
      <c r="F15" s="31">
        <f t="shared" si="1"/>
        <v>1220</v>
      </c>
      <c r="G15" s="63">
        <v>29827</v>
      </c>
      <c r="H15" s="31">
        <f t="shared" si="2"/>
        <v>29827</v>
      </c>
      <c r="I15" s="31">
        <f t="shared" si="3"/>
        <v>34514</v>
      </c>
      <c r="J15" s="31">
        <f t="shared" si="4"/>
        <v>34514</v>
      </c>
    </row>
    <row r="16" spans="1:12" ht="15.75" customHeight="1" x14ac:dyDescent="0.2">
      <c r="A16" s="5" t="s">
        <v>44</v>
      </c>
      <c r="B16" s="17" t="s">
        <v>22</v>
      </c>
      <c r="C16" s="61">
        <v>11391</v>
      </c>
      <c r="D16" s="31">
        <f t="shared" si="0"/>
        <v>11391</v>
      </c>
      <c r="E16" s="62">
        <v>1472</v>
      </c>
      <c r="F16" s="31">
        <f t="shared" si="1"/>
        <v>1472</v>
      </c>
      <c r="G16" s="63">
        <v>146078</v>
      </c>
      <c r="H16" s="31">
        <f t="shared" si="2"/>
        <v>146078</v>
      </c>
      <c r="I16" s="31">
        <f t="shared" si="3"/>
        <v>158941</v>
      </c>
      <c r="J16" s="31">
        <f t="shared" si="4"/>
        <v>158941</v>
      </c>
    </row>
    <row r="17" spans="1:10" ht="15.75" customHeight="1" x14ac:dyDescent="0.2">
      <c r="A17" s="5" t="s">
        <v>45</v>
      </c>
      <c r="B17" s="17" t="s">
        <v>22</v>
      </c>
      <c r="C17" s="61"/>
      <c r="D17" s="31">
        <f t="shared" si="0"/>
        <v>0</v>
      </c>
      <c r="E17" s="62">
        <v>1440</v>
      </c>
      <c r="F17" s="31">
        <f t="shared" si="1"/>
        <v>1440</v>
      </c>
      <c r="G17" s="63">
        <v>34256</v>
      </c>
      <c r="H17" s="31">
        <f t="shared" si="2"/>
        <v>34256</v>
      </c>
      <c r="I17" s="31">
        <f t="shared" si="3"/>
        <v>35696</v>
      </c>
      <c r="J17" s="31">
        <f t="shared" si="4"/>
        <v>35696</v>
      </c>
    </row>
    <row r="18" spans="1:10" ht="15.75" customHeight="1" x14ac:dyDescent="0.2">
      <c r="A18" s="5" t="s">
        <v>46</v>
      </c>
      <c r="B18" s="17" t="s">
        <v>22</v>
      </c>
      <c r="C18" s="61">
        <v>6768</v>
      </c>
      <c r="D18" s="31">
        <f t="shared" si="0"/>
        <v>6768</v>
      </c>
      <c r="E18" s="62">
        <v>15293</v>
      </c>
      <c r="F18" s="31">
        <f t="shared" si="1"/>
        <v>15293</v>
      </c>
      <c r="G18" s="63">
        <v>87922</v>
      </c>
      <c r="H18" s="31">
        <f t="shared" si="2"/>
        <v>87922</v>
      </c>
      <c r="I18" s="31">
        <f t="shared" si="3"/>
        <v>109983</v>
      </c>
      <c r="J18" s="31">
        <f t="shared" si="4"/>
        <v>109983</v>
      </c>
    </row>
    <row r="19" spans="1:10" s="10" customFormat="1" ht="15.75" customHeight="1" x14ac:dyDescent="0.2">
      <c r="A19" s="8" t="s">
        <v>47</v>
      </c>
      <c r="B19" s="15" t="s">
        <v>22</v>
      </c>
      <c r="C19" s="61"/>
      <c r="D19" s="31">
        <f t="shared" si="0"/>
        <v>0</v>
      </c>
      <c r="E19" s="62"/>
      <c r="F19" s="31">
        <f t="shared" si="1"/>
        <v>0</v>
      </c>
      <c r="G19" s="63"/>
      <c r="H19" s="31">
        <f t="shared" si="2"/>
        <v>0</v>
      </c>
      <c r="I19" s="31">
        <f t="shared" si="3"/>
        <v>0</v>
      </c>
      <c r="J19" s="31">
        <f t="shared" si="4"/>
        <v>0</v>
      </c>
    </row>
    <row r="20" spans="1:10" s="10" customFormat="1" ht="15.75" customHeight="1" x14ac:dyDescent="0.2">
      <c r="A20" s="8" t="s">
        <v>49</v>
      </c>
      <c r="B20" s="15" t="s">
        <v>22</v>
      </c>
      <c r="C20" s="61"/>
      <c r="D20" s="31">
        <f t="shared" si="0"/>
        <v>0</v>
      </c>
      <c r="E20" s="62"/>
      <c r="F20" s="31">
        <f t="shared" si="1"/>
        <v>0</v>
      </c>
      <c r="G20" s="63"/>
      <c r="H20" s="31">
        <f t="shared" si="2"/>
        <v>0</v>
      </c>
      <c r="I20" s="31">
        <f t="shared" si="3"/>
        <v>0</v>
      </c>
      <c r="J20" s="31">
        <f t="shared" si="4"/>
        <v>0</v>
      </c>
    </row>
    <row r="21" spans="1:10" ht="15.75" customHeight="1" x14ac:dyDescent="0.2">
      <c r="A21" s="5" t="s">
        <v>50</v>
      </c>
      <c r="B21" s="17" t="s">
        <v>22</v>
      </c>
      <c r="C21" s="61"/>
      <c r="D21" s="31">
        <f t="shared" si="0"/>
        <v>0</v>
      </c>
      <c r="E21" s="62">
        <v>1130</v>
      </c>
      <c r="F21" s="31">
        <f t="shared" si="1"/>
        <v>1130</v>
      </c>
      <c r="G21" s="63">
        <v>12362</v>
      </c>
      <c r="H21" s="31">
        <f t="shared" si="2"/>
        <v>12362</v>
      </c>
      <c r="I21" s="31">
        <f t="shared" si="3"/>
        <v>13492</v>
      </c>
      <c r="J21" s="31">
        <f t="shared" si="4"/>
        <v>13492</v>
      </c>
    </row>
    <row r="22" spans="1:10" ht="15.75" customHeight="1" x14ac:dyDescent="0.2">
      <c r="A22" s="5" t="s">
        <v>154</v>
      </c>
      <c r="B22" s="17" t="s">
        <v>22</v>
      </c>
      <c r="C22" s="61"/>
      <c r="D22" s="31">
        <f t="shared" si="0"/>
        <v>0</v>
      </c>
      <c r="E22" s="62"/>
      <c r="F22" s="31">
        <f t="shared" si="1"/>
        <v>0</v>
      </c>
      <c r="G22" s="63"/>
      <c r="H22" s="31">
        <f t="shared" si="2"/>
        <v>0</v>
      </c>
      <c r="I22" s="31">
        <f t="shared" si="3"/>
        <v>0</v>
      </c>
      <c r="J22" s="31">
        <f t="shared" si="4"/>
        <v>0</v>
      </c>
    </row>
    <row r="23" spans="1:10" ht="15.75" customHeight="1" x14ac:dyDescent="0.2">
      <c r="A23" s="5" t="s">
        <v>51</v>
      </c>
      <c r="B23" s="17" t="s">
        <v>22</v>
      </c>
      <c r="C23" s="61">
        <v>9352</v>
      </c>
      <c r="D23" s="31">
        <f t="shared" si="0"/>
        <v>9352</v>
      </c>
      <c r="E23" s="62">
        <v>4520</v>
      </c>
      <c r="F23" s="31">
        <f t="shared" si="1"/>
        <v>4520</v>
      </c>
      <c r="G23" s="63">
        <v>76621</v>
      </c>
      <c r="H23" s="31">
        <f t="shared" si="2"/>
        <v>76621</v>
      </c>
      <c r="I23" s="31">
        <f t="shared" si="3"/>
        <v>90493</v>
      </c>
      <c r="J23" s="31">
        <f t="shared" si="4"/>
        <v>90493</v>
      </c>
    </row>
    <row r="24" spans="1:10" ht="15.75" customHeight="1" x14ac:dyDescent="0.2">
      <c r="A24" s="5" t="s">
        <v>52</v>
      </c>
      <c r="B24" s="17" t="s">
        <v>22</v>
      </c>
      <c r="C24" s="61"/>
      <c r="D24" s="31">
        <f t="shared" si="0"/>
        <v>0</v>
      </c>
      <c r="E24" s="62"/>
      <c r="F24" s="31">
        <f t="shared" si="1"/>
        <v>0</v>
      </c>
      <c r="G24" s="63"/>
      <c r="H24" s="31">
        <f t="shared" si="2"/>
        <v>0</v>
      </c>
      <c r="I24" s="31">
        <f t="shared" si="3"/>
        <v>0</v>
      </c>
      <c r="J24" s="31">
        <f t="shared" si="4"/>
        <v>0</v>
      </c>
    </row>
    <row r="25" spans="1:10" s="10" customFormat="1" ht="15.75" customHeight="1" x14ac:dyDescent="0.2">
      <c r="A25" s="8" t="s">
        <v>56</v>
      </c>
      <c r="B25" s="15" t="s">
        <v>22</v>
      </c>
      <c r="C25" s="61">
        <v>7939</v>
      </c>
      <c r="D25" s="31">
        <f t="shared" si="0"/>
        <v>7939</v>
      </c>
      <c r="E25" s="62">
        <v>1152</v>
      </c>
      <c r="F25" s="31">
        <f t="shared" si="1"/>
        <v>1152</v>
      </c>
      <c r="G25" s="63">
        <v>58023</v>
      </c>
      <c r="H25" s="31">
        <f t="shared" si="2"/>
        <v>58023</v>
      </c>
      <c r="I25" s="31">
        <f t="shared" si="3"/>
        <v>67114</v>
      </c>
      <c r="J25" s="31">
        <f t="shared" si="4"/>
        <v>67114</v>
      </c>
    </row>
    <row r="26" spans="1:10" ht="15.75" customHeight="1" x14ac:dyDescent="0.2">
      <c r="A26" s="5" t="s">
        <v>62</v>
      </c>
      <c r="B26" s="17" t="s">
        <v>22</v>
      </c>
      <c r="C26" s="61">
        <v>15593</v>
      </c>
      <c r="D26" s="31">
        <f t="shared" si="0"/>
        <v>15593</v>
      </c>
      <c r="E26" s="62">
        <v>306</v>
      </c>
      <c r="F26" s="31">
        <f t="shared" si="1"/>
        <v>306</v>
      </c>
      <c r="G26" s="63">
        <v>108052</v>
      </c>
      <c r="H26" s="31">
        <f t="shared" si="2"/>
        <v>108052</v>
      </c>
      <c r="I26" s="31">
        <f t="shared" si="3"/>
        <v>123951</v>
      </c>
      <c r="J26" s="31">
        <f t="shared" si="4"/>
        <v>123951</v>
      </c>
    </row>
    <row r="27" spans="1:10" ht="15.75" customHeight="1" x14ac:dyDescent="0.2">
      <c r="A27" s="5" t="s">
        <v>63</v>
      </c>
      <c r="B27" s="17" t="s">
        <v>22</v>
      </c>
      <c r="C27" s="61">
        <v>6136</v>
      </c>
      <c r="D27" s="31">
        <f t="shared" si="0"/>
        <v>6136</v>
      </c>
      <c r="E27" s="62">
        <v>7593</v>
      </c>
      <c r="F27" s="31">
        <f t="shared" si="1"/>
        <v>7593</v>
      </c>
      <c r="G27" s="63">
        <v>76509</v>
      </c>
      <c r="H27" s="31">
        <f t="shared" si="2"/>
        <v>76509</v>
      </c>
      <c r="I27" s="31">
        <f t="shared" si="3"/>
        <v>90238</v>
      </c>
      <c r="J27" s="31">
        <f t="shared" si="4"/>
        <v>90238</v>
      </c>
    </row>
    <row r="28" spans="1:10" ht="15.75" customHeight="1" x14ac:dyDescent="0.2">
      <c r="A28" s="5" t="s">
        <v>75</v>
      </c>
      <c r="B28" s="17" t="s">
        <v>22</v>
      </c>
      <c r="C28" s="61">
        <v>4184</v>
      </c>
      <c r="D28" s="31">
        <f t="shared" si="0"/>
        <v>4184</v>
      </c>
      <c r="E28" s="62">
        <v>6147</v>
      </c>
      <c r="F28" s="31">
        <f t="shared" si="1"/>
        <v>6147</v>
      </c>
      <c r="G28" s="63">
        <v>40402</v>
      </c>
      <c r="H28" s="31">
        <f t="shared" si="2"/>
        <v>40402</v>
      </c>
      <c r="I28" s="31">
        <f t="shared" si="3"/>
        <v>50733</v>
      </c>
      <c r="J28" s="31">
        <f t="shared" si="4"/>
        <v>50733</v>
      </c>
    </row>
    <row r="29" spans="1:10" ht="15.75" customHeight="1" x14ac:dyDescent="0.2">
      <c r="A29" s="5" t="s">
        <v>80</v>
      </c>
      <c r="B29" s="17" t="s">
        <v>22</v>
      </c>
      <c r="C29" s="61">
        <v>9051</v>
      </c>
      <c r="D29" s="31">
        <f t="shared" si="0"/>
        <v>9051</v>
      </c>
      <c r="E29" s="62"/>
      <c r="F29" s="31">
        <f t="shared" si="1"/>
        <v>0</v>
      </c>
      <c r="G29" s="63">
        <v>103442</v>
      </c>
      <c r="H29" s="31">
        <f t="shared" si="2"/>
        <v>103442</v>
      </c>
      <c r="I29" s="31">
        <f t="shared" si="3"/>
        <v>112493</v>
      </c>
      <c r="J29" s="31">
        <f t="shared" si="4"/>
        <v>112493</v>
      </c>
    </row>
    <row r="30" spans="1:10" ht="15.75" customHeight="1" x14ac:dyDescent="0.2">
      <c r="A30" s="5" t="s">
        <v>81</v>
      </c>
      <c r="B30" s="17" t="s">
        <v>22</v>
      </c>
      <c r="C30" s="61">
        <v>1664</v>
      </c>
      <c r="D30" s="31">
        <f t="shared" si="0"/>
        <v>1664</v>
      </c>
      <c r="E30" s="62">
        <v>90</v>
      </c>
      <c r="F30" s="31">
        <f t="shared" si="1"/>
        <v>90</v>
      </c>
      <c r="G30" s="63">
        <v>23782</v>
      </c>
      <c r="H30" s="31">
        <f t="shared" si="2"/>
        <v>23782</v>
      </c>
      <c r="I30" s="31">
        <f t="shared" si="3"/>
        <v>25536</v>
      </c>
      <c r="J30" s="31">
        <f t="shared" si="4"/>
        <v>25536</v>
      </c>
    </row>
    <row r="31" spans="1:10" ht="15.75" customHeight="1" x14ac:dyDescent="0.2">
      <c r="A31" s="5" t="s">
        <v>82</v>
      </c>
      <c r="B31" s="17" t="s">
        <v>22</v>
      </c>
      <c r="C31" s="61">
        <v>6991</v>
      </c>
      <c r="D31" s="31">
        <f t="shared" si="0"/>
        <v>6991</v>
      </c>
      <c r="E31" s="62">
        <v>9237</v>
      </c>
      <c r="F31" s="31">
        <f t="shared" si="1"/>
        <v>9237</v>
      </c>
      <c r="G31" s="63">
        <v>136086</v>
      </c>
      <c r="H31" s="31">
        <f t="shared" si="2"/>
        <v>136086</v>
      </c>
      <c r="I31" s="31">
        <f t="shared" si="3"/>
        <v>152314</v>
      </c>
      <c r="J31" s="31">
        <f t="shared" si="4"/>
        <v>152314</v>
      </c>
    </row>
    <row r="32" spans="1:10" s="10" customFormat="1" ht="15.75" customHeight="1" x14ac:dyDescent="0.2">
      <c r="A32" s="8" t="s">
        <v>84</v>
      </c>
      <c r="B32" s="15" t="s">
        <v>22</v>
      </c>
      <c r="C32" s="61">
        <v>11699</v>
      </c>
      <c r="D32" s="31">
        <f t="shared" si="0"/>
        <v>11699</v>
      </c>
      <c r="E32" s="62">
        <v>8807</v>
      </c>
      <c r="F32" s="31">
        <f t="shared" si="1"/>
        <v>8807</v>
      </c>
      <c r="G32" s="63">
        <v>26411</v>
      </c>
      <c r="H32" s="31">
        <f t="shared" si="2"/>
        <v>26411</v>
      </c>
      <c r="I32" s="31">
        <f t="shared" si="3"/>
        <v>46917</v>
      </c>
      <c r="J32" s="31">
        <f t="shared" si="4"/>
        <v>46917</v>
      </c>
    </row>
    <row r="33" spans="1:10" s="10" customFormat="1" ht="15.75" customHeight="1" x14ac:dyDescent="0.2">
      <c r="A33" s="8" t="s">
        <v>132</v>
      </c>
      <c r="B33" s="15" t="s">
        <v>22</v>
      </c>
      <c r="C33" s="23"/>
      <c r="D33" s="31">
        <f t="shared" si="0"/>
        <v>0</v>
      </c>
      <c r="E33" s="62">
        <v>4783</v>
      </c>
      <c r="F33" s="31">
        <f t="shared" si="1"/>
        <v>4783</v>
      </c>
      <c r="G33" s="63">
        <v>17315</v>
      </c>
      <c r="H33" s="31">
        <f t="shared" si="2"/>
        <v>17315</v>
      </c>
      <c r="I33" s="31">
        <f t="shared" si="3"/>
        <v>22098</v>
      </c>
      <c r="J33" s="31">
        <f t="shared" si="4"/>
        <v>22098</v>
      </c>
    </row>
    <row r="34" spans="1:10" s="10" customFormat="1" ht="15.75" customHeight="1" x14ac:dyDescent="0.2">
      <c r="A34" s="8" t="s">
        <v>133</v>
      </c>
      <c r="B34" s="15" t="s">
        <v>22</v>
      </c>
      <c r="C34" s="23"/>
      <c r="D34" s="31">
        <f t="shared" si="0"/>
        <v>0</v>
      </c>
      <c r="E34" s="62">
        <v>10269</v>
      </c>
      <c r="F34" s="31">
        <f t="shared" si="1"/>
        <v>10269</v>
      </c>
      <c r="G34" s="63">
        <v>51991</v>
      </c>
      <c r="H34" s="31">
        <f t="shared" si="2"/>
        <v>51991</v>
      </c>
      <c r="I34" s="31">
        <f t="shared" si="3"/>
        <v>62260</v>
      </c>
      <c r="J34" s="31">
        <f t="shared" si="4"/>
        <v>62260</v>
      </c>
    </row>
    <row r="35" spans="1:10" s="10" customFormat="1" ht="15.75" customHeight="1" x14ac:dyDescent="0.2">
      <c r="A35" s="8" t="s">
        <v>134</v>
      </c>
      <c r="B35" s="15" t="s">
        <v>22</v>
      </c>
      <c r="C35" s="23"/>
      <c r="D35" s="31">
        <f t="shared" si="0"/>
        <v>0</v>
      </c>
      <c r="E35" s="62">
        <v>1758</v>
      </c>
      <c r="F35" s="31">
        <f t="shared" si="1"/>
        <v>1758</v>
      </c>
      <c r="G35" s="63">
        <v>7688</v>
      </c>
      <c r="H35" s="31">
        <f t="shared" si="2"/>
        <v>7688</v>
      </c>
      <c r="I35" s="31">
        <f t="shared" si="3"/>
        <v>9446</v>
      </c>
      <c r="J35" s="31">
        <f t="shared" si="4"/>
        <v>9446</v>
      </c>
    </row>
    <row r="36" spans="1:10" s="10" customFormat="1" ht="15.75" customHeight="1" x14ac:dyDescent="0.2">
      <c r="A36" s="8" t="s">
        <v>127</v>
      </c>
      <c r="B36" s="15" t="s">
        <v>20</v>
      </c>
      <c r="C36" s="64">
        <v>14184</v>
      </c>
      <c r="D36" s="31">
        <f t="shared" si="0"/>
        <v>14184</v>
      </c>
      <c r="E36" s="65">
        <v>462</v>
      </c>
      <c r="F36" s="31">
        <f t="shared" si="1"/>
        <v>462</v>
      </c>
      <c r="G36" s="66">
        <v>12341</v>
      </c>
      <c r="H36" s="31">
        <f t="shared" si="2"/>
        <v>12341</v>
      </c>
      <c r="I36" s="31">
        <f t="shared" si="3"/>
        <v>26987</v>
      </c>
      <c r="J36" s="31">
        <f t="shared" si="4"/>
        <v>26987</v>
      </c>
    </row>
    <row r="37" spans="1:10" ht="15.75" customHeight="1" x14ac:dyDescent="0.2">
      <c r="A37" s="5" t="s">
        <v>19</v>
      </c>
      <c r="B37" s="17" t="s">
        <v>20</v>
      </c>
      <c r="C37" s="64">
        <v>6530</v>
      </c>
      <c r="D37" s="31">
        <f t="shared" si="0"/>
        <v>6530</v>
      </c>
      <c r="E37" s="65"/>
      <c r="F37" s="31">
        <f t="shared" si="1"/>
        <v>0</v>
      </c>
      <c r="G37" s="66">
        <v>150576</v>
      </c>
      <c r="H37" s="31">
        <f t="shared" si="2"/>
        <v>150576</v>
      </c>
      <c r="I37" s="31">
        <f t="shared" si="3"/>
        <v>157106</v>
      </c>
      <c r="J37" s="31">
        <f t="shared" si="4"/>
        <v>157106</v>
      </c>
    </row>
    <row r="38" spans="1:10" ht="15.75" customHeight="1" x14ac:dyDescent="0.2">
      <c r="A38" s="5" t="s">
        <v>26</v>
      </c>
      <c r="B38" s="17" t="s">
        <v>20</v>
      </c>
      <c r="C38" s="64">
        <v>45300</v>
      </c>
      <c r="D38" s="31">
        <f t="shared" si="0"/>
        <v>45300</v>
      </c>
      <c r="E38" s="65">
        <v>4853</v>
      </c>
      <c r="F38" s="31">
        <f t="shared" si="1"/>
        <v>4853</v>
      </c>
      <c r="G38" s="66">
        <v>315509</v>
      </c>
      <c r="H38" s="31">
        <f t="shared" si="2"/>
        <v>315509</v>
      </c>
      <c r="I38" s="31">
        <f t="shared" si="3"/>
        <v>365662</v>
      </c>
      <c r="J38" s="31">
        <f t="shared" si="4"/>
        <v>365662</v>
      </c>
    </row>
    <row r="39" spans="1:10" ht="15.75" customHeight="1" x14ac:dyDescent="0.2">
      <c r="A39" s="5" t="s">
        <v>28</v>
      </c>
      <c r="B39" s="17" t="s">
        <v>20</v>
      </c>
      <c r="C39" s="64">
        <v>15020</v>
      </c>
      <c r="D39" s="31">
        <f t="shared" si="0"/>
        <v>15020</v>
      </c>
      <c r="E39" s="65"/>
      <c r="F39" s="31">
        <f t="shared" si="1"/>
        <v>0</v>
      </c>
      <c r="G39" s="66">
        <v>79711</v>
      </c>
      <c r="H39" s="31">
        <f t="shared" si="2"/>
        <v>79711</v>
      </c>
      <c r="I39" s="31">
        <f t="shared" si="3"/>
        <v>94731</v>
      </c>
      <c r="J39" s="31">
        <f t="shared" si="4"/>
        <v>94731</v>
      </c>
    </row>
    <row r="40" spans="1:10" ht="15.75" customHeight="1" x14ac:dyDescent="0.2">
      <c r="A40" s="5" t="s">
        <v>29</v>
      </c>
      <c r="B40" s="17" t="s">
        <v>20</v>
      </c>
      <c r="C40" s="64">
        <v>5386</v>
      </c>
      <c r="D40" s="31">
        <f t="shared" si="0"/>
        <v>5386</v>
      </c>
      <c r="E40" s="65">
        <v>1091</v>
      </c>
      <c r="F40" s="31">
        <f t="shared" si="1"/>
        <v>1091</v>
      </c>
      <c r="G40" s="66">
        <v>29964</v>
      </c>
      <c r="H40" s="31">
        <f t="shared" si="2"/>
        <v>29964</v>
      </c>
      <c r="I40" s="31">
        <f t="shared" si="3"/>
        <v>36441</v>
      </c>
      <c r="J40" s="31">
        <f t="shared" si="4"/>
        <v>36441</v>
      </c>
    </row>
    <row r="41" spans="1:10" s="10" customFormat="1" ht="15.75" customHeight="1" x14ac:dyDescent="0.2">
      <c r="A41" s="8" t="s">
        <v>32</v>
      </c>
      <c r="B41" s="15" t="s">
        <v>20</v>
      </c>
      <c r="C41" s="64"/>
      <c r="D41" s="31">
        <f t="shared" si="0"/>
        <v>0</v>
      </c>
      <c r="E41" s="65"/>
      <c r="F41" s="31">
        <f t="shared" si="1"/>
        <v>0</v>
      </c>
      <c r="G41" s="66"/>
      <c r="H41" s="31">
        <f t="shared" si="2"/>
        <v>0</v>
      </c>
      <c r="I41" s="31">
        <f t="shared" si="3"/>
        <v>0</v>
      </c>
      <c r="J41" s="31">
        <f t="shared" si="4"/>
        <v>0</v>
      </c>
    </row>
    <row r="42" spans="1:10" ht="15.75" customHeight="1" x14ac:dyDescent="0.2">
      <c r="A42" s="5" t="s">
        <v>33</v>
      </c>
      <c r="B42" s="17" t="s">
        <v>20</v>
      </c>
      <c r="C42" s="64">
        <v>23486</v>
      </c>
      <c r="D42" s="31">
        <f t="shared" si="0"/>
        <v>23486</v>
      </c>
      <c r="E42" s="65">
        <v>4634</v>
      </c>
      <c r="F42" s="31">
        <f t="shared" si="1"/>
        <v>4634</v>
      </c>
      <c r="G42" s="66">
        <v>63559</v>
      </c>
      <c r="H42" s="31">
        <f t="shared" si="2"/>
        <v>63559</v>
      </c>
      <c r="I42" s="31">
        <f t="shared" si="3"/>
        <v>91679</v>
      </c>
      <c r="J42" s="31">
        <f t="shared" si="4"/>
        <v>91679</v>
      </c>
    </row>
    <row r="43" spans="1:10" ht="15.75" customHeight="1" x14ac:dyDescent="0.2">
      <c r="A43" s="5" t="s">
        <v>34</v>
      </c>
      <c r="B43" s="17" t="s">
        <v>20</v>
      </c>
      <c r="C43" s="64">
        <v>5614</v>
      </c>
      <c r="D43" s="31">
        <f t="shared" si="0"/>
        <v>5614</v>
      </c>
      <c r="E43" s="65">
        <v>2260</v>
      </c>
      <c r="F43" s="31">
        <f t="shared" si="1"/>
        <v>2260</v>
      </c>
      <c r="G43" s="66">
        <v>17522</v>
      </c>
      <c r="H43" s="31">
        <f t="shared" si="2"/>
        <v>17522</v>
      </c>
      <c r="I43" s="31">
        <f t="shared" si="3"/>
        <v>25396</v>
      </c>
      <c r="J43" s="31">
        <f t="shared" si="4"/>
        <v>25396</v>
      </c>
    </row>
    <row r="44" spans="1:10" s="10" customFormat="1" ht="15.75" customHeight="1" x14ac:dyDescent="0.2">
      <c r="A44" s="8" t="s">
        <v>35</v>
      </c>
      <c r="B44" s="15" t="s">
        <v>20</v>
      </c>
      <c r="C44" s="64"/>
      <c r="D44" s="31">
        <f t="shared" si="0"/>
        <v>0</v>
      </c>
      <c r="E44" s="65"/>
      <c r="F44" s="31">
        <f t="shared" si="1"/>
        <v>0</v>
      </c>
      <c r="G44" s="66"/>
      <c r="H44" s="31">
        <f t="shared" si="2"/>
        <v>0</v>
      </c>
      <c r="I44" s="31">
        <f t="shared" si="3"/>
        <v>0</v>
      </c>
      <c r="J44" s="31">
        <f t="shared" si="4"/>
        <v>0</v>
      </c>
    </row>
    <row r="45" spans="1:10" ht="15.75" customHeight="1" x14ac:dyDescent="0.2">
      <c r="A45" s="5" t="s">
        <v>38</v>
      </c>
      <c r="B45" s="17" t="s">
        <v>20</v>
      </c>
      <c r="C45" s="64">
        <v>13500</v>
      </c>
      <c r="D45" s="31">
        <f t="shared" si="0"/>
        <v>13500</v>
      </c>
      <c r="E45" s="65">
        <v>229</v>
      </c>
      <c r="F45" s="31">
        <f t="shared" si="1"/>
        <v>229</v>
      </c>
      <c r="G45" s="66">
        <v>116432</v>
      </c>
      <c r="H45" s="31">
        <f t="shared" si="2"/>
        <v>116432</v>
      </c>
      <c r="I45" s="31">
        <f t="shared" si="3"/>
        <v>130161</v>
      </c>
      <c r="J45" s="31">
        <f t="shared" si="4"/>
        <v>130161</v>
      </c>
    </row>
    <row r="46" spans="1:10" s="10" customFormat="1" ht="15.75" customHeight="1" x14ac:dyDescent="0.2">
      <c r="A46" s="8" t="s">
        <v>39</v>
      </c>
      <c r="B46" s="15" t="s">
        <v>20</v>
      </c>
      <c r="C46" s="64">
        <v>6940</v>
      </c>
      <c r="D46" s="31">
        <f t="shared" si="0"/>
        <v>6940</v>
      </c>
      <c r="E46" s="65">
        <v>1284</v>
      </c>
      <c r="F46" s="31">
        <f t="shared" si="1"/>
        <v>1284</v>
      </c>
      <c r="G46" s="66">
        <v>100403</v>
      </c>
      <c r="H46" s="31">
        <f t="shared" si="2"/>
        <v>100403</v>
      </c>
      <c r="I46" s="31">
        <f t="shared" si="3"/>
        <v>108627</v>
      </c>
      <c r="J46" s="31">
        <f t="shared" si="4"/>
        <v>108627</v>
      </c>
    </row>
    <row r="47" spans="1:10" ht="15.75" customHeight="1" x14ac:dyDescent="0.2">
      <c r="A47" s="5" t="s">
        <v>41</v>
      </c>
      <c r="B47" s="17" t="s">
        <v>20</v>
      </c>
      <c r="C47" s="64">
        <v>32741</v>
      </c>
      <c r="D47" s="31">
        <f t="shared" si="0"/>
        <v>32741</v>
      </c>
      <c r="E47" s="65">
        <v>4033</v>
      </c>
      <c r="F47" s="31">
        <f t="shared" si="1"/>
        <v>4033</v>
      </c>
      <c r="G47" s="66">
        <v>240123</v>
      </c>
      <c r="H47" s="31">
        <f t="shared" si="2"/>
        <v>240123</v>
      </c>
      <c r="I47" s="31">
        <f t="shared" si="3"/>
        <v>276897</v>
      </c>
      <c r="J47" s="31">
        <f t="shared" si="4"/>
        <v>276897</v>
      </c>
    </row>
    <row r="48" spans="1:10" ht="15.75" customHeight="1" x14ac:dyDescent="0.2">
      <c r="A48" s="5" t="s">
        <v>42</v>
      </c>
      <c r="B48" s="17" t="s">
        <v>20</v>
      </c>
      <c r="C48" s="64">
        <v>1525</v>
      </c>
      <c r="D48" s="31">
        <f t="shared" si="0"/>
        <v>1525</v>
      </c>
      <c r="E48" s="65">
        <v>9994</v>
      </c>
      <c r="F48" s="31">
        <f t="shared" si="1"/>
        <v>9994</v>
      </c>
      <c r="G48" s="66">
        <v>57185</v>
      </c>
      <c r="H48" s="31">
        <f t="shared" si="2"/>
        <v>57185</v>
      </c>
      <c r="I48" s="31">
        <f t="shared" si="3"/>
        <v>68704</v>
      </c>
      <c r="J48" s="31">
        <f t="shared" si="4"/>
        <v>68704</v>
      </c>
    </row>
    <row r="49" spans="1:10" s="10" customFormat="1" ht="15.75" customHeight="1" x14ac:dyDescent="0.2">
      <c r="A49" s="8" t="s">
        <v>43</v>
      </c>
      <c r="B49" s="15" t="s">
        <v>20</v>
      </c>
      <c r="C49" s="64">
        <v>1233</v>
      </c>
      <c r="D49" s="31">
        <f t="shared" si="0"/>
        <v>1233</v>
      </c>
      <c r="E49" s="65">
        <v>2568</v>
      </c>
      <c r="F49" s="31">
        <f t="shared" si="1"/>
        <v>2568</v>
      </c>
      <c r="G49" s="66">
        <v>5942</v>
      </c>
      <c r="H49" s="31">
        <f t="shared" si="2"/>
        <v>5942</v>
      </c>
      <c r="I49" s="31">
        <f t="shared" si="3"/>
        <v>9743</v>
      </c>
      <c r="J49" s="31">
        <f t="shared" si="4"/>
        <v>9743</v>
      </c>
    </row>
    <row r="50" spans="1:10" s="10" customFormat="1" ht="15.75" customHeight="1" x14ac:dyDescent="0.2">
      <c r="A50" s="8" t="s">
        <v>128</v>
      </c>
      <c r="B50" s="15" t="s">
        <v>20</v>
      </c>
      <c r="C50" s="64">
        <v>7367</v>
      </c>
      <c r="D50" s="31">
        <f t="shared" si="0"/>
        <v>7367</v>
      </c>
      <c r="E50" s="65">
        <v>655</v>
      </c>
      <c r="F50" s="31">
        <f t="shared" si="1"/>
        <v>655</v>
      </c>
      <c r="G50" s="66">
        <v>65452</v>
      </c>
      <c r="H50" s="31">
        <f t="shared" si="2"/>
        <v>65452</v>
      </c>
      <c r="I50" s="31">
        <f t="shared" si="3"/>
        <v>73474</v>
      </c>
      <c r="J50" s="31">
        <f t="shared" si="4"/>
        <v>73474</v>
      </c>
    </row>
    <row r="51" spans="1:10" ht="15.75" customHeight="1" x14ac:dyDescent="0.2">
      <c r="A51" s="5" t="s">
        <v>48</v>
      </c>
      <c r="B51" s="17" t="s">
        <v>20</v>
      </c>
      <c r="C51" s="64">
        <v>12266</v>
      </c>
      <c r="D51" s="31">
        <f t="shared" si="0"/>
        <v>12266</v>
      </c>
      <c r="E51" s="65"/>
      <c r="F51" s="31">
        <f t="shared" si="1"/>
        <v>0</v>
      </c>
      <c r="G51" s="66">
        <v>95226</v>
      </c>
      <c r="H51" s="31">
        <f t="shared" si="2"/>
        <v>95226</v>
      </c>
      <c r="I51" s="31">
        <f t="shared" si="3"/>
        <v>107492</v>
      </c>
      <c r="J51" s="31">
        <f t="shared" si="4"/>
        <v>107492</v>
      </c>
    </row>
    <row r="52" spans="1:10" s="10" customFormat="1" ht="15.75" customHeight="1" x14ac:dyDescent="0.2">
      <c r="A52" s="8" t="s">
        <v>53</v>
      </c>
      <c r="B52" s="15" t="s">
        <v>20</v>
      </c>
      <c r="C52" s="64"/>
      <c r="D52" s="31">
        <f t="shared" si="0"/>
        <v>0</v>
      </c>
      <c r="E52" s="65"/>
      <c r="F52" s="31">
        <f t="shared" si="1"/>
        <v>0</v>
      </c>
      <c r="G52" s="66"/>
      <c r="H52" s="31">
        <f t="shared" si="2"/>
        <v>0</v>
      </c>
      <c r="I52" s="31">
        <f t="shared" si="3"/>
        <v>0</v>
      </c>
      <c r="J52" s="31">
        <f t="shared" si="4"/>
        <v>0</v>
      </c>
    </row>
    <row r="53" spans="1:10" s="10" customFormat="1" ht="15.75" customHeight="1" x14ac:dyDescent="0.2">
      <c r="A53" s="8" t="s">
        <v>54</v>
      </c>
      <c r="B53" s="15" t="s">
        <v>20</v>
      </c>
      <c r="C53" s="64">
        <v>5675</v>
      </c>
      <c r="D53" s="31">
        <f t="shared" si="0"/>
        <v>5675</v>
      </c>
      <c r="E53" s="65">
        <v>4503</v>
      </c>
      <c r="F53" s="31">
        <f t="shared" si="1"/>
        <v>4503</v>
      </c>
      <c r="G53" s="66">
        <v>38614</v>
      </c>
      <c r="H53" s="31">
        <f t="shared" si="2"/>
        <v>38614</v>
      </c>
      <c r="I53" s="31">
        <f t="shared" si="3"/>
        <v>48792</v>
      </c>
      <c r="J53" s="31">
        <f t="shared" si="4"/>
        <v>48792</v>
      </c>
    </row>
    <row r="54" spans="1:10" s="10" customFormat="1" ht="15.75" customHeight="1" x14ac:dyDescent="0.2">
      <c r="A54" s="8" t="s">
        <v>55</v>
      </c>
      <c r="B54" s="15" t="s">
        <v>20</v>
      </c>
      <c r="C54" s="64">
        <v>3066</v>
      </c>
      <c r="D54" s="31">
        <f t="shared" si="0"/>
        <v>3066</v>
      </c>
      <c r="E54" s="65">
        <v>8942</v>
      </c>
      <c r="F54" s="31">
        <f t="shared" si="1"/>
        <v>8942</v>
      </c>
      <c r="G54" s="66">
        <v>44252</v>
      </c>
      <c r="H54" s="31">
        <f t="shared" si="2"/>
        <v>44252</v>
      </c>
      <c r="I54" s="31">
        <f t="shared" si="3"/>
        <v>56260</v>
      </c>
      <c r="J54" s="31">
        <f t="shared" si="4"/>
        <v>56260</v>
      </c>
    </row>
    <row r="55" spans="1:10" ht="15.75" customHeight="1" x14ac:dyDescent="0.2">
      <c r="A55" s="5" t="s">
        <v>57</v>
      </c>
      <c r="B55" s="17" t="s">
        <v>20</v>
      </c>
      <c r="C55" s="64">
        <v>3277</v>
      </c>
      <c r="D55" s="31">
        <f t="shared" si="0"/>
        <v>3277</v>
      </c>
      <c r="E55" s="65"/>
      <c r="F55" s="31">
        <f t="shared" si="1"/>
        <v>0</v>
      </c>
      <c r="G55" s="66"/>
      <c r="H55" s="31">
        <f t="shared" si="2"/>
        <v>0</v>
      </c>
      <c r="I55" s="31">
        <f t="shared" si="3"/>
        <v>3277</v>
      </c>
      <c r="J55" s="31">
        <f t="shared" si="4"/>
        <v>3277</v>
      </c>
    </row>
    <row r="56" spans="1:10" ht="15.75" customHeight="1" x14ac:dyDescent="0.2">
      <c r="A56" s="5" t="s">
        <v>58</v>
      </c>
      <c r="B56" s="17" t="s">
        <v>20</v>
      </c>
      <c r="C56" s="64">
        <v>11544</v>
      </c>
      <c r="D56" s="31">
        <f t="shared" si="0"/>
        <v>11544</v>
      </c>
      <c r="E56" s="65">
        <v>12300</v>
      </c>
      <c r="F56" s="31">
        <f t="shared" si="1"/>
        <v>12300</v>
      </c>
      <c r="G56" s="66">
        <v>214665</v>
      </c>
      <c r="H56" s="31">
        <f t="shared" si="2"/>
        <v>214665</v>
      </c>
      <c r="I56" s="31">
        <f t="shared" si="3"/>
        <v>238509</v>
      </c>
      <c r="J56" s="31">
        <f t="shared" si="4"/>
        <v>238509</v>
      </c>
    </row>
    <row r="57" spans="1:10" ht="15.75" customHeight="1" x14ac:dyDescent="0.2">
      <c r="A57" s="5" t="s">
        <v>59</v>
      </c>
      <c r="B57" s="17" t="s">
        <v>20</v>
      </c>
      <c r="C57" s="64">
        <v>25354</v>
      </c>
      <c r="D57" s="31">
        <f t="shared" si="0"/>
        <v>25354</v>
      </c>
      <c r="E57" s="65">
        <v>13830</v>
      </c>
      <c r="F57" s="31">
        <f t="shared" si="1"/>
        <v>13830</v>
      </c>
      <c r="G57" s="66">
        <v>225450</v>
      </c>
      <c r="H57" s="31">
        <f t="shared" si="2"/>
        <v>225450</v>
      </c>
      <c r="I57" s="31">
        <f t="shared" si="3"/>
        <v>264634</v>
      </c>
      <c r="J57" s="31">
        <f t="shared" si="4"/>
        <v>264634</v>
      </c>
    </row>
    <row r="58" spans="1:10" ht="15.75" customHeight="1" x14ac:dyDescent="0.2">
      <c r="A58" s="5" t="s">
        <v>60</v>
      </c>
      <c r="B58" s="17" t="s">
        <v>20</v>
      </c>
      <c r="C58" s="64">
        <v>7420</v>
      </c>
      <c r="D58" s="31">
        <f t="shared" si="0"/>
        <v>7420</v>
      </c>
      <c r="E58" s="65">
        <v>2440</v>
      </c>
      <c r="F58" s="31">
        <f t="shared" si="1"/>
        <v>2440</v>
      </c>
      <c r="G58" s="66">
        <v>122754</v>
      </c>
      <c r="H58" s="31">
        <f t="shared" si="2"/>
        <v>122754</v>
      </c>
      <c r="I58" s="31">
        <f t="shared" si="3"/>
        <v>132614</v>
      </c>
      <c r="J58" s="31">
        <f t="shared" si="4"/>
        <v>132614</v>
      </c>
    </row>
    <row r="59" spans="1:10" ht="15.75" customHeight="1" x14ac:dyDescent="0.2">
      <c r="A59" s="5" t="s">
        <v>64</v>
      </c>
      <c r="B59" s="17" t="s">
        <v>20</v>
      </c>
      <c r="C59" s="64">
        <v>8511</v>
      </c>
      <c r="D59" s="31">
        <f t="shared" si="0"/>
        <v>8511</v>
      </c>
      <c r="E59" s="65">
        <v>2037</v>
      </c>
      <c r="F59" s="31">
        <f t="shared" si="1"/>
        <v>2037</v>
      </c>
      <c r="G59" s="66">
        <v>39170</v>
      </c>
      <c r="H59" s="31">
        <f t="shared" si="2"/>
        <v>39170</v>
      </c>
      <c r="I59" s="31">
        <f t="shared" si="3"/>
        <v>49718</v>
      </c>
      <c r="J59" s="31">
        <f t="shared" si="4"/>
        <v>49718</v>
      </c>
    </row>
    <row r="60" spans="1:10" ht="15.75" customHeight="1" x14ac:dyDescent="0.2">
      <c r="A60" s="5" t="s">
        <v>65</v>
      </c>
      <c r="B60" s="17" t="s">
        <v>20</v>
      </c>
      <c r="C60" s="64">
        <v>11376</v>
      </c>
      <c r="D60" s="31">
        <f t="shared" si="0"/>
        <v>11376</v>
      </c>
      <c r="E60" s="65">
        <v>1053</v>
      </c>
      <c r="F60" s="31">
        <f t="shared" si="1"/>
        <v>1053</v>
      </c>
      <c r="G60" s="66">
        <v>69907</v>
      </c>
      <c r="H60" s="31">
        <f t="shared" si="2"/>
        <v>69907</v>
      </c>
      <c r="I60" s="31">
        <f t="shared" si="3"/>
        <v>82336</v>
      </c>
      <c r="J60" s="31">
        <f t="shared" si="4"/>
        <v>82336</v>
      </c>
    </row>
    <row r="61" spans="1:10" ht="15.75" customHeight="1" x14ac:dyDescent="0.2">
      <c r="A61" s="5" t="s">
        <v>66</v>
      </c>
      <c r="B61" s="17" t="s">
        <v>20</v>
      </c>
      <c r="C61" s="64">
        <v>4671</v>
      </c>
      <c r="D61" s="31">
        <f t="shared" si="0"/>
        <v>4671</v>
      </c>
      <c r="E61" s="65">
        <v>2968</v>
      </c>
      <c r="F61" s="31">
        <f t="shared" si="1"/>
        <v>2968</v>
      </c>
      <c r="G61" s="66">
        <v>11448</v>
      </c>
      <c r="H61" s="31">
        <f t="shared" si="2"/>
        <v>11448</v>
      </c>
      <c r="I61" s="31">
        <f t="shared" si="3"/>
        <v>19087</v>
      </c>
      <c r="J61" s="31">
        <f t="shared" si="4"/>
        <v>19087</v>
      </c>
    </row>
    <row r="62" spans="1:10" s="10" customFormat="1" ht="15.75" customHeight="1" x14ac:dyDescent="0.2">
      <c r="A62" s="8" t="s">
        <v>67</v>
      </c>
      <c r="B62" s="15" t="s">
        <v>20</v>
      </c>
      <c r="C62" s="64">
        <v>688</v>
      </c>
      <c r="D62" s="31">
        <f t="shared" si="0"/>
        <v>688</v>
      </c>
      <c r="E62" s="65">
        <v>6731</v>
      </c>
      <c r="F62" s="31">
        <f t="shared" si="1"/>
        <v>6731</v>
      </c>
      <c r="G62" s="66">
        <v>14706</v>
      </c>
      <c r="H62" s="31">
        <f t="shared" si="2"/>
        <v>14706</v>
      </c>
      <c r="I62" s="31">
        <f t="shared" si="3"/>
        <v>22125</v>
      </c>
      <c r="J62" s="31">
        <f t="shared" si="4"/>
        <v>22125</v>
      </c>
    </row>
    <row r="63" spans="1:10" ht="15.75" customHeight="1" x14ac:dyDescent="0.2">
      <c r="A63" s="5" t="s">
        <v>68</v>
      </c>
      <c r="B63" s="17" t="s">
        <v>20</v>
      </c>
      <c r="C63" s="64">
        <v>20446</v>
      </c>
      <c r="D63" s="31">
        <f t="shared" si="0"/>
        <v>20446</v>
      </c>
      <c r="E63" s="65">
        <v>12537</v>
      </c>
      <c r="F63" s="31">
        <f t="shared" si="1"/>
        <v>12537</v>
      </c>
      <c r="G63" s="66">
        <v>400241</v>
      </c>
      <c r="H63" s="31">
        <f t="shared" si="2"/>
        <v>400241</v>
      </c>
      <c r="I63" s="31">
        <f t="shared" si="3"/>
        <v>433224</v>
      </c>
      <c r="J63" s="31">
        <f t="shared" si="4"/>
        <v>433224</v>
      </c>
    </row>
    <row r="64" spans="1:10" s="10" customFormat="1" ht="15.75" customHeight="1" x14ac:dyDescent="0.2">
      <c r="A64" s="8" t="s">
        <v>69</v>
      </c>
      <c r="B64" s="15" t="s">
        <v>20</v>
      </c>
      <c r="C64" s="64">
        <v>401</v>
      </c>
      <c r="D64" s="31">
        <f t="shared" si="0"/>
        <v>401</v>
      </c>
      <c r="E64" s="65">
        <v>3503</v>
      </c>
      <c r="F64" s="31">
        <f t="shared" si="1"/>
        <v>3503</v>
      </c>
      <c r="G64" s="66">
        <v>24759</v>
      </c>
      <c r="H64" s="31">
        <f t="shared" si="2"/>
        <v>24759</v>
      </c>
      <c r="I64" s="31">
        <f t="shared" si="3"/>
        <v>28663</v>
      </c>
      <c r="J64" s="31">
        <f t="shared" si="4"/>
        <v>28663</v>
      </c>
    </row>
    <row r="65" spans="1:10" ht="15.75" customHeight="1" x14ac:dyDescent="0.2">
      <c r="A65" s="5" t="s">
        <v>70</v>
      </c>
      <c r="B65" s="17" t="s">
        <v>20</v>
      </c>
      <c r="C65" s="64">
        <v>12810</v>
      </c>
      <c r="D65" s="31">
        <f t="shared" si="0"/>
        <v>12810</v>
      </c>
      <c r="E65" s="65">
        <v>2755</v>
      </c>
      <c r="F65" s="31">
        <f t="shared" si="1"/>
        <v>2755</v>
      </c>
      <c r="G65" s="66">
        <v>12652</v>
      </c>
      <c r="H65" s="31">
        <f t="shared" si="2"/>
        <v>12652</v>
      </c>
      <c r="I65" s="31">
        <f t="shared" si="3"/>
        <v>28217</v>
      </c>
      <c r="J65" s="31">
        <f t="shared" si="4"/>
        <v>28217</v>
      </c>
    </row>
    <row r="66" spans="1:10" s="10" customFormat="1" ht="15.75" customHeight="1" x14ac:dyDescent="0.2">
      <c r="A66" s="8" t="s">
        <v>71</v>
      </c>
      <c r="B66" s="15" t="s">
        <v>20</v>
      </c>
      <c r="C66" s="64"/>
      <c r="D66" s="31">
        <f t="shared" si="0"/>
        <v>0</v>
      </c>
      <c r="E66" s="65"/>
      <c r="F66" s="31">
        <f t="shared" si="1"/>
        <v>0</v>
      </c>
      <c r="G66" s="66"/>
      <c r="H66" s="31">
        <f t="shared" si="2"/>
        <v>0</v>
      </c>
      <c r="I66" s="31">
        <f t="shared" si="3"/>
        <v>0</v>
      </c>
      <c r="J66" s="31">
        <f t="shared" si="4"/>
        <v>0</v>
      </c>
    </row>
    <row r="67" spans="1:10" ht="15.75" customHeight="1" x14ac:dyDescent="0.2">
      <c r="A67" s="5" t="s">
        <v>72</v>
      </c>
      <c r="B67" s="17" t="s">
        <v>20</v>
      </c>
      <c r="C67" s="64">
        <v>3501</v>
      </c>
      <c r="D67" s="31">
        <f t="shared" si="0"/>
        <v>3501</v>
      </c>
      <c r="E67" s="65"/>
      <c r="F67" s="31">
        <f t="shared" si="1"/>
        <v>0</v>
      </c>
      <c r="G67" s="66">
        <v>35012</v>
      </c>
      <c r="H67" s="31">
        <f t="shared" si="2"/>
        <v>35012</v>
      </c>
      <c r="I67" s="31">
        <f t="shared" si="3"/>
        <v>38513</v>
      </c>
      <c r="J67" s="31">
        <f t="shared" si="4"/>
        <v>38513</v>
      </c>
    </row>
    <row r="68" spans="1:10" s="10" customFormat="1" ht="15.75" customHeight="1" x14ac:dyDescent="0.2">
      <c r="A68" s="8" t="s">
        <v>73</v>
      </c>
      <c r="B68" s="15" t="s">
        <v>20</v>
      </c>
      <c r="C68" s="64"/>
      <c r="D68" s="31">
        <f t="shared" si="0"/>
        <v>0</v>
      </c>
      <c r="E68" s="65">
        <v>1758</v>
      </c>
      <c r="F68" s="31">
        <f t="shared" si="1"/>
        <v>1758</v>
      </c>
      <c r="G68" s="66">
        <v>14038</v>
      </c>
      <c r="H68" s="31">
        <f t="shared" si="2"/>
        <v>14038</v>
      </c>
      <c r="I68" s="31">
        <f t="shared" si="3"/>
        <v>15796</v>
      </c>
      <c r="J68" s="31">
        <f t="shared" si="4"/>
        <v>15796</v>
      </c>
    </row>
    <row r="69" spans="1:10" ht="15.75" customHeight="1" x14ac:dyDescent="0.2">
      <c r="A69" s="5" t="s">
        <v>138</v>
      </c>
      <c r="B69" s="17" t="s">
        <v>20</v>
      </c>
      <c r="C69" s="64"/>
      <c r="D69" s="31">
        <f t="shared" si="0"/>
        <v>0</v>
      </c>
      <c r="E69" s="65">
        <v>1130</v>
      </c>
      <c r="F69" s="31">
        <f t="shared" si="1"/>
        <v>1130</v>
      </c>
      <c r="G69" s="66">
        <v>12362</v>
      </c>
      <c r="H69" s="31">
        <f t="shared" si="2"/>
        <v>12362</v>
      </c>
      <c r="I69" s="31">
        <f t="shared" si="3"/>
        <v>13492</v>
      </c>
      <c r="J69" s="31">
        <f t="shared" si="4"/>
        <v>13492</v>
      </c>
    </row>
    <row r="70" spans="1:10" ht="15.75" customHeight="1" x14ac:dyDescent="0.2">
      <c r="A70" s="5" t="s">
        <v>74</v>
      </c>
      <c r="B70" s="17" t="s">
        <v>20</v>
      </c>
      <c r="C70" s="64">
        <v>90</v>
      </c>
      <c r="D70" s="31">
        <f t="shared" ref="D70:D80" si="5">C70*1</f>
        <v>90</v>
      </c>
      <c r="E70" s="65">
        <v>2085</v>
      </c>
      <c r="F70" s="31">
        <f t="shared" ref="F70:F80" si="6">E70*1</f>
        <v>2085</v>
      </c>
      <c r="G70" s="66">
        <v>72193</v>
      </c>
      <c r="H70" s="31">
        <f t="shared" ref="H70:H79" si="7">G70</f>
        <v>72193</v>
      </c>
      <c r="I70" s="31">
        <f t="shared" ref="I70:I79" si="8">C70+E70+G70</f>
        <v>74368</v>
      </c>
      <c r="J70" s="31">
        <f t="shared" ref="J70:J80" si="9">H70+F70+D70</f>
        <v>74368</v>
      </c>
    </row>
    <row r="71" spans="1:10" s="10" customFormat="1" ht="15.75" customHeight="1" x14ac:dyDescent="0.2">
      <c r="A71" s="8" t="s">
        <v>76</v>
      </c>
      <c r="B71" s="15" t="s">
        <v>20</v>
      </c>
      <c r="C71" s="64">
        <v>2858</v>
      </c>
      <c r="D71" s="31">
        <f t="shared" si="5"/>
        <v>2858</v>
      </c>
      <c r="E71" s="65"/>
      <c r="F71" s="31">
        <f t="shared" si="6"/>
        <v>0</v>
      </c>
      <c r="G71" s="66">
        <v>24504</v>
      </c>
      <c r="H71" s="31">
        <f t="shared" si="7"/>
        <v>24504</v>
      </c>
      <c r="I71" s="31">
        <f t="shared" si="8"/>
        <v>27362</v>
      </c>
      <c r="J71" s="31">
        <f t="shared" si="9"/>
        <v>27362</v>
      </c>
    </row>
    <row r="72" spans="1:10" s="10" customFormat="1" ht="15.75" customHeight="1" x14ac:dyDescent="0.2">
      <c r="A72" s="8" t="s">
        <v>77</v>
      </c>
      <c r="B72" s="15" t="s">
        <v>20</v>
      </c>
      <c r="C72" s="64"/>
      <c r="D72" s="31">
        <f t="shared" si="5"/>
        <v>0</v>
      </c>
      <c r="E72" s="65">
        <v>2888</v>
      </c>
      <c r="F72" s="31">
        <f t="shared" si="6"/>
        <v>2888</v>
      </c>
      <c r="G72" s="66">
        <v>7032</v>
      </c>
      <c r="H72" s="31">
        <f t="shared" si="7"/>
        <v>7032</v>
      </c>
      <c r="I72" s="31">
        <f t="shared" si="8"/>
        <v>9920</v>
      </c>
      <c r="J72" s="31">
        <f t="shared" si="9"/>
        <v>9920</v>
      </c>
    </row>
    <row r="73" spans="1:10" s="10" customFormat="1" ht="15.75" customHeight="1" x14ac:dyDescent="0.2">
      <c r="A73" s="8" t="s">
        <v>78</v>
      </c>
      <c r="B73" s="15" t="s">
        <v>20</v>
      </c>
      <c r="C73" s="64">
        <v>18738</v>
      </c>
      <c r="D73" s="31">
        <f t="shared" si="5"/>
        <v>18738</v>
      </c>
      <c r="E73" s="65"/>
      <c r="F73" s="31">
        <f t="shared" si="6"/>
        <v>0</v>
      </c>
      <c r="G73" s="66">
        <v>45669</v>
      </c>
      <c r="H73" s="31">
        <f t="shared" si="7"/>
        <v>45669</v>
      </c>
      <c r="I73" s="31">
        <f t="shared" si="8"/>
        <v>64407</v>
      </c>
      <c r="J73" s="31">
        <f t="shared" si="9"/>
        <v>64407</v>
      </c>
    </row>
    <row r="74" spans="1:10" ht="15.75" customHeight="1" x14ac:dyDescent="0.2">
      <c r="A74" s="5" t="s">
        <v>79</v>
      </c>
      <c r="B74" s="17" t="s">
        <v>20</v>
      </c>
      <c r="C74" s="64"/>
      <c r="D74" s="31">
        <f t="shared" si="5"/>
        <v>0</v>
      </c>
      <c r="E74" s="65"/>
      <c r="F74" s="31">
        <f t="shared" si="6"/>
        <v>0</v>
      </c>
      <c r="G74" s="66"/>
      <c r="H74" s="31">
        <f t="shared" si="7"/>
        <v>0</v>
      </c>
      <c r="I74" s="31">
        <f t="shared" si="8"/>
        <v>0</v>
      </c>
      <c r="J74" s="31">
        <f t="shared" si="9"/>
        <v>0</v>
      </c>
    </row>
    <row r="75" spans="1:10" s="10" customFormat="1" ht="15.75" customHeight="1" x14ac:dyDescent="0.2">
      <c r="A75" s="8" t="s">
        <v>83</v>
      </c>
      <c r="B75" s="15" t="s">
        <v>20</v>
      </c>
      <c r="C75" s="64"/>
      <c r="D75" s="31">
        <f t="shared" si="5"/>
        <v>0</v>
      </c>
      <c r="E75" s="65"/>
      <c r="F75" s="31">
        <f t="shared" si="6"/>
        <v>0</v>
      </c>
      <c r="G75" s="66"/>
      <c r="H75" s="31">
        <f t="shared" si="7"/>
        <v>0</v>
      </c>
      <c r="I75" s="31">
        <f t="shared" si="8"/>
        <v>0</v>
      </c>
      <c r="J75" s="31">
        <f t="shared" si="9"/>
        <v>0</v>
      </c>
    </row>
    <row r="76" spans="1:10" s="10" customFormat="1" ht="15.75" customHeight="1" x14ac:dyDescent="0.2">
      <c r="A76" s="8" t="s">
        <v>85</v>
      </c>
      <c r="B76" s="15" t="s">
        <v>20</v>
      </c>
      <c r="C76" s="64"/>
      <c r="D76" s="31">
        <f t="shared" si="5"/>
        <v>0</v>
      </c>
      <c r="E76" s="65">
        <v>1758</v>
      </c>
      <c r="F76" s="31">
        <f t="shared" si="6"/>
        <v>1758</v>
      </c>
      <c r="G76" s="66">
        <v>1758</v>
      </c>
      <c r="H76" s="31">
        <f t="shared" si="7"/>
        <v>1758</v>
      </c>
      <c r="I76" s="31">
        <f t="shared" si="8"/>
        <v>3516</v>
      </c>
      <c r="J76" s="31">
        <f t="shared" si="9"/>
        <v>3516</v>
      </c>
    </row>
    <row r="77" spans="1:10" ht="15.75" customHeight="1" x14ac:dyDescent="0.2">
      <c r="A77" s="5" t="s">
        <v>86</v>
      </c>
      <c r="B77" s="17" t="s">
        <v>20</v>
      </c>
      <c r="C77" s="64">
        <v>8771</v>
      </c>
      <c r="D77" s="31">
        <f t="shared" si="5"/>
        <v>8771</v>
      </c>
      <c r="E77" s="65">
        <v>9166</v>
      </c>
      <c r="F77" s="31">
        <f t="shared" si="6"/>
        <v>9166</v>
      </c>
      <c r="G77" s="66">
        <v>215163</v>
      </c>
      <c r="H77" s="31">
        <f t="shared" si="7"/>
        <v>215163</v>
      </c>
      <c r="I77" s="31">
        <f t="shared" si="8"/>
        <v>233100</v>
      </c>
      <c r="J77" s="31">
        <f t="shared" si="9"/>
        <v>233100</v>
      </c>
    </row>
    <row r="78" spans="1:10" ht="15.75" customHeight="1" x14ac:dyDescent="0.2">
      <c r="A78" s="5" t="s">
        <v>137</v>
      </c>
      <c r="B78" s="17" t="s">
        <v>20</v>
      </c>
      <c r="C78" s="64"/>
      <c r="D78" s="31">
        <f t="shared" si="5"/>
        <v>0</v>
      </c>
      <c r="E78" s="65"/>
      <c r="F78" s="31">
        <f t="shared" si="6"/>
        <v>0</v>
      </c>
      <c r="G78" s="23"/>
      <c r="H78" s="31">
        <f t="shared" si="7"/>
        <v>0</v>
      </c>
      <c r="I78" s="31">
        <f t="shared" si="8"/>
        <v>0</v>
      </c>
      <c r="J78" s="31">
        <f t="shared" si="9"/>
        <v>0</v>
      </c>
    </row>
    <row r="79" spans="1:10" ht="15.75" customHeight="1" x14ac:dyDescent="0.2">
      <c r="A79" s="5" t="s">
        <v>135</v>
      </c>
      <c r="B79" s="17" t="s">
        <v>20</v>
      </c>
      <c r="C79" s="64"/>
      <c r="D79" s="31">
        <f t="shared" si="5"/>
        <v>0</v>
      </c>
      <c r="E79" s="65"/>
      <c r="F79" s="31">
        <f t="shared" si="6"/>
        <v>0</v>
      </c>
      <c r="G79" s="23"/>
      <c r="H79" s="31">
        <f t="shared" si="7"/>
        <v>0</v>
      </c>
      <c r="I79" s="31">
        <f t="shared" si="8"/>
        <v>0</v>
      </c>
      <c r="J79" s="31">
        <f t="shared" si="9"/>
        <v>0</v>
      </c>
    </row>
    <row r="80" spans="1:10" ht="15.75" customHeight="1" x14ac:dyDescent="0.2">
      <c r="A80" s="5" t="s">
        <v>136</v>
      </c>
      <c r="B80" s="17" t="s">
        <v>20</v>
      </c>
      <c r="C80" s="64"/>
      <c r="D80" s="31">
        <f t="shared" si="5"/>
        <v>0</v>
      </c>
      <c r="E80" s="65"/>
      <c r="F80" s="31">
        <f t="shared" si="6"/>
        <v>0</v>
      </c>
      <c r="G80" s="23"/>
      <c r="H80" s="31">
        <f t="shared" ref="H80" si="10">SUM(G80*1)</f>
        <v>0</v>
      </c>
      <c r="I80" s="31">
        <f t="shared" ref="I80" si="11">SUM(C80,E80,G80)</f>
        <v>0</v>
      </c>
      <c r="J80" s="31">
        <f t="shared" si="9"/>
        <v>0</v>
      </c>
    </row>
    <row r="81" spans="1:10" s="3" customFormat="1" ht="21.75" x14ac:dyDescent="0.2">
      <c r="A81" s="21" t="s">
        <v>123</v>
      </c>
      <c r="B81" s="12"/>
      <c r="C81" s="33">
        <f>SUM(C5:C35)</f>
        <v>114952</v>
      </c>
      <c r="D81" s="33">
        <f t="shared" ref="D81:J81" si="12">SUM(D5:D35)</f>
        <v>114952</v>
      </c>
      <c r="E81" s="33">
        <f t="shared" si="12"/>
        <v>115829</v>
      </c>
      <c r="F81" s="33">
        <f>SUM(F5:F35)</f>
        <v>115829</v>
      </c>
      <c r="G81" s="33">
        <f t="shared" si="12"/>
        <v>1380299</v>
      </c>
      <c r="H81" s="33">
        <f t="shared" si="12"/>
        <v>1380299</v>
      </c>
      <c r="I81" s="33">
        <f t="shared" si="12"/>
        <v>1611080</v>
      </c>
      <c r="J81" s="33">
        <f t="shared" si="12"/>
        <v>1611080</v>
      </c>
    </row>
    <row r="82" spans="1:10" s="3" customFormat="1" ht="21.75" x14ac:dyDescent="0.2">
      <c r="A82" s="21" t="s">
        <v>124</v>
      </c>
      <c r="B82" s="12"/>
      <c r="C82" s="33">
        <f>SUM(C36:C80)</f>
        <v>340289</v>
      </c>
      <c r="D82" s="33">
        <f t="shared" ref="D82:J82" si="13">SUM(D36:D80)</f>
        <v>340289</v>
      </c>
      <c r="E82" s="33">
        <f t="shared" si="13"/>
        <v>124447</v>
      </c>
      <c r="F82" s="33">
        <f t="shared" si="13"/>
        <v>124447</v>
      </c>
      <c r="G82" s="33">
        <f t="shared" si="13"/>
        <v>2996294</v>
      </c>
      <c r="H82" s="33">
        <f t="shared" si="13"/>
        <v>2996294</v>
      </c>
      <c r="I82" s="33">
        <f t="shared" si="13"/>
        <v>3461030</v>
      </c>
      <c r="J82" s="33">
        <f t="shared" si="13"/>
        <v>3461030</v>
      </c>
    </row>
    <row r="83" spans="1:10" s="3" customFormat="1" ht="15.75" customHeight="1" x14ac:dyDescent="0.2">
      <c r="A83" s="5" t="s">
        <v>87</v>
      </c>
      <c r="B83" s="12"/>
      <c r="C83" s="33">
        <f>SUM(C81:C82)</f>
        <v>455241</v>
      </c>
      <c r="D83" s="33">
        <f t="shared" ref="D83:J83" si="14">SUM(D81:D82)</f>
        <v>455241</v>
      </c>
      <c r="E83" s="37">
        <f t="shared" si="14"/>
        <v>240276</v>
      </c>
      <c r="F83" s="33">
        <f t="shared" si="14"/>
        <v>240276</v>
      </c>
      <c r="G83" s="37">
        <f t="shared" si="14"/>
        <v>4376593</v>
      </c>
      <c r="H83" s="33">
        <f t="shared" si="14"/>
        <v>4376593</v>
      </c>
      <c r="I83" s="33">
        <f t="shared" si="14"/>
        <v>5072110</v>
      </c>
      <c r="J83" s="33">
        <f t="shared" si="14"/>
        <v>5072110</v>
      </c>
    </row>
    <row r="84" spans="1:10" x14ac:dyDescent="0.2">
      <c r="B84" s="12"/>
      <c r="C84" s="2"/>
      <c r="D84" s="29"/>
      <c r="E84" s="12"/>
      <c r="F84" s="29"/>
      <c r="G84" s="12"/>
      <c r="H84" s="29"/>
      <c r="J84" s="33"/>
    </row>
    <row r="85" spans="1:10" x14ac:dyDescent="0.2">
      <c r="B85" s="12"/>
      <c r="C85" s="2"/>
      <c r="D85" s="29"/>
      <c r="E85" s="12"/>
      <c r="F85" s="29"/>
      <c r="G85" s="12"/>
      <c r="H85" s="29"/>
      <c r="I85" s="28" t="s">
        <v>153</v>
      </c>
      <c r="J85" s="33">
        <v>5618927</v>
      </c>
    </row>
    <row r="86" spans="1:10" x14ac:dyDescent="0.2">
      <c r="B86" s="12"/>
      <c r="C86" s="2"/>
      <c r="D86" s="29"/>
      <c r="E86" s="12"/>
      <c r="F86" s="29"/>
      <c r="G86" s="12"/>
      <c r="H86" s="29"/>
    </row>
    <row r="87" spans="1:10" x14ac:dyDescent="0.2">
      <c r="C87" s="58"/>
      <c r="D87" s="58"/>
      <c r="E87" s="58"/>
      <c r="F87" s="58"/>
      <c r="G87" s="58"/>
      <c r="H87" s="58"/>
      <c r="I87" s="58"/>
      <c r="J87" s="58"/>
    </row>
  </sheetData>
  <sheetProtection password="B68E" sheet="1" objects="1" scenarios="1"/>
  <mergeCells count="1">
    <mergeCell ref="A1:J1"/>
  </mergeCells>
  <phoneticPr fontId="0" type="noConversion"/>
  <conditionalFormatting sqref="A2:A65536 A1:J1 B3:B65536 K1:IV1048576 J85:J65536 C2:I65536 J2:J83 D87:J87">
    <cfRule type="expression" dxfId="724" priority="76" stopIfTrue="1">
      <formula>CellHasFormula</formula>
    </cfRule>
  </conditionalFormatting>
  <conditionalFormatting sqref="C5:C80">
    <cfRule type="expression" dxfId="723" priority="75" stopIfTrue="1">
      <formula>CellHasFormula</formula>
    </cfRule>
  </conditionalFormatting>
  <conditionalFormatting sqref="E5:E80">
    <cfRule type="expression" dxfId="722" priority="74" stopIfTrue="1">
      <formula>CellHasFormula</formula>
    </cfRule>
  </conditionalFormatting>
  <conditionalFormatting sqref="G5:G80">
    <cfRule type="expression" dxfId="721" priority="73" stopIfTrue="1">
      <formula>CellHasFormula</formula>
    </cfRule>
  </conditionalFormatting>
  <conditionalFormatting sqref="C36:C80">
    <cfRule type="expression" dxfId="720" priority="72" stopIfTrue="1">
      <formula>CellHasFormula</formula>
    </cfRule>
  </conditionalFormatting>
  <conditionalFormatting sqref="E36:E80">
    <cfRule type="expression" dxfId="719" priority="71" stopIfTrue="1">
      <formula>CellHasFormula</formula>
    </cfRule>
  </conditionalFormatting>
  <conditionalFormatting sqref="G36:G80">
    <cfRule type="expression" dxfId="718" priority="70" stopIfTrue="1">
      <formula>CellHasFormula</formula>
    </cfRule>
  </conditionalFormatting>
  <conditionalFormatting sqref="J85">
    <cfRule type="expression" dxfId="717" priority="69" stopIfTrue="1">
      <formula>CellHasFormula</formula>
    </cfRule>
  </conditionalFormatting>
  <conditionalFormatting sqref="J84:J85">
    <cfRule type="expression" dxfId="716" priority="68" stopIfTrue="1">
      <formula>CellHasFormula</formula>
    </cfRule>
  </conditionalFormatting>
  <conditionalFormatting sqref="J84:J85">
    <cfRule type="expression" dxfId="715" priority="67" stopIfTrue="1">
      <formula>CellHasFormula</formula>
    </cfRule>
  </conditionalFormatting>
  <conditionalFormatting sqref="C5:C80">
    <cfRule type="expression" dxfId="714" priority="66" stopIfTrue="1">
      <formula>CellHasFormula</formula>
    </cfRule>
  </conditionalFormatting>
  <conditionalFormatting sqref="C5:C80">
    <cfRule type="expression" dxfId="713" priority="65" stopIfTrue="1">
      <formula>CellHasFormula</formula>
    </cfRule>
  </conditionalFormatting>
  <conditionalFormatting sqref="E5:E80">
    <cfRule type="expression" dxfId="712" priority="64" stopIfTrue="1">
      <formula>CellHasFormula</formula>
    </cfRule>
  </conditionalFormatting>
  <conditionalFormatting sqref="E5:E80">
    <cfRule type="expression" dxfId="711" priority="63" stopIfTrue="1">
      <formula>CellHasFormula</formula>
    </cfRule>
  </conditionalFormatting>
  <conditionalFormatting sqref="G5:G80">
    <cfRule type="expression" dxfId="710" priority="62" stopIfTrue="1">
      <formula>CellHasFormula</formula>
    </cfRule>
  </conditionalFormatting>
  <conditionalFormatting sqref="G5:G80">
    <cfRule type="expression" dxfId="709" priority="61" stopIfTrue="1">
      <formula>CellHasFormula</formula>
    </cfRule>
  </conditionalFormatting>
  <conditionalFormatting sqref="C36:C80">
    <cfRule type="expression" dxfId="708" priority="60" stopIfTrue="1">
      <formula>CellHasFormula</formula>
    </cfRule>
  </conditionalFormatting>
  <conditionalFormatting sqref="C36:C80">
    <cfRule type="expression" dxfId="707" priority="59" stopIfTrue="1">
      <formula>CellHasFormula</formula>
    </cfRule>
  </conditionalFormatting>
  <conditionalFormatting sqref="C36:C80">
    <cfRule type="expression" dxfId="706" priority="58" stopIfTrue="1">
      <formula>CellHasFormula</formula>
    </cfRule>
  </conditionalFormatting>
  <conditionalFormatting sqref="E36:E80">
    <cfRule type="expression" dxfId="705" priority="57" stopIfTrue="1">
      <formula>CellHasFormula</formula>
    </cfRule>
  </conditionalFormatting>
  <conditionalFormatting sqref="E36:E80">
    <cfRule type="expression" dxfId="704" priority="56" stopIfTrue="1">
      <formula>CellHasFormula</formula>
    </cfRule>
  </conditionalFormatting>
  <conditionalFormatting sqref="E36:E80">
    <cfRule type="expression" dxfId="703" priority="55" stopIfTrue="1">
      <formula>CellHasFormula</formula>
    </cfRule>
  </conditionalFormatting>
  <conditionalFormatting sqref="G36:G80">
    <cfRule type="expression" dxfId="702" priority="54" stopIfTrue="1">
      <formula>CellHasFormula</formula>
    </cfRule>
  </conditionalFormatting>
  <conditionalFormatting sqref="G36:G80">
    <cfRule type="expression" dxfId="701" priority="53" stopIfTrue="1">
      <formula>CellHasFormula</formula>
    </cfRule>
  </conditionalFormatting>
  <conditionalFormatting sqref="G36:G80">
    <cfRule type="expression" dxfId="700" priority="52" stopIfTrue="1">
      <formula>CellHasFormula</formula>
    </cfRule>
  </conditionalFormatting>
  <conditionalFormatting sqref="C36:C80">
    <cfRule type="expression" dxfId="699" priority="51" stopIfTrue="1">
      <formula>CellHasFormula</formula>
    </cfRule>
  </conditionalFormatting>
  <conditionalFormatting sqref="C36:C80">
    <cfRule type="expression" dxfId="698" priority="50" stopIfTrue="1">
      <formula>CellHasFormula</formula>
    </cfRule>
  </conditionalFormatting>
  <conditionalFormatting sqref="C36:C80">
    <cfRule type="expression" dxfId="697" priority="49" stopIfTrue="1">
      <formula>CellHasFormula</formula>
    </cfRule>
  </conditionalFormatting>
  <conditionalFormatting sqref="C36:C80">
    <cfRule type="expression" dxfId="696" priority="48" stopIfTrue="1">
      <formula>CellHasFormula</formula>
    </cfRule>
  </conditionalFormatting>
  <conditionalFormatting sqref="C36:C80">
    <cfRule type="expression" dxfId="695" priority="47" stopIfTrue="1">
      <formula>CellHasFormula</formula>
    </cfRule>
  </conditionalFormatting>
  <conditionalFormatting sqref="C36:C80">
    <cfRule type="expression" dxfId="694" priority="46" stopIfTrue="1">
      <formula>CellHasFormula</formula>
    </cfRule>
  </conditionalFormatting>
  <conditionalFormatting sqref="C36:C80">
    <cfRule type="expression" dxfId="693" priority="45" stopIfTrue="1">
      <formula>CellHasFormula</formula>
    </cfRule>
  </conditionalFormatting>
  <conditionalFormatting sqref="C36:C80">
    <cfRule type="expression" dxfId="692" priority="44" stopIfTrue="1">
      <formula>CellHasFormula</formula>
    </cfRule>
  </conditionalFormatting>
  <conditionalFormatting sqref="C36:C79">
    <cfRule type="expression" dxfId="691" priority="43" stopIfTrue="1">
      <formula>CellHasFormula</formula>
    </cfRule>
  </conditionalFormatting>
  <conditionalFormatting sqref="C36:C79">
    <cfRule type="expression" dxfId="690" priority="42" stopIfTrue="1">
      <formula>CellHasFormula</formula>
    </cfRule>
  </conditionalFormatting>
  <conditionalFormatting sqref="C36:C79">
    <cfRule type="expression" dxfId="689" priority="41" stopIfTrue="1">
      <formula>CellHasFormula</formula>
    </cfRule>
  </conditionalFormatting>
  <conditionalFormatting sqref="C36:C79">
    <cfRule type="expression" dxfId="688" priority="40" stopIfTrue="1">
      <formula>CellHasFormula</formula>
    </cfRule>
  </conditionalFormatting>
  <conditionalFormatting sqref="C36:C79">
    <cfRule type="expression" dxfId="687" priority="39" stopIfTrue="1">
      <formula>CellHasFormula</formula>
    </cfRule>
  </conditionalFormatting>
  <conditionalFormatting sqref="C36:C79">
    <cfRule type="expression" dxfId="686" priority="38" stopIfTrue="1">
      <formula>CellHasFormula</formula>
    </cfRule>
  </conditionalFormatting>
  <conditionalFormatting sqref="C36:C79">
    <cfRule type="expression" dxfId="685" priority="37" stopIfTrue="1">
      <formula>CellHasFormula</formula>
    </cfRule>
  </conditionalFormatting>
  <conditionalFormatting sqref="C36:C79">
    <cfRule type="expression" dxfId="684" priority="36" stopIfTrue="1">
      <formula>CellHasFormula</formula>
    </cfRule>
  </conditionalFormatting>
  <conditionalFormatting sqref="C36:C79">
    <cfRule type="expression" dxfId="683" priority="35" stopIfTrue="1">
      <formula>CellHasFormula</formula>
    </cfRule>
  </conditionalFormatting>
  <conditionalFormatting sqref="C36:C79">
    <cfRule type="expression" dxfId="682" priority="34" stopIfTrue="1">
      <formula>CellHasFormula</formula>
    </cfRule>
  </conditionalFormatting>
  <conditionalFormatting sqref="C36:C79">
    <cfRule type="expression" dxfId="681" priority="33" stopIfTrue="1">
      <formula>CellHasFormula</formula>
    </cfRule>
  </conditionalFormatting>
  <conditionalFormatting sqref="E36:E80">
    <cfRule type="expression" dxfId="680" priority="32" stopIfTrue="1">
      <formula>CellHasFormula</formula>
    </cfRule>
  </conditionalFormatting>
  <conditionalFormatting sqref="E36:E80">
    <cfRule type="expression" dxfId="679" priority="31" stopIfTrue="1">
      <formula>CellHasFormula</formula>
    </cfRule>
  </conditionalFormatting>
  <conditionalFormatting sqref="E36:E80">
    <cfRule type="expression" dxfId="678" priority="30" stopIfTrue="1">
      <formula>CellHasFormula</formula>
    </cfRule>
  </conditionalFormatting>
  <conditionalFormatting sqref="E36:E80">
    <cfRule type="expression" dxfId="677" priority="29" stopIfTrue="1">
      <formula>CellHasFormula</formula>
    </cfRule>
  </conditionalFormatting>
  <conditionalFormatting sqref="E36:E80">
    <cfRule type="expression" dxfId="676" priority="28" stopIfTrue="1">
      <formula>CellHasFormula</formula>
    </cfRule>
  </conditionalFormatting>
  <conditionalFormatting sqref="E36:E80">
    <cfRule type="expression" dxfId="675" priority="27" stopIfTrue="1">
      <formula>CellHasFormula</formula>
    </cfRule>
  </conditionalFormatting>
  <conditionalFormatting sqref="E36:E80">
    <cfRule type="expression" dxfId="674" priority="26" stopIfTrue="1">
      <formula>CellHasFormula</formula>
    </cfRule>
  </conditionalFormatting>
  <conditionalFormatting sqref="E36:E80">
    <cfRule type="expression" dxfId="673" priority="25" stopIfTrue="1">
      <formula>CellHasFormula</formula>
    </cfRule>
  </conditionalFormatting>
  <conditionalFormatting sqref="G36:G80">
    <cfRule type="expression" dxfId="672" priority="24" stopIfTrue="1">
      <formula>CellHasFormula</formula>
    </cfRule>
  </conditionalFormatting>
  <conditionalFormatting sqref="G36:G80">
    <cfRule type="expression" dxfId="671" priority="23" stopIfTrue="1">
      <formula>CellHasFormula</formula>
    </cfRule>
  </conditionalFormatting>
  <conditionalFormatting sqref="G36:G80">
    <cfRule type="expression" dxfId="670" priority="22" stopIfTrue="1">
      <formula>CellHasFormula</formula>
    </cfRule>
  </conditionalFormatting>
  <conditionalFormatting sqref="G36:G80">
    <cfRule type="expression" dxfId="669" priority="21" stopIfTrue="1">
      <formula>CellHasFormula</formula>
    </cfRule>
  </conditionalFormatting>
  <conditionalFormatting sqref="G36:G80">
    <cfRule type="expression" dxfId="668" priority="20" stopIfTrue="1">
      <formula>CellHasFormula</formula>
    </cfRule>
  </conditionalFormatting>
  <conditionalFormatting sqref="G36:G80">
    <cfRule type="expression" dxfId="667" priority="19" stopIfTrue="1">
      <formula>CellHasFormula</formula>
    </cfRule>
  </conditionalFormatting>
  <conditionalFormatting sqref="G36:G80">
    <cfRule type="expression" dxfId="666" priority="18" stopIfTrue="1">
      <formula>CellHasFormula</formula>
    </cfRule>
  </conditionalFormatting>
  <conditionalFormatting sqref="G36:G80">
    <cfRule type="expression" dxfId="665" priority="17" stopIfTrue="1">
      <formula>CellHasFormula</formula>
    </cfRule>
  </conditionalFormatting>
  <conditionalFormatting sqref="C5:C35">
    <cfRule type="expression" dxfId="664" priority="16" stopIfTrue="1">
      <formula>CellHasFormula</formula>
    </cfRule>
  </conditionalFormatting>
  <conditionalFormatting sqref="C5:C35">
    <cfRule type="expression" dxfId="663" priority="15" stopIfTrue="1">
      <formula>CellHasFormula</formula>
    </cfRule>
  </conditionalFormatting>
  <conditionalFormatting sqref="C5:C35">
    <cfRule type="expression" dxfId="662" priority="14" stopIfTrue="1">
      <formula>CellHasFormula</formula>
    </cfRule>
  </conditionalFormatting>
  <conditionalFormatting sqref="C5:C35">
    <cfRule type="expression" dxfId="661" priority="13" stopIfTrue="1">
      <formula>CellHasFormula</formula>
    </cfRule>
  </conditionalFormatting>
  <conditionalFormatting sqref="E5:E35">
    <cfRule type="expression" dxfId="660" priority="12" stopIfTrue="1">
      <formula>CellHasFormula</formula>
    </cfRule>
  </conditionalFormatting>
  <conditionalFormatting sqref="E5:E35">
    <cfRule type="expression" dxfId="659" priority="11" stopIfTrue="1">
      <formula>CellHasFormula</formula>
    </cfRule>
  </conditionalFormatting>
  <conditionalFormatting sqref="E5:E35">
    <cfRule type="expression" dxfId="658" priority="10" stopIfTrue="1">
      <formula>CellHasFormula</formula>
    </cfRule>
  </conditionalFormatting>
  <conditionalFormatting sqref="E5:E35">
    <cfRule type="expression" dxfId="657" priority="9" stopIfTrue="1">
      <formula>CellHasFormula</formula>
    </cfRule>
  </conditionalFormatting>
  <conditionalFormatting sqref="G5:G35">
    <cfRule type="expression" dxfId="656" priority="8" stopIfTrue="1">
      <formula>CellHasFormula</formula>
    </cfRule>
  </conditionalFormatting>
  <conditionalFormatting sqref="G5:G35">
    <cfRule type="expression" dxfId="655" priority="7" stopIfTrue="1">
      <formula>CellHasFormula</formula>
    </cfRule>
  </conditionalFormatting>
  <conditionalFormatting sqref="G5:G35">
    <cfRule type="expression" dxfId="654" priority="6" stopIfTrue="1">
      <formula>CellHasFormula</formula>
    </cfRule>
  </conditionalFormatting>
  <conditionalFormatting sqref="G5:G35">
    <cfRule type="expression" dxfId="653" priority="5" stopIfTrue="1">
      <formula>CellHasFormula</formula>
    </cfRule>
  </conditionalFormatting>
  <conditionalFormatting sqref="L5">
    <cfRule type="expression" dxfId="652" priority="4" stopIfTrue="1">
      <formula>CellHasFormula</formula>
    </cfRule>
  </conditionalFormatting>
  <conditionalFormatting sqref="L5">
    <cfRule type="expression" dxfId="651" priority="3" stopIfTrue="1">
      <formula>CellHasFormula</formula>
    </cfRule>
  </conditionalFormatting>
  <conditionalFormatting sqref="L5">
    <cfRule type="expression" dxfId="650" priority="2" stopIfTrue="1">
      <formula>CellHasFormula</formula>
    </cfRule>
  </conditionalFormatting>
  <conditionalFormatting sqref="L5">
    <cfRule type="expression" dxfId="649" priority="1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ySplit="4" topLeftCell="A5" activePane="bottomLeft" state="frozen"/>
      <selection pane="bottomLeft" activeCell="K37" sqref="K37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40" customWidth="1"/>
    <col min="5" max="5" width="15.7109375" customWidth="1"/>
    <col min="6" max="6" width="15.7109375" style="40" customWidth="1"/>
    <col min="7" max="7" width="15.7109375" customWidth="1"/>
    <col min="8" max="10" width="15.7109375" style="40" customWidth="1"/>
    <col min="11" max="11" width="12.28515625" customWidth="1"/>
  </cols>
  <sheetData>
    <row r="1" spans="1:12" s="1" customFormat="1" ht="18" x14ac:dyDescent="0.25">
      <c r="A1" s="135" t="s">
        <v>139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s="1" customFormat="1" x14ac:dyDescent="0.2">
      <c r="A2" s="1" t="s">
        <v>149</v>
      </c>
      <c r="D2" s="28"/>
      <c r="F2" s="28"/>
      <c r="H2" s="28"/>
      <c r="I2" s="28"/>
      <c r="J2" s="28"/>
    </row>
    <row r="3" spans="1:12" s="3" customFormat="1" x14ac:dyDescent="0.2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2" s="4" customFormat="1" ht="20.25" customHeight="1" x14ac:dyDescent="0.2">
      <c r="A4" s="4" t="s">
        <v>0</v>
      </c>
      <c r="B4" s="4" t="s">
        <v>1</v>
      </c>
      <c r="C4" s="4" t="s">
        <v>9</v>
      </c>
      <c r="D4" s="36" t="s">
        <v>11</v>
      </c>
      <c r="E4" s="4" t="s">
        <v>104</v>
      </c>
      <c r="F4" s="36" t="s">
        <v>14</v>
      </c>
      <c r="G4" s="4" t="s">
        <v>105</v>
      </c>
      <c r="H4" s="36" t="s">
        <v>88</v>
      </c>
      <c r="I4" s="36" t="s">
        <v>106</v>
      </c>
      <c r="J4" s="36" t="s">
        <v>18</v>
      </c>
    </row>
    <row r="5" spans="1:12" s="10" customFormat="1" ht="15.75" customHeight="1" x14ac:dyDescent="0.2">
      <c r="A5" s="8" t="s">
        <v>131</v>
      </c>
      <c r="B5" s="9" t="s">
        <v>22</v>
      </c>
      <c r="C5" s="123">
        <v>13468</v>
      </c>
      <c r="D5" s="32">
        <f>(Jul!C5*10)+(Aug!C5*9)+(Sep!C5*8)+(Oct!C5*7)+(Nov!C5*6)+(Dec!C5*5)+(Jan!C5*4)+(Feb!C5*3)+(Mar!C5*2)+(Apr!C5*1)</f>
        <v>584392</v>
      </c>
      <c r="E5" s="124"/>
      <c r="F5" s="32">
        <f>(Jul!E5*10)+(Aug!E5*9)+(Sep!E5*8)+(Oct!E5*7)+(Nov!E5*6)+(Dec!E5*5)+(Jan!E5*4)+(Feb!E5*3)+(Mar!E5*2)+(Apr!E5*1)</f>
        <v>160908</v>
      </c>
      <c r="G5" s="125">
        <v>49451</v>
      </c>
      <c r="H5" s="32">
        <f>Mar!H5+G5</f>
        <v>774982</v>
      </c>
      <c r="I5" s="32">
        <f>C5+E5+G5</f>
        <v>62919</v>
      </c>
      <c r="J5" s="50">
        <f>D5+F5+H5</f>
        <v>1520282</v>
      </c>
      <c r="L5" s="50"/>
    </row>
    <row r="6" spans="1:12" s="10" customFormat="1" ht="15.75" customHeight="1" x14ac:dyDescent="0.2">
      <c r="A6" s="8" t="s">
        <v>21</v>
      </c>
      <c r="B6" s="9" t="s">
        <v>22</v>
      </c>
      <c r="C6" s="123"/>
      <c r="D6" s="32">
        <f>(Jul!C6*10)+(Aug!C6*9)+(Sep!C6*8)+(Oct!C6*7)+(Nov!C6*6)+(Dec!C6*5)+(Jan!C6*4)+(Feb!C6*3)+(Mar!C6*2)+(Apr!C6*1)</f>
        <v>0</v>
      </c>
      <c r="E6" s="124"/>
      <c r="F6" s="32">
        <f>(Jul!E6*10)+(Aug!E6*9)+(Sep!E6*8)+(Oct!E6*7)+(Nov!E6*6)+(Dec!E6*5)+(Jan!E6*4)+(Feb!E6*3)+(Mar!E6*2)+(Apr!E6*1)</f>
        <v>0</v>
      </c>
      <c r="G6" s="125"/>
      <c r="H6" s="32">
        <f>Mar!H6+G6</f>
        <v>0</v>
      </c>
      <c r="I6" s="32">
        <f t="shared" ref="I6:I69" si="0">C6+E6+G6</f>
        <v>0</v>
      </c>
      <c r="J6" s="32">
        <f t="shared" ref="J6:J69" si="1">D6+F6+H6</f>
        <v>0</v>
      </c>
    </row>
    <row r="7" spans="1:12" s="10" customFormat="1" ht="15.75" customHeight="1" x14ac:dyDescent="0.2">
      <c r="A7" s="8" t="s">
        <v>23</v>
      </c>
      <c r="B7" s="9" t="s">
        <v>22</v>
      </c>
      <c r="C7" s="123">
        <v>9953</v>
      </c>
      <c r="D7" s="32">
        <f>(Jul!C7*10)+(Aug!C7*9)+(Sep!C7*8)+(Oct!C7*7)+(Nov!C7*6)+(Dec!C7*5)+(Jan!C7*4)+(Feb!C7*3)+(Mar!C7*2)+(Apr!C7*1)</f>
        <v>158290</v>
      </c>
      <c r="E7" s="124">
        <v>1149</v>
      </c>
      <c r="F7" s="32">
        <f>(Jul!E7*10)+(Aug!E7*9)+(Sep!E7*8)+(Oct!E7*7)+(Nov!E7*6)+(Dec!E7*5)+(Jan!E7*4)+(Feb!E7*3)+(Mar!E7*2)+(Apr!E7*1)</f>
        <v>152951</v>
      </c>
      <c r="G7" s="125">
        <v>54077</v>
      </c>
      <c r="H7" s="32">
        <f>Mar!H7+G7</f>
        <v>178470</v>
      </c>
      <c r="I7" s="32">
        <f t="shared" si="0"/>
        <v>65179</v>
      </c>
      <c r="J7" s="32">
        <f t="shared" si="1"/>
        <v>489711</v>
      </c>
    </row>
    <row r="8" spans="1:12" s="1" customFormat="1" ht="15.75" customHeight="1" x14ac:dyDescent="0.2">
      <c r="A8" s="5" t="s">
        <v>24</v>
      </c>
      <c r="B8" s="6" t="s">
        <v>22</v>
      </c>
      <c r="C8" s="123">
        <v>23835</v>
      </c>
      <c r="D8" s="32">
        <f>(Jul!C8*10)+(Aug!C8*9)+(Sep!C8*8)+(Oct!C8*7)+(Nov!C8*6)+(Dec!C8*5)+(Jan!C8*4)+(Feb!C8*3)+(Mar!C8*2)+(Apr!C8*1)</f>
        <v>414127</v>
      </c>
      <c r="E8" s="124">
        <v>7177</v>
      </c>
      <c r="F8" s="32">
        <f>(Jul!E8*10)+(Aug!E8*9)+(Sep!E8*8)+(Oct!E8*7)+(Nov!E8*6)+(Dec!E8*5)+(Jan!E8*4)+(Feb!E8*3)+(Mar!E8*2)+(Apr!E8*1)</f>
        <v>647463</v>
      </c>
      <c r="G8" s="125">
        <v>65684</v>
      </c>
      <c r="H8" s="32">
        <f>Mar!H8+G8</f>
        <v>1047683</v>
      </c>
      <c r="I8" s="32">
        <f t="shared" si="0"/>
        <v>96696</v>
      </c>
      <c r="J8" s="32">
        <f t="shared" si="1"/>
        <v>2109273</v>
      </c>
    </row>
    <row r="9" spans="1:12" s="10" customFormat="1" ht="15.75" customHeight="1" x14ac:dyDescent="0.2">
      <c r="A9" s="8" t="s">
        <v>25</v>
      </c>
      <c r="B9" s="9" t="s">
        <v>22</v>
      </c>
      <c r="C9" s="123"/>
      <c r="D9" s="32">
        <f>(Jul!C9*10)+(Aug!C9*9)+(Sep!C9*8)+(Oct!C9*7)+(Nov!C9*6)+(Dec!C9*5)+(Jan!C9*4)+(Feb!C9*3)+(Mar!C9*2)+(Apr!C9*1)</f>
        <v>149318</v>
      </c>
      <c r="E9" s="124">
        <v>2937</v>
      </c>
      <c r="F9" s="32">
        <f>(Jul!E9*10)+(Aug!E9*9)+(Sep!E9*8)+(Oct!E9*7)+(Nov!E9*6)+(Dec!E9*5)+(Jan!E9*4)+(Feb!E9*3)+(Mar!E9*2)+(Apr!E9*1)</f>
        <v>92442</v>
      </c>
      <c r="G9" s="125">
        <v>15333</v>
      </c>
      <c r="H9" s="32">
        <f>Mar!H9+G9</f>
        <v>260802</v>
      </c>
      <c r="I9" s="32">
        <f t="shared" si="0"/>
        <v>18270</v>
      </c>
      <c r="J9" s="32">
        <f t="shared" si="1"/>
        <v>502562</v>
      </c>
    </row>
    <row r="10" spans="1:12" s="1" customFormat="1" ht="15.75" customHeight="1" x14ac:dyDescent="0.2">
      <c r="A10" s="5" t="s">
        <v>27</v>
      </c>
      <c r="B10" s="6" t="s">
        <v>22</v>
      </c>
      <c r="C10" s="123">
        <v>8967</v>
      </c>
      <c r="D10" s="32">
        <f>(Jul!C10*10)+(Aug!C10*9)+(Sep!C10*8)+(Oct!C10*7)+(Nov!C10*6)+(Dec!C10*5)+(Jan!C10*4)+(Feb!C10*3)+(Mar!C10*2)+(Apr!C10*1)</f>
        <v>191626</v>
      </c>
      <c r="E10" s="124">
        <v>2850</v>
      </c>
      <c r="F10" s="32">
        <f>(Jul!E10*10)+(Aug!E10*9)+(Sep!E10*8)+(Oct!E10*7)+(Nov!E10*6)+(Dec!E10*5)+(Jan!E10*4)+(Feb!E10*3)+(Mar!E10*2)+(Apr!E10*1)</f>
        <v>236555</v>
      </c>
      <c r="G10" s="125">
        <v>17741</v>
      </c>
      <c r="H10" s="32">
        <f>Mar!H10+G10</f>
        <v>519033</v>
      </c>
      <c r="I10" s="32">
        <f t="shared" si="0"/>
        <v>29558</v>
      </c>
      <c r="J10" s="32">
        <f t="shared" si="1"/>
        <v>947214</v>
      </c>
    </row>
    <row r="11" spans="1:12" s="1" customFormat="1" ht="15.75" customHeight="1" x14ac:dyDescent="0.2">
      <c r="A11" s="5" t="s">
        <v>30</v>
      </c>
      <c r="B11" s="6" t="s">
        <v>22</v>
      </c>
      <c r="C11" s="123">
        <v>8036</v>
      </c>
      <c r="D11" s="32">
        <f>(Jul!C11*10)+(Aug!C11*9)+(Sep!C11*8)+(Oct!C11*7)+(Nov!C11*6)+(Dec!C11*5)+(Jan!C11*4)+(Feb!C11*3)+(Mar!C11*2)+(Apr!C11*1)</f>
        <v>231822</v>
      </c>
      <c r="E11" s="124">
        <v>5092</v>
      </c>
      <c r="F11" s="32">
        <f>(Jul!E11*10)+(Aug!E11*9)+(Sep!E11*8)+(Oct!E11*7)+(Nov!E11*6)+(Dec!E11*5)+(Jan!E11*4)+(Feb!E11*3)+(Mar!E11*2)+(Apr!E11*1)</f>
        <v>183411</v>
      </c>
      <c r="G11" s="125">
        <v>86133</v>
      </c>
      <c r="H11" s="32">
        <f>Mar!H11+G11</f>
        <v>403142</v>
      </c>
      <c r="I11" s="32">
        <f t="shared" si="0"/>
        <v>99261</v>
      </c>
      <c r="J11" s="32">
        <f t="shared" si="1"/>
        <v>818375</v>
      </c>
    </row>
    <row r="12" spans="1:12" s="1" customFormat="1" ht="15.75" customHeight="1" x14ac:dyDescent="0.2">
      <c r="A12" s="5" t="s">
        <v>31</v>
      </c>
      <c r="B12" s="6" t="s">
        <v>22</v>
      </c>
      <c r="C12" s="123">
        <v>5283</v>
      </c>
      <c r="D12" s="32">
        <f>(Jul!C12*10)+(Aug!C12*9)+(Sep!C12*8)+(Oct!C12*7)+(Nov!C12*6)+(Dec!C12*5)+(Jan!C12*4)+(Feb!C12*3)+(Mar!C12*2)+(Apr!C12*1)</f>
        <v>276745</v>
      </c>
      <c r="E12" s="124">
        <v>11706</v>
      </c>
      <c r="F12" s="32">
        <f>(Jul!E12*10)+(Aug!E12*9)+(Sep!E12*8)+(Oct!E12*7)+(Nov!E12*6)+(Dec!E12*5)+(Jan!E12*4)+(Feb!E12*3)+(Mar!E12*2)+(Apr!E12*1)</f>
        <v>372578</v>
      </c>
      <c r="G12" s="125">
        <v>41324</v>
      </c>
      <c r="H12" s="32">
        <f>Mar!H12+G12</f>
        <v>632338</v>
      </c>
      <c r="I12" s="32">
        <f t="shared" si="0"/>
        <v>58313</v>
      </c>
      <c r="J12" s="32">
        <f t="shared" si="1"/>
        <v>1281661</v>
      </c>
    </row>
    <row r="13" spans="1:12" s="10" customFormat="1" ht="15.75" customHeight="1" x14ac:dyDescent="0.2">
      <c r="A13" s="8" t="s">
        <v>36</v>
      </c>
      <c r="B13" s="9" t="s">
        <v>22</v>
      </c>
      <c r="C13" s="123">
        <v>2805</v>
      </c>
      <c r="D13" s="32">
        <f>(Jul!C13*10)+(Aug!C13*9)+(Sep!C13*8)+(Oct!C13*7)+(Nov!C13*6)+(Dec!C13*5)+(Jan!C13*4)+(Feb!C13*3)+(Mar!C13*2)+(Apr!C13*1)</f>
        <v>39254</v>
      </c>
      <c r="E13" s="124"/>
      <c r="F13" s="32">
        <f>(Jul!E13*10)+(Aug!E13*9)+(Sep!E13*8)+(Oct!E13*7)+(Nov!E13*6)+(Dec!E13*5)+(Jan!E13*4)+(Feb!E13*3)+(Mar!E13*2)+(Apr!E13*1)</f>
        <v>35718</v>
      </c>
      <c r="G13" s="125">
        <v>15973</v>
      </c>
      <c r="H13" s="32">
        <f>Mar!H13+G13</f>
        <v>82522</v>
      </c>
      <c r="I13" s="32">
        <f t="shared" si="0"/>
        <v>18778</v>
      </c>
      <c r="J13" s="32">
        <f t="shared" si="1"/>
        <v>157494</v>
      </c>
    </row>
    <row r="14" spans="1:12" s="1" customFormat="1" ht="15.75" customHeight="1" x14ac:dyDescent="0.2">
      <c r="A14" s="5" t="s">
        <v>37</v>
      </c>
      <c r="B14" s="6" t="s">
        <v>22</v>
      </c>
      <c r="C14" s="123">
        <v>890</v>
      </c>
      <c r="D14" s="32">
        <f>(Jul!C14*10)+(Aug!C14*9)+(Sep!C14*8)+(Oct!C14*7)+(Nov!C14*6)+(Dec!C14*5)+(Jan!C14*4)+(Feb!C14*3)+(Mar!C14*2)+(Apr!C14*1)</f>
        <v>10094</v>
      </c>
      <c r="E14" s="124"/>
      <c r="F14" s="32">
        <f>(Jul!E14*10)+(Aug!E14*9)+(Sep!E14*8)+(Oct!E14*7)+(Nov!E14*6)+(Dec!E14*5)+(Jan!E14*4)+(Feb!E14*3)+(Mar!E14*2)+(Apr!E14*1)</f>
        <v>450</v>
      </c>
      <c r="G14" s="125">
        <v>410</v>
      </c>
      <c r="H14" s="32">
        <f>Mar!H14+G14</f>
        <v>4989</v>
      </c>
      <c r="I14" s="32">
        <f t="shared" si="0"/>
        <v>1300</v>
      </c>
      <c r="J14" s="32">
        <f t="shared" si="1"/>
        <v>15533</v>
      </c>
    </row>
    <row r="15" spans="1:12" s="1" customFormat="1" ht="15.75" customHeight="1" x14ac:dyDescent="0.2">
      <c r="A15" s="5" t="s">
        <v>40</v>
      </c>
      <c r="B15" s="6" t="s">
        <v>22</v>
      </c>
      <c r="C15" s="123">
        <v>18843</v>
      </c>
      <c r="D15" s="32">
        <f>(Jul!C15*10)+(Aug!C15*9)+(Sep!C15*8)+(Oct!C15*7)+(Nov!C15*6)+(Dec!C15*5)+(Jan!C15*4)+(Feb!C15*3)+(Mar!C15*2)+(Apr!C15*1)</f>
        <v>460223</v>
      </c>
      <c r="E15" s="124">
        <v>3847</v>
      </c>
      <c r="F15" s="32">
        <f>(Jul!E15*10)+(Aug!E15*9)+(Sep!E15*8)+(Oct!E15*7)+(Nov!E15*6)+(Dec!E15*5)+(Jan!E15*4)+(Feb!E15*3)+(Mar!E15*2)+(Apr!E15*1)</f>
        <v>198355</v>
      </c>
      <c r="G15" s="125">
        <v>160763</v>
      </c>
      <c r="H15" s="32">
        <f>Mar!H15+G15</f>
        <v>1024781</v>
      </c>
      <c r="I15" s="32">
        <f t="shared" si="0"/>
        <v>183453</v>
      </c>
      <c r="J15" s="32">
        <f t="shared" si="1"/>
        <v>1683359</v>
      </c>
    </row>
    <row r="16" spans="1:12" s="1" customFormat="1" ht="15.75" customHeight="1" x14ac:dyDescent="0.2">
      <c r="A16" s="5" t="s">
        <v>44</v>
      </c>
      <c r="B16" s="6" t="s">
        <v>22</v>
      </c>
      <c r="C16" s="123">
        <v>13559</v>
      </c>
      <c r="D16" s="32">
        <f>(Jul!C16*10)+(Aug!C16*9)+(Sep!C16*8)+(Oct!C16*7)+(Nov!C16*6)+(Dec!C16*5)+(Jan!C16*4)+(Feb!C16*3)+(Mar!C16*2)+(Apr!C16*1)</f>
        <v>490731</v>
      </c>
      <c r="E16" s="124">
        <v>294</v>
      </c>
      <c r="F16" s="32">
        <f>(Jul!E16*10)+(Aug!E16*9)+(Sep!E16*8)+(Oct!E16*7)+(Nov!E16*6)+(Dec!E16*5)+(Jan!E16*4)+(Feb!E16*3)+(Mar!E16*2)+(Apr!E16*1)</f>
        <v>167833</v>
      </c>
      <c r="G16" s="125">
        <v>51466</v>
      </c>
      <c r="H16" s="32">
        <f>Mar!H16+G16</f>
        <v>478033</v>
      </c>
      <c r="I16" s="32">
        <f t="shared" si="0"/>
        <v>65319</v>
      </c>
      <c r="J16" s="32">
        <f t="shared" si="1"/>
        <v>1136597</v>
      </c>
    </row>
    <row r="17" spans="1:10" s="1" customFormat="1" ht="15.75" customHeight="1" x14ac:dyDescent="0.2">
      <c r="A17" s="5" t="s">
        <v>45</v>
      </c>
      <c r="B17" s="6" t="s">
        <v>22</v>
      </c>
      <c r="C17" s="123">
        <v>3102</v>
      </c>
      <c r="D17" s="32">
        <f>(Jul!C17*10)+(Aug!C17*9)+(Sep!C17*8)+(Oct!C17*7)+(Nov!C17*6)+(Dec!C17*5)+(Jan!C17*4)+(Feb!C17*3)+(Mar!C17*2)+(Apr!C17*1)</f>
        <v>33229</v>
      </c>
      <c r="E17" s="124">
        <v>5235</v>
      </c>
      <c r="F17" s="32">
        <f>(Jul!E17*10)+(Aug!E17*9)+(Sep!E17*8)+(Oct!E17*7)+(Nov!E17*6)+(Dec!E17*5)+(Jan!E17*4)+(Feb!E17*3)+(Mar!E17*2)+(Apr!E17*1)</f>
        <v>117195</v>
      </c>
      <c r="G17" s="125">
        <v>59683</v>
      </c>
      <c r="H17" s="32">
        <f>Mar!H17+G17</f>
        <v>206615</v>
      </c>
      <c r="I17" s="32">
        <f t="shared" si="0"/>
        <v>68020</v>
      </c>
      <c r="J17" s="32">
        <f t="shared" si="1"/>
        <v>357039</v>
      </c>
    </row>
    <row r="18" spans="1:10" s="1" customFormat="1" ht="15.75" customHeight="1" x14ac:dyDescent="0.2">
      <c r="A18" s="5" t="s">
        <v>46</v>
      </c>
      <c r="B18" s="6" t="s">
        <v>22</v>
      </c>
      <c r="C18" s="123">
        <v>2907</v>
      </c>
      <c r="D18" s="32">
        <f>(Jul!C18*10)+(Aug!C18*9)+(Sep!C18*8)+(Oct!C18*7)+(Nov!C18*6)+(Dec!C18*5)+(Jan!C18*4)+(Feb!C18*3)+(Mar!C18*2)+(Apr!C18*1)</f>
        <v>444295</v>
      </c>
      <c r="E18" s="124">
        <v>16590</v>
      </c>
      <c r="F18" s="32">
        <f>(Jul!E18*10)+(Aug!E18*9)+(Sep!E18*8)+(Oct!E18*7)+(Nov!E18*6)+(Dec!E18*5)+(Jan!E18*4)+(Feb!E18*3)+(Mar!E18*2)+(Apr!E18*1)</f>
        <v>750490</v>
      </c>
      <c r="G18" s="125">
        <v>160407</v>
      </c>
      <c r="H18" s="32">
        <f>Mar!H18+G18</f>
        <v>1454523</v>
      </c>
      <c r="I18" s="32">
        <f t="shared" si="0"/>
        <v>179904</v>
      </c>
      <c r="J18" s="32">
        <f t="shared" si="1"/>
        <v>2649308</v>
      </c>
    </row>
    <row r="19" spans="1:10" s="10" customFormat="1" ht="15.75" customHeight="1" x14ac:dyDescent="0.2">
      <c r="A19" s="8" t="s">
        <v>47</v>
      </c>
      <c r="B19" s="9" t="s">
        <v>22</v>
      </c>
      <c r="C19" s="123">
        <v>0</v>
      </c>
      <c r="D19" s="32">
        <f>(Jul!C19*10)+(Aug!C19*9)+(Sep!C19*8)+(Oct!C19*7)+(Nov!C19*6)+(Dec!C19*5)+(Jan!C19*4)+(Feb!C19*3)+(Mar!C19*2)+(Apr!C19*1)</f>
        <v>1314</v>
      </c>
      <c r="E19" s="124"/>
      <c r="F19" s="32">
        <f>(Jul!E19*10)+(Aug!E19*9)+(Sep!E19*8)+(Oct!E19*7)+(Nov!E19*6)+(Dec!E19*5)+(Jan!E19*4)+(Feb!E19*3)+(Mar!E19*2)+(Apr!E19*1)</f>
        <v>4369</v>
      </c>
      <c r="G19" s="125"/>
      <c r="H19" s="32">
        <f>Mar!H19+G19</f>
        <v>8515</v>
      </c>
      <c r="I19" s="32">
        <f t="shared" si="0"/>
        <v>0</v>
      </c>
      <c r="J19" s="32">
        <f t="shared" si="1"/>
        <v>14198</v>
      </c>
    </row>
    <row r="20" spans="1:10" s="10" customFormat="1" ht="15.75" customHeight="1" x14ac:dyDescent="0.2">
      <c r="A20" s="8" t="s">
        <v>49</v>
      </c>
      <c r="B20" s="9" t="s">
        <v>22</v>
      </c>
      <c r="C20" s="123"/>
      <c r="D20" s="32">
        <f>(Jul!C20*10)+(Aug!C20*9)+(Sep!C20*8)+(Oct!C20*7)+(Nov!C20*6)+(Dec!C20*5)+(Jan!C20*4)+(Feb!C20*3)+(Mar!C20*2)+(Apr!C20*1)</f>
        <v>26036</v>
      </c>
      <c r="E20" s="124"/>
      <c r="F20" s="32">
        <f>(Jul!E20*10)+(Aug!E20*9)+(Sep!E20*8)+(Oct!E20*7)+(Nov!E20*6)+(Dec!E20*5)+(Jan!E20*4)+(Feb!E20*3)+(Mar!E20*2)+(Apr!E20*1)</f>
        <v>6380</v>
      </c>
      <c r="G20" s="125"/>
      <c r="H20" s="32">
        <f>Mar!H20+G20</f>
        <v>37442</v>
      </c>
      <c r="I20" s="32">
        <f t="shared" si="0"/>
        <v>0</v>
      </c>
      <c r="J20" s="32">
        <f t="shared" si="1"/>
        <v>69858</v>
      </c>
    </row>
    <row r="21" spans="1:10" s="1" customFormat="1" ht="15.75" customHeight="1" x14ac:dyDescent="0.2">
      <c r="A21" s="5" t="s">
        <v>50</v>
      </c>
      <c r="B21" s="6" t="s">
        <v>22</v>
      </c>
      <c r="C21" s="123">
        <v>651</v>
      </c>
      <c r="D21" s="32">
        <f>(Jul!C21*10)+(Aug!C21*9)+(Sep!C21*8)+(Oct!C21*7)+(Nov!C21*6)+(Dec!C21*5)+(Jan!C21*4)+(Feb!C21*3)+(Mar!C21*2)+(Apr!C21*1)</f>
        <v>651</v>
      </c>
      <c r="E21" s="124">
        <v>1633</v>
      </c>
      <c r="F21" s="32">
        <f>(Jul!E21*10)+(Aug!E21*9)+(Sep!E21*8)+(Oct!E21*7)+(Nov!E21*6)+(Dec!E21*5)+(Jan!E21*4)+(Feb!E21*3)+(Mar!E21*2)+(Apr!E21*1)</f>
        <v>29295</v>
      </c>
      <c r="G21" s="125">
        <v>14525</v>
      </c>
      <c r="H21" s="32">
        <f>Mar!H21+G21</f>
        <v>41671</v>
      </c>
      <c r="I21" s="32">
        <f t="shared" si="0"/>
        <v>16809</v>
      </c>
      <c r="J21" s="32">
        <f t="shared" si="1"/>
        <v>71617</v>
      </c>
    </row>
    <row r="22" spans="1:10" s="1" customFormat="1" ht="15.75" customHeight="1" x14ac:dyDescent="0.2">
      <c r="A22" s="5" t="s">
        <v>154</v>
      </c>
      <c r="B22" s="6" t="s">
        <v>22</v>
      </c>
      <c r="C22" s="123">
        <v>0</v>
      </c>
      <c r="D22" s="32">
        <f>(Jul!C22*10)+(Aug!C22*9)+(Sep!C22*8)+(Oct!C22*7)+(Nov!C22*6)+(Dec!C22*5)+(Jan!C22*4)+(Feb!C22*3)+(Mar!C22*2)+(Apr!C22*1)</f>
        <v>0</v>
      </c>
      <c r="E22" s="124"/>
      <c r="F22" s="32">
        <f>(Jul!E22*10)+(Aug!E22*9)+(Sep!E22*8)+(Oct!E22*7)+(Nov!E22*6)+(Dec!E22*5)+(Jan!E22*4)+(Feb!E22*3)+(Mar!E22*2)+(Apr!E22*1)</f>
        <v>0</v>
      </c>
      <c r="G22" s="125"/>
      <c r="H22" s="32">
        <f>Mar!H22+G22</f>
        <v>0</v>
      </c>
      <c r="I22" s="32">
        <f t="shared" si="0"/>
        <v>0</v>
      </c>
      <c r="J22" s="32">
        <f t="shared" si="1"/>
        <v>0</v>
      </c>
    </row>
    <row r="23" spans="1:10" s="1" customFormat="1" ht="15.75" customHeight="1" x14ac:dyDescent="0.2">
      <c r="A23" s="5" t="s">
        <v>51</v>
      </c>
      <c r="B23" s="6" t="s">
        <v>22</v>
      </c>
      <c r="C23" s="123">
        <v>11095</v>
      </c>
      <c r="D23" s="32">
        <f>(Jul!C23*10)+(Aug!C23*9)+(Sep!C23*8)+(Oct!C23*7)+(Nov!C23*6)+(Dec!C23*5)+(Jan!C23*4)+(Feb!C23*3)+(Mar!C23*2)+(Apr!C23*1)</f>
        <v>380497</v>
      </c>
      <c r="E23" s="124">
        <v>9233</v>
      </c>
      <c r="F23" s="32">
        <f>(Jul!E23*10)+(Aug!E23*9)+(Sep!E23*8)+(Oct!E23*7)+(Nov!E23*6)+(Dec!E23*5)+(Jan!E23*4)+(Feb!E23*3)+(Mar!E23*2)+(Apr!E23*1)</f>
        <v>259765</v>
      </c>
      <c r="G23" s="125">
        <v>176980</v>
      </c>
      <c r="H23" s="32">
        <f>Mar!H23+G23</f>
        <v>837011</v>
      </c>
      <c r="I23" s="32">
        <f t="shared" si="0"/>
        <v>197308</v>
      </c>
      <c r="J23" s="32">
        <f t="shared" si="1"/>
        <v>1477273</v>
      </c>
    </row>
    <row r="24" spans="1:10" s="1" customFormat="1" ht="15.75" customHeight="1" x14ac:dyDescent="0.2">
      <c r="A24" s="5" t="s">
        <v>52</v>
      </c>
      <c r="B24" s="6" t="s">
        <v>22</v>
      </c>
      <c r="C24" s="123">
        <v>0</v>
      </c>
      <c r="D24" s="32">
        <f>(Jul!C24*10)+(Aug!C24*9)+(Sep!C24*8)+(Oct!C24*7)+(Nov!C24*6)+(Dec!C24*5)+(Jan!C24*4)+(Feb!C24*3)+(Mar!C24*2)+(Apr!C24*1)</f>
        <v>18127</v>
      </c>
      <c r="E24" s="124"/>
      <c r="F24" s="32">
        <f>(Jul!E24*10)+(Aug!E24*9)+(Sep!E24*8)+(Oct!E24*7)+(Nov!E24*6)+(Dec!E24*5)+(Jan!E24*4)+(Feb!E24*3)+(Mar!E24*2)+(Apr!E24*1)</f>
        <v>0</v>
      </c>
      <c r="G24" s="125"/>
      <c r="H24" s="32">
        <f>Mar!H24+G24</f>
        <v>12174</v>
      </c>
      <c r="I24" s="32">
        <f t="shared" si="0"/>
        <v>0</v>
      </c>
      <c r="J24" s="32">
        <f t="shared" si="1"/>
        <v>30301</v>
      </c>
    </row>
    <row r="25" spans="1:10" s="10" customFormat="1" ht="15.75" customHeight="1" x14ac:dyDescent="0.2">
      <c r="A25" s="8" t="s">
        <v>56</v>
      </c>
      <c r="B25" s="9" t="s">
        <v>22</v>
      </c>
      <c r="C25" s="123">
        <v>9474</v>
      </c>
      <c r="D25" s="32">
        <f>(Jul!C25*10)+(Aug!C25*9)+(Sep!C25*8)+(Oct!C25*7)+(Nov!C25*6)+(Dec!C25*5)+(Jan!C25*4)+(Feb!C25*3)+(Mar!C25*2)+(Apr!C25*1)</f>
        <v>237455</v>
      </c>
      <c r="E25" s="124">
        <v>7801</v>
      </c>
      <c r="F25" s="32">
        <f>(Jul!E25*10)+(Aug!E25*9)+(Sep!E25*8)+(Oct!E25*7)+(Nov!E25*6)+(Dec!E25*5)+(Jan!E25*4)+(Feb!E25*3)+(Mar!E25*2)+(Apr!E25*1)</f>
        <v>185974</v>
      </c>
      <c r="G25" s="125">
        <v>48854</v>
      </c>
      <c r="H25" s="32">
        <f>Mar!H25+G25</f>
        <v>414249</v>
      </c>
      <c r="I25" s="32">
        <f t="shared" si="0"/>
        <v>66129</v>
      </c>
      <c r="J25" s="32">
        <f t="shared" si="1"/>
        <v>837678</v>
      </c>
    </row>
    <row r="26" spans="1:10" s="1" customFormat="1" ht="15.75" customHeight="1" x14ac:dyDescent="0.2">
      <c r="A26" s="5" t="s">
        <v>62</v>
      </c>
      <c r="B26" s="6" t="s">
        <v>22</v>
      </c>
      <c r="C26" s="123">
        <v>1743</v>
      </c>
      <c r="D26" s="32">
        <f>(Jul!C26*10)+(Aug!C26*9)+(Sep!C26*8)+(Oct!C26*7)+(Nov!C26*6)+(Dec!C26*5)+(Jan!C26*4)+(Feb!C26*3)+(Mar!C26*2)+(Apr!C26*1)</f>
        <v>416410</v>
      </c>
      <c r="E26" s="124"/>
      <c r="F26" s="32">
        <f>(Jul!E26*10)+(Aug!E26*9)+(Sep!E26*8)+(Oct!E26*7)+(Nov!E26*6)+(Dec!E26*5)+(Jan!E26*4)+(Feb!E26*3)+(Mar!E26*2)+(Apr!E26*1)</f>
        <v>103491</v>
      </c>
      <c r="G26" s="125">
        <v>10880</v>
      </c>
      <c r="H26" s="32">
        <f>Mar!H26+G26</f>
        <v>381410</v>
      </c>
      <c r="I26" s="32">
        <f t="shared" si="0"/>
        <v>12623</v>
      </c>
      <c r="J26" s="32">
        <f t="shared" si="1"/>
        <v>901311</v>
      </c>
    </row>
    <row r="27" spans="1:10" s="1" customFormat="1" ht="15.75" customHeight="1" x14ac:dyDescent="0.2">
      <c r="A27" s="5" t="s">
        <v>63</v>
      </c>
      <c r="B27" s="6" t="s">
        <v>22</v>
      </c>
      <c r="C27" s="123">
        <v>1335</v>
      </c>
      <c r="D27" s="32">
        <f>(Jul!C27*10)+(Aug!C27*9)+(Sep!C27*8)+(Oct!C27*7)+(Nov!C27*6)+(Dec!C27*5)+(Jan!C27*4)+(Feb!C27*3)+(Mar!C27*2)+(Apr!C27*1)</f>
        <v>226306</v>
      </c>
      <c r="E27" s="124"/>
      <c r="F27" s="32">
        <f>(Jul!E27*10)+(Aug!E27*9)+(Sep!E27*8)+(Oct!E27*7)+(Nov!E27*6)+(Dec!E27*5)+(Jan!E27*4)+(Feb!E27*3)+(Mar!E27*2)+(Apr!E27*1)</f>
        <v>341849</v>
      </c>
      <c r="G27" s="125">
        <v>27549</v>
      </c>
      <c r="H27" s="32">
        <f>Mar!H27+G27</f>
        <v>575296</v>
      </c>
      <c r="I27" s="32">
        <f t="shared" si="0"/>
        <v>28884</v>
      </c>
      <c r="J27" s="32">
        <f t="shared" si="1"/>
        <v>1143451</v>
      </c>
    </row>
    <row r="28" spans="1:10" s="1" customFormat="1" ht="15.75" customHeight="1" x14ac:dyDescent="0.2">
      <c r="A28" s="5" t="s">
        <v>75</v>
      </c>
      <c r="B28" s="6" t="s">
        <v>22</v>
      </c>
      <c r="C28" s="123">
        <v>2010</v>
      </c>
      <c r="D28" s="32">
        <f>(Jul!C28*10)+(Aug!C28*9)+(Sep!C28*8)+(Oct!C28*7)+(Nov!C28*6)+(Dec!C28*5)+(Jan!C28*4)+(Feb!C28*3)+(Mar!C28*2)+(Apr!C28*1)</f>
        <v>168135</v>
      </c>
      <c r="E28" s="124">
        <v>2630</v>
      </c>
      <c r="F28" s="32">
        <f>(Jul!E28*10)+(Aug!E28*9)+(Sep!E28*8)+(Oct!E28*7)+(Nov!E28*6)+(Dec!E28*5)+(Jan!E28*4)+(Feb!E28*3)+(Mar!E28*2)+(Apr!E28*1)</f>
        <v>103675</v>
      </c>
      <c r="G28" s="125">
        <v>29029</v>
      </c>
      <c r="H28" s="32">
        <f>Mar!H28+G28</f>
        <v>318149</v>
      </c>
      <c r="I28" s="32">
        <f t="shared" si="0"/>
        <v>33669</v>
      </c>
      <c r="J28" s="32">
        <f t="shared" si="1"/>
        <v>589959</v>
      </c>
    </row>
    <row r="29" spans="1:10" s="1" customFormat="1" ht="15.75" customHeight="1" x14ac:dyDescent="0.2">
      <c r="A29" s="5" t="s">
        <v>80</v>
      </c>
      <c r="B29" s="6" t="s">
        <v>22</v>
      </c>
      <c r="C29" s="123">
        <v>8712</v>
      </c>
      <c r="D29" s="32">
        <f>(Jul!C29*10)+(Aug!C29*9)+(Sep!C29*8)+(Oct!C29*7)+(Nov!C29*6)+(Dec!C29*5)+(Jan!C29*4)+(Feb!C29*3)+(Mar!C29*2)+(Apr!C29*1)</f>
        <v>484629</v>
      </c>
      <c r="E29" s="124"/>
      <c r="F29" s="32">
        <f>(Jul!E29*10)+(Aug!E29*9)+(Sep!E29*8)+(Oct!E29*7)+(Nov!E29*6)+(Dec!E29*5)+(Jan!E29*4)+(Feb!E29*3)+(Mar!E29*2)+(Apr!E29*1)</f>
        <v>26494</v>
      </c>
      <c r="G29" s="125">
        <v>209641</v>
      </c>
      <c r="H29" s="32">
        <f>Mar!H29+G29</f>
        <v>775921</v>
      </c>
      <c r="I29" s="32">
        <f t="shared" si="0"/>
        <v>218353</v>
      </c>
      <c r="J29" s="32">
        <f t="shared" si="1"/>
        <v>1287044</v>
      </c>
    </row>
    <row r="30" spans="1:10" s="1" customFormat="1" ht="15.75" customHeight="1" x14ac:dyDescent="0.2">
      <c r="A30" s="5" t="s">
        <v>81</v>
      </c>
      <c r="B30" s="6" t="s">
        <v>22</v>
      </c>
      <c r="C30" s="123">
        <v>23405</v>
      </c>
      <c r="D30" s="32">
        <f>(Jul!C30*10)+(Aug!C30*9)+(Sep!C30*8)+(Oct!C30*7)+(Nov!C30*6)+(Dec!C30*5)+(Jan!C30*4)+(Feb!C30*3)+(Mar!C30*2)+(Apr!C30*1)</f>
        <v>502409</v>
      </c>
      <c r="E30" s="124">
        <v>5720</v>
      </c>
      <c r="F30" s="32">
        <f>(Jul!E30*10)+(Aug!E30*9)+(Sep!E30*8)+(Oct!E30*7)+(Nov!E30*6)+(Dec!E30*5)+(Jan!E30*4)+(Feb!E30*3)+(Mar!E30*2)+(Apr!E30*1)</f>
        <v>181530</v>
      </c>
      <c r="G30" s="125">
        <v>131882</v>
      </c>
      <c r="H30" s="32">
        <f>Mar!H30+G30</f>
        <v>918793</v>
      </c>
      <c r="I30" s="32">
        <f t="shared" si="0"/>
        <v>161007</v>
      </c>
      <c r="J30" s="32">
        <f t="shared" si="1"/>
        <v>1602732</v>
      </c>
    </row>
    <row r="31" spans="1:10" s="1" customFormat="1" ht="15.75" customHeight="1" x14ac:dyDescent="0.2">
      <c r="A31" s="5" t="s">
        <v>82</v>
      </c>
      <c r="B31" s="6" t="s">
        <v>22</v>
      </c>
      <c r="C31" s="123">
        <v>10644</v>
      </c>
      <c r="D31" s="32">
        <f>(Jul!C31*10)+(Aug!C31*9)+(Sep!C31*8)+(Oct!C31*7)+(Nov!C31*6)+(Dec!C31*5)+(Jan!C31*4)+(Feb!C31*3)+(Mar!C31*2)+(Apr!C31*1)</f>
        <v>257000</v>
      </c>
      <c r="E31" s="124">
        <v>9796</v>
      </c>
      <c r="F31" s="32">
        <f>(Jul!E31*10)+(Aug!E31*9)+(Sep!E31*8)+(Oct!E31*7)+(Nov!E31*6)+(Dec!E31*5)+(Jan!E31*4)+(Feb!E31*3)+(Mar!E31*2)+(Apr!E31*1)</f>
        <v>375833</v>
      </c>
      <c r="G31" s="125">
        <v>93082</v>
      </c>
      <c r="H31" s="32">
        <f>Mar!H31+G31</f>
        <v>645115</v>
      </c>
      <c r="I31" s="32">
        <f t="shared" si="0"/>
        <v>113522</v>
      </c>
      <c r="J31" s="32">
        <f t="shared" si="1"/>
        <v>1277948</v>
      </c>
    </row>
    <row r="32" spans="1:10" s="10" customFormat="1" ht="15.75" customHeight="1" x14ac:dyDescent="0.2">
      <c r="A32" s="8" t="s">
        <v>84</v>
      </c>
      <c r="B32" s="9" t="s">
        <v>22</v>
      </c>
      <c r="C32" s="123">
        <v>17901</v>
      </c>
      <c r="D32" s="32">
        <f>(Jul!C32*10)+(Aug!C32*9)+(Sep!C32*8)+(Oct!C32*7)+(Nov!C32*6)+(Dec!C32*5)+(Jan!C32*4)+(Feb!C32*3)+(Mar!C32*2)+(Apr!C32*1)</f>
        <v>433773</v>
      </c>
      <c r="E32" s="124">
        <v>6219</v>
      </c>
      <c r="F32" s="32">
        <f>(Jul!E32*10)+(Aug!E32*9)+(Sep!E32*8)+(Oct!E32*7)+(Nov!E32*6)+(Dec!E32*5)+(Jan!E32*4)+(Feb!E32*3)+(Mar!E32*2)+(Apr!E32*1)</f>
        <v>666381</v>
      </c>
      <c r="G32" s="125">
        <v>185272</v>
      </c>
      <c r="H32" s="32">
        <f>Mar!H32+G32</f>
        <v>1063435</v>
      </c>
      <c r="I32" s="32">
        <f t="shared" si="0"/>
        <v>209392</v>
      </c>
      <c r="J32" s="32">
        <f t="shared" si="1"/>
        <v>2163589</v>
      </c>
    </row>
    <row r="33" spans="1:10" s="10" customFormat="1" ht="15.75" customHeight="1" x14ac:dyDescent="0.2">
      <c r="A33" s="8" t="s">
        <v>132</v>
      </c>
      <c r="B33" s="9" t="s">
        <v>22</v>
      </c>
      <c r="C33" s="123">
        <v>0</v>
      </c>
      <c r="D33" s="32">
        <f>(Jul!C33*10)+(Aug!C33*9)+(Sep!C33*8)+(Oct!C33*7)+(Nov!C33*6)+(Dec!C33*5)+(Jan!C33*4)+(Feb!C33*3)+(Mar!C33*2)+(Apr!C33*1)</f>
        <v>25722</v>
      </c>
      <c r="E33" s="124">
        <v>2487</v>
      </c>
      <c r="F33" s="32">
        <f>(Jul!E33*10)+(Aug!E33*9)+(Sep!E33*8)+(Oct!E33*7)+(Nov!E33*6)+(Dec!E33*5)+(Jan!E33*4)+(Feb!E33*3)+(Mar!E33*2)+(Apr!E33*1)</f>
        <v>130698</v>
      </c>
      <c r="G33" s="125">
        <v>736</v>
      </c>
      <c r="H33" s="32">
        <f>Mar!H33+G33</f>
        <v>168774</v>
      </c>
      <c r="I33" s="32">
        <f t="shared" si="0"/>
        <v>3223</v>
      </c>
      <c r="J33" s="32">
        <f t="shared" si="1"/>
        <v>325194</v>
      </c>
    </row>
    <row r="34" spans="1:10" s="10" customFormat="1" ht="15.75" customHeight="1" x14ac:dyDescent="0.2">
      <c r="A34" s="8" t="s">
        <v>133</v>
      </c>
      <c r="B34" s="9" t="s">
        <v>22</v>
      </c>
      <c r="C34" s="123">
        <v>1453</v>
      </c>
      <c r="D34" s="32">
        <f>(Jul!C34*10)+(Aug!C34*9)+(Sep!C34*8)+(Oct!C34*7)+(Nov!C34*6)+(Dec!C34*5)+(Jan!C34*4)+(Feb!C34*3)+(Mar!C34*2)+(Apr!C34*1)</f>
        <v>1453</v>
      </c>
      <c r="E34" s="124">
        <v>4689</v>
      </c>
      <c r="F34" s="32">
        <f>(Jul!E34*10)+(Aug!E34*9)+(Sep!E34*8)+(Oct!E34*7)+(Nov!E34*6)+(Dec!E34*5)+(Jan!E34*4)+(Feb!E34*3)+(Mar!E34*2)+(Apr!E34*1)</f>
        <v>314900</v>
      </c>
      <c r="G34" s="125">
        <v>19175</v>
      </c>
      <c r="H34" s="32">
        <f>Mar!H34+G34</f>
        <v>191582</v>
      </c>
      <c r="I34" s="32">
        <f t="shared" si="0"/>
        <v>25317</v>
      </c>
      <c r="J34" s="32">
        <f t="shared" si="1"/>
        <v>507935</v>
      </c>
    </row>
    <row r="35" spans="1:10" s="10" customFormat="1" ht="15.75" customHeight="1" x14ac:dyDescent="0.2">
      <c r="A35" s="8" t="s">
        <v>134</v>
      </c>
      <c r="B35" s="9" t="s">
        <v>22</v>
      </c>
      <c r="C35" s="123">
        <v>1788</v>
      </c>
      <c r="D35" s="32">
        <f>(Jul!C35*10)+(Aug!C35*9)+(Sep!C35*8)+(Oct!C35*7)+(Nov!C35*6)+(Dec!C35*5)+(Jan!C35*4)+(Feb!C35*3)+(Mar!C35*2)+(Apr!C35*1)</f>
        <v>17610</v>
      </c>
      <c r="E35" s="124">
        <v>1788</v>
      </c>
      <c r="F35" s="32">
        <f>(Jul!E35*10)+(Aug!E35*9)+(Sep!E35*8)+(Oct!E35*7)+(Nov!E35*6)+(Dec!E35*5)+(Jan!E35*4)+(Feb!E35*3)+(Mar!E35*2)+(Apr!E35*1)</f>
        <v>112672</v>
      </c>
      <c r="G35" s="125">
        <v>27640</v>
      </c>
      <c r="H35" s="32">
        <f>Mar!H35+G35</f>
        <v>300431</v>
      </c>
      <c r="I35" s="32">
        <f t="shared" si="0"/>
        <v>31216</v>
      </c>
      <c r="J35" s="32">
        <f t="shared" si="1"/>
        <v>430713</v>
      </c>
    </row>
    <row r="36" spans="1:10" s="10" customFormat="1" ht="15.75" customHeight="1" x14ac:dyDescent="0.2">
      <c r="A36" s="8" t="s">
        <v>127</v>
      </c>
      <c r="B36" s="9" t="s">
        <v>20</v>
      </c>
      <c r="C36" s="126">
        <v>11832</v>
      </c>
      <c r="D36" s="32">
        <f>(Jul!C36*10)+(Aug!C36*9)+(Sep!C36*8)+(Oct!C36*7)+(Nov!C36*6)+(Dec!C36*5)+(Jan!C36*4)+(Feb!C36*3)+(Mar!C36*2)+(Apr!C36*1)</f>
        <v>564774</v>
      </c>
      <c r="E36" s="127">
        <v>1610</v>
      </c>
      <c r="F36" s="32">
        <f>(Jul!E36*10)+(Aug!E36*9)+(Sep!E36*8)+(Oct!E36*7)+(Nov!E36*6)+(Dec!E36*5)+(Jan!E36*4)+(Feb!E36*3)+(Mar!E36*2)+(Apr!E36*1)</f>
        <v>41161</v>
      </c>
      <c r="G36" s="128">
        <v>60344</v>
      </c>
      <c r="H36" s="32">
        <f>Mar!H36+G36</f>
        <v>521592</v>
      </c>
      <c r="I36" s="32">
        <f t="shared" si="0"/>
        <v>73786</v>
      </c>
      <c r="J36" s="32">
        <f t="shared" si="1"/>
        <v>1127527</v>
      </c>
    </row>
    <row r="37" spans="1:10" s="1" customFormat="1" ht="15.75" customHeight="1" x14ac:dyDescent="0.2">
      <c r="A37" s="5" t="s">
        <v>19</v>
      </c>
      <c r="B37" s="6" t="s">
        <v>20</v>
      </c>
      <c r="C37" s="126">
        <v>408</v>
      </c>
      <c r="D37" s="32">
        <f>(Jul!C37*10)+(Aug!C37*9)+(Sep!C37*8)+(Oct!C37*7)+(Nov!C37*6)+(Dec!C37*5)+(Jan!C37*4)+(Feb!C37*3)+(Mar!C37*2)+(Apr!C37*1)</f>
        <v>212063</v>
      </c>
      <c r="E37" s="127"/>
      <c r="F37" s="32">
        <f>(Jul!E37*10)+(Aug!E37*9)+(Sep!E37*8)+(Oct!E37*7)+(Nov!E37*6)+(Dec!E37*5)+(Jan!E37*4)+(Feb!E37*3)+(Mar!E37*2)+(Apr!E37*1)</f>
        <v>2685</v>
      </c>
      <c r="G37" s="128">
        <v>15463</v>
      </c>
      <c r="H37" s="32">
        <f>Mar!H37+G37</f>
        <v>314449</v>
      </c>
      <c r="I37" s="32">
        <f t="shared" si="0"/>
        <v>15871</v>
      </c>
      <c r="J37" s="32">
        <f t="shared" si="1"/>
        <v>529197</v>
      </c>
    </row>
    <row r="38" spans="1:10" s="1" customFormat="1" ht="15.75" customHeight="1" x14ac:dyDescent="0.2">
      <c r="A38" s="5" t="s">
        <v>26</v>
      </c>
      <c r="B38" s="6" t="s">
        <v>20</v>
      </c>
      <c r="C38" s="126">
        <v>1392</v>
      </c>
      <c r="D38" s="32">
        <f>(Jul!C38*10)+(Aug!C38*9)+(Sep!C38*8)+(Oct!C38*7)+(Nov!C38*6)+(Dec!C38*5)+(Jan!C38*4)+(Feb!C38*3)+(Mar!C38*2)+(Apr!C38*1)</f>
        <v>1534744</v>
      </c>
      <c r="E38" s="127">
        <v>804</v>
      </c>
      <c r="F38" s="32">
        <f>(Jul!E38*10)+(Aug!E38*9)+(Sep!E38*8)+(Oct!E38*7)+(Nov!E38*6)+(Dec!E38*5)+(Jan!E38*4)+(Feb!E38*3)+(Mar!E38*2)+(Apr!E38*1)</f>
        <v>348767</v>
      </c>
      <c r="G38" s="128">
        <v>4645</v>
      </c>
      <c r="H38" s="32">
        <f>Mar!H38+G38</f>
        <v>3341737</v>
      </c>
      <c r="I38" s="32">
        <f t="shared" si="0"/>
        <v>6841</v>
      </c>
      <c r="J38" s="32">
        <f t="shared" si="1"/>
        <v>5225248</v>
      </c>
    </row>
    <row r="39" spans="1:10" s="1" customFormat="1" ht="15.75" customHeight="1" x14ac:dyDescent="0.2">
      <c r="A39" s="5" t="s">
        <v>28</v>
      </c>
      <c r="B39" s="6" t="s">
        <v>20</v>
      </c>
      <c r="C39" s="126">
        <v>22196</v>
      </c>
      <c r="D39" s="32">
        <f>(Jul!C39*10)+(Aug!C39*9)+(Sep!C39*8)+(Oct!C39*7)+(Nov!C39*6)+(Dec!C39*5)+(Jan!C39*4)+(Feb!C39*3)+(Mar!C39*2)+(Apr!C39*1)</f>
        <v>654444</v>
      </c>
      <c r="E39" s="127">
        <v>136</v>
      </c>
      <c r="F39" s="32">
        <f>(Jul!E39*10)+(Aug!E39*9)+(Sep!E39*8)+(Oct!E39*7)+(Nov!E39*6)+(Dec!E39*5)+(Jan!E39*4)+(Feb!E39*3)+(Mar!E39*2)+(Apr!E39*1)</f>
        <v>14429</v>
      </c>
      <c r="G39" s="128">
        <v>195036</v>
      </c>
      <c r="H39" s="32">
        <f>Mar!H39+G39</f>
        <v>994616</v>
      </c>
      <c r="I39" s="32">
        <f t="shared" si="0"/>
        <v>217368</v>
      </c>
      <c r="J39" s="32">
        <f t="shared" si="1"/>
        <v>1663489</v>
      </c>
    </row>
    <row r="40" spans="1:10" s="1" customFormat="1" ht="15.75" customHeight="1" x14ac:dyDescent="0.2">
      <c r="A40" s="5" t="s">
        <v>29</v>
      </c>
      <c r="B40" s="6" t="s">
        <v>20</v>
      </c>
      <c r="C40" s="126">
        <v>10107</v>
      </c>
      <c r="D40" s="32">
        <f>(Jul!C40*10)+(Aug!C40*9)+(Sep!C40*8)+(Oct!C40*7)+(Nov!C40*6)+(Dec!C40*5)+(Jan!C40*4)+(Feb!C40*3)+(Mar!C40*2)+(Apr!C40*1)</f>
        <v>513754</v>
      </c>
      <c r="E40" s="127"/>
      <c r="F40" s="32">
        <f>(Jul!E40*10)+(Aug!E40*9)+(Sep!E40*8)+(Oct!E40*7)+(Nov!E40*6)+(Dec!E40*5)+(Jan!E40*4)+(Feb!E40*3)+(Mar!E40*2)+(Apr!E40*1)</f>
        <v>61986</v>
      </c>
      <c r="G40" s="128">
        <v>2916</v>
      </c>
      <c r="H40" s="32">
        <f>Mar!H40+G40</f>
        <v>693062</v>
      </c>
      <c r="I40" s="32">
        <f t="shared" si="0"/>
        <v>13023</v>
      </c>
      <c r="J40" s="32">
        <f t="shared" si="1"/>
        <v>1268802</v>
      </c>
    </row>
    <row r="41" spans="1:10" s="10" customFormat="1" ht="15.75" customHeight="1" x14ac:dyDescent="0.2">
      <c r="A41" s="8" t="s">
        <v>32</v>
      </c>
      <c r="B41" s="9" t="s">
        <v>20</v>
      </c>
      <c r="C41" s="126">
        <v>1992</v>
      </c>
      <c r="D41" s="32">
        <f>(Jul!C41*10)+(Aug!C41*9)+(Sep!C41*8)+(Oct!C41*7)+(Nov!C41*6)+(Dec!C41*5)+(Jan!C41*4)+(Feb!C41*3)+(Mar!C41*2)+(Apr!C41*1)</f>
        <v>1992</v>
      </c>
      <c r="E41" s="127"/>
      <c r="F41" s="32">
        <f>(Jul!E41*10)+(Aug!E41*9)+(Sep!E41*8)+(Oct!E41*7)+(Nov!E41*6)+(Dec!E41*5)+(Jan!E41*4)+(Feb!E41*3)+(Mar!E41*2)+(Apr!E41*1)</f>
        <v>0</v>
      </c>
      <c r="G41" s="128">
        <v>3366</v>
      </c>
      <c r="H41" s="32">
        <f>Mar!H41+G41</f>
        <v>3366</v>
      </c>
      <c r="I41" s="32">
        <f t="shared" si="0"/>
        <v>5358</v>
      </c>
      <c r="J41" s="32">
        <f t="shared" si="1"/>
        <v>5358</v>
      </c>
    </row>
    <row r="42" spans="1:10" s="1" customFormat="1" ht="15.75" customHeight="1" x14ac:dyDescent="0.2">
      <c r="A42" s="5" t="s">
        <v>33</v>
      </c>
      <c r="B42" s="6" t="s">
        <v>20</v>
      </c>
      <c r="C42" s="126">
        <v>18465</v>
      </c>
      <c r="D42" s="32">
        <f>(Jul!C42*10)+(Aug!C42*9)+(Sep!C42*8)+(Oct!C42*7)+(Nov!C42*6)+(Dec!C42*5)+(Jan!C42*4)+(Feb!C42*3)+(Mar!C42*2)+(Apr!C42*1)</f>
        <v>675130</v>
      </c>
      <c r="E42" s="127">
        <v>6915</v>
      </c>
      <c r="F42" s="32">
        <f>(Jul!E42*10)+(Aug!E42*9)+(Sep!E42*8)+(Oct!E42*7)+(Nov!E42*6)+(Dec!E42*5)+(Jan!E42*4)+(Feb!E42*3)+(Mar!E42*2)+(Apr!E42*1)</f>
        <v>211376</v>
      </c>
      <c r="G42" s="128">
        <v>46481</v>
      </c>
      <c r="H42" s="32">
        <f>Mar!H42+G42</f>
        <v>610454</v>
      </c>
      <c r="I42" s="32">
        <f t="shared" si="0"/>
        <v>71861</v>
      </c>
      <c r="J42" s="32">
        <f t="shared" si="1"/>
        <v>1496960</v>
      </c>
    </row>
    <row r="43" spans="1:10" s="1" customFormat="1" ht="15.75" customHeight="1" x14ac:dyDescent="0.2">
      <c r="A43" s="5" t="s">
        <v>34</v>
      </c>
      <c r="B43" s="6" t="s">
        <v>20</v>
      </c>
      <c r="C43" s="126">
        <v>8941</v>
      </c>
      <c r="D43" s="32">
        <f>(Jul!C43*10)+(Aug!C43*9)+(Sep!C43*8)+(Oct!C43*7)+(Nov!C43*6)+(Dec!C43*5)+(Jan!C43*4)+(Feb!C43*3)+(Mar!C43*2)+(Apr!C43*1)</f>
        <v>467034</v>
      </c>
      <c r="E43" s="127">
        <v>1788</v>
      </c>
      <c r="F43" s="32">
        <f>(Jul!E43*10)+(Aug!E43*9)+(Sep!E43*8)+(Oct!E43*7)+(Nov!E43*6)+(Dec!E43*5)+(Jan!E43*4)+(Feb!E43*3)+(Mar!E43*2)+(Apr!E43*1)</f>
        <v>114300</v>
      </c>
      <c r="G43" s="128">
        <v>35175</v>
      </c>
      <c r="H43" s="32">
        <f>Mar!H43+G43</f>
        <v>465920</v>
      </c>
      <c r="I43" s="32">
        <f t="shared" si="0"/>
        <v>45904</v>
      </c>
      <c r="J43" s="32">
        <f t="shared" si="1"/>
        <v>1047254</v>
      </c>
    </row>
    <row r="44" spans="1:10" s="10" customFormat="1" ht="15.75" customHeight="1" x14ac:dyDescent="0.2">
      <c r="A44" s="8" t="s">
        <v>35</v>
      </c>
      <c r="B44" s="9" t="s">
        <v>20</v>
      </c>
      <c r="C44" s="126"/>
      <c r="D44" s="32">
        <f>(Jul!C44*10)+(Aug!C44*9)+(Sep!C44*8)+(Oct!C44*7)+(Nov!C44*6)+(Dec!C44*5)+(Jan!C44*4)+(Feb!C44*3)+(Mar!C44*2)+(Apr!C44*1)</f>
        <v>0</v>
      </c>
      <c r="E44" s="127"/>
      <c r="F44" s="32">
        <f>(Jul!E44*10)+(Aug!E44*9)+(Sep!E44*8)+(Oct!E44*7)+(Nov!E44*6)+(Dec!E44*5)+(Jan!E44*4)+(Feb!E44*3)+(Mar!E44*2)+(Apr!E44*1)</f>
        <v>2020</v>
      </c>
      <c r="G44" s="128"/>
      <c r="H44" s="32">
        <f>Mar!H44+G44</f>
        <v>2172</v>
      </c>
      <c r="I44" s="32">
        <f t="shared" si="0"/>
        <v>0</v>
      </c>
      <c r="J44" s="32">
        <f t="shared" si="1"/>
        <v>4192</v>
      </c>
    </row>
    <row r="45" spans="1:10" s="1" customFormat="1" ht="15.75" customHeight="1" x14ac:dyDescent="0.2">
      <c r="A45" s="5" t="s">
        <v>38</v>
      </c>
      <c r="B45" s="6" t="s">
        <v>20</v>
      </c>
      <c r="C45" s="126">
        <v>1468</v>
      </c>
      <c r="D45" s="32">
        <f>(Jul!C45*10)+(Aug!C45*9)+(Sep!C45*8)+(Oct!C45*7)+(Nov!C45*6)+(Dec!C45*5)+(Jan!C45*4)+(Feb!C45*3)+(Mar!C45*2)+(Apr!C45*1)</f>
        <v>728722</v>
      </c>
      <c r="E45" s="127">
        <v>87</v>
      </c>
      <c r="F45" s="32">
        <f>(Jul!E45*10)+(Aug!E45*9)+(Sep!E45*8)+(Oct!E45*7)+(Nov!E45*6)+(Dec!E45*5)+(Jan!E45*4)+(Feb!E45*3)+(Mar!E45*2)+(Apr!E45*1)</f>
        <v>16573</v>
      </c>
      <c r="G45" s="128"/>
      <c r="H45" s="32">
        <f>Mar!H45+G45</f>
        <v>590476</v>
      </c>
      <c r="I45" s="32">
        <f t="shared" si="0"/>
        <v>1555</v>
      </c>
      <c r="J45" s="32">
        <f t="shared" si="1"/>
        <v>1335771</v>
      </c>
    </row>
    <row r="46" spans="1:10" s="10" customFormat="1" ht="15.75" customHeight="1" x14ac:dyDescent="0.2">
      <c r="A46" s="8" t="s">
        <v>39</v>
      </c>
      <c r="B46" s="9" t="s">
        <v>20</v>
      </c>
      <c r="C46" s="126">
        <v>5976</v>
      </c>
      <c r="D46" s="32">
        <f>(Jul!C46*10)+(Aug!C46*9)+(Sep!C46*8)+(Oct!C46*7)+(Nov!C46*6)+(Dec!C46*5)+(Jan!C46*4)+(Feb!C46*3)+(Mar!C46*2)+(Apr!C46*1)</f>
        <v>344810</v>
      </c>
      <c r="E46" s="127"/>
      <c r="F46" s="32">
        <f>(Jul!E46*10)+(Aug!E46*9)+(Sep!E46*8)+(Oct!E46*7)+(Nov!E46*6)+(Dec!E46*5)+(Jan!E46*4)+(Feb!E46*3)+(Mar!E46*2)+(Apr!E46*1)</f>
        <v>39506</v>
      </c>
      <c r="G46" s="128">
        <v>120359</v>
      </c>
      <c r="H46" s="32">
        <f>Mar!H46+G46</f>
        <v>540801</v>
      </c>
      <c r="I46" s="32">
        <f t="shared" si="0"/>
        <v>126335</v>
      </c>
      <c r="J46" s="32">
        <f t="shared" si="1"/>
        <v>925117</v>
      </c>
    </row>
    <row r="47" spans="1:10" s="1" customFormat="1" ht="15.75" customHeight="1" x14ac:dyDescent="0.2">
      <c r="A47" s="5" t="s">
        <v>41</v>
      </c>
      <c r="B47" s="6" t="s">
        <v>20</v>
      </c>
      <c r="C47" s="126">
        <v>68560</v>
      </c>
      <c r="D47" s="32">
        <f>(Jul!C47*10)+(Aug!C47*9)+(Sep!C47*8)+(Oct!C47*7)+(Nov!C47*6)+(Dec!C47*5)+(Jan!C47*4)+(Feb!C47*3)+(Mar!C47*2)+(Apr!C47*1)</f>
        <v>1889611</v>
      </c>
      <c r="E47" s="127">
        <v>7716</v>
      </c>
      <c r="F47" s="32">
        <f>(Jul!E47*10)+(Aug!E47*9)+(Sep!E47*8)+(Oct!E47*7)+(Nov!E47*6)+(Dec!E47*5)+(Jan!E47*4)+(Feb!E47*3)+(Mar!E47*2)+(Apr!E47*1)</f>
        <v>522004</v>
      </c>
      <c r="G47" s="128">
        <v>131649</v>
      </c>
      <c r="H47" s="32">
        <f>Mar!H47+G47</f>
        <v>1840871</v>
      </c>
      <c r="I47" s="32">
        <f t="shared" si="0"/>
        <v>207925</v>
      </c>
      <c r="J47" s="32">
        <f t="shared" si="1"/>
        <v>4252486</v>
      </c>
    </row>
    <row r="48" spans="1:10" s="1" customFormat="1" ht="15.75" customHeight="1" x14ac:dyDescent="0.2">
      <c r="A48" s="5" t="s">
        <v>42</v>
      </c>
      <c r="B48" s="6" t="s">
        <v>20</v>
      </c>
      <c r="C48" s="126">
        <v>5005</v>
      </c>
      <c r="D48" s="32">
        <f>(Jul!C48*10)+(Aug!C48*9)+(Sep!C48*8)+(Oct!C48*7)+(Nov!C48*6)+(Dec!C48*5)+(Jan!C48*4)+(Feb!C48*3)+(Mar!C48*2)+(Apr!C48*1)</f>
        <v>233775</v>
      </c>
      <c r="E48" s="127">
        <v>3788</v>
      </c>
      <c r="F48" s="32">
        <f>(Jul!E48*10)+(Aug!E48*9)+(Sep!E48*8)+(Oct!E48*7)+(Nov!E48*6)+(Dec!E48*5)+(Jan!E48*4)+(Feb!E48*3)+(Mar!E48*2)+(Apr!E48*1)</f>
        <v>381125</v>
      </c>
      <c r="G48" s="128">
        <v>316885</v>
      </c>
      <c r="H48" s="32">
        <f>Mar!H48+G48</f>
        <v>1011565</v>
      </c>
      <c r="I48" s="32">
        <f t="shared" si="0"/>
        <v>325678</v>
      </c>
      <c r="J48" s="32">
        <f t="shared" si="1"/>
        <v>1626465</v>
      </c>
    </row>
    <row r="49" spans="1:10" s="10" customFormat="1" ht="15.75" customHeight="1" x14ac:dyDescent="0.2">
      <c r="A49" s="8" t="s">
        <v>43</v>
      </c>
      <c r="B49" s="9" t="s">
        <v>20</v>
      </c>
      <c r="C49" s="126"/>
      <c r="D49" s="32">
        <f>(Jul!C49*10)+(Aug!C49*9)+(Sep!C49*8)+(Oct!C49*7)+(Nov!C49*6)+(Dec!C49*5)+(Jan!C49*4)+(Feb!C49*3)+(Mar!C49*2)+(Apr!C49*1)</f>
        <v>97486</v>
      </c>
      <c r="E49" s="127"/>
      <c r="F49" s="32">
        <f>(Jul!E49*10)+(Aug!E49*9)+(Sep!E49*8)+(Oct!E49*7)+(Nov!E49*6)+(Dec!E49*5)+(Jan!E49*4)+(Feb!E49*3)+(Mar!E49*2)+(Apr!E49*1)</f>
        <v>65985</v>
      </c>
      <c r="G49" s="128"/>
      <c r="H49" s="32">
        <f>Mar!H49+G49</f>
        <v>188153</v>
      </c>
      <c r="I49" s="32">
        <f t="shared" si="0"/>
        <v>0</v>
      </c>
      <c r="J49" s="32">
        <f t="shared" si="1"/>
        <v>351624</v>
      </c>
    </row>
    <row r="50" spans="1:10" s="10" customFormat="1" ht="15.75" customHeight="1" x14ac:dyDescent="0.2">
      <c r="A50" s="8" t="s">
        <v>128</v>
      </c>
      <c r="B50" s="9" t="s">
        <v>20</v>
      </c>
      <c r="C50" s="126">
        <v>2995</v>
      </c>
      <c r="D50" s="32">
        <f>(Jul!C50*10)+(Aug!C50*9)+(Sep!C50*8)+(Oct!C50*7)+(Nov!C50*6)+(Dec!C50*5)+(Jan!C50*4)+(Feb!C50*3)+(Mar!C50*2)+(Apr!C50*1)</f>
        <v>750382</v>
      </c>
      <c r="E50" s="127"/>
      <c r="F50" s="32">
        <f>(Jul!E50*10)+(Aug!E50*9)+(Sep!E50*8)+(Oct!E50*7)+(Nov!E50*6)+(Dec!E50*5)+(Jan!E50*4)+(Feb!E50*3)+(Mar!E50*2)+(Apr!E50*1)</f>
        <v>87557</v>
      </c>
      <c r="G50" s="128">
        <v>31281</v>
      </c>
      <c r="H50" s="32">
        <f>Mar!H50+G50</f>
        <v>280670</v>
      </c>
      <c r="I50" s="32">
        <f t="shared" si="0"/>
        <v>34276</v>
      </c>
      <c r="J50" s="32">
        <f t="shared" si="1"/>
        <v>1118609</v>
      </c>
    </row>
    <row r="51" spans="1:10" s="1" customFormat="1" ht="15.75" customHeight="1" x14ac:dyDescent="0.2">
      <c r="A51" s="5" t="s">
        <v>48</v>
      </c>
      <c r="B51" s="6" t="s">
        <v>20</v>
      </c>
      <c r="C51" s="126">
        <v>50166</v>
      </c>
      <c r="D51" s="32">
        <f>(Jul!C51*10)+(Aug!C51*9)+(Sep!C51*8)+(Oct!C51*7)+(Nov!C51*6)+(Dec!C51*5)+(Jan!C51*4)+(Feb!C51*3)+(Mar!C51*2)+(Apr!C51*1)</f>
        <v>879741</v>
      </c>
      <c r="E51" s="127"/>
      <c r="F51" s="32">
        <f>(Jul!E51*10)+(Aug!E51*9)+(Sep!E51*8)+(Oct!E51*7)+(Nov!E51*6)+(Dec!E51*5)+(Jan!E51*4)+(Feb!E51*3)+(Mar!E51*2)+(Apr!E51*1)</f>
        <v>82906</v>
      </c>
      <c r="G51" s="128">
        <v>171022</v>
      </c>
      <c r="H51" s="32">
        <f>Mar!H51+G51</f>
        <v>1069664</v>
      </c>
      <c r="I51" s="32">
        <f t="shared" si="0"/>
        <v>221188</v>
      </c>
      <c r="J51" s="32">
        <f t="shared" si="1"/>
        <v>2032311</v>
      </c>
    </row>
    <row r="52" spans="1:10" s="10" customFormat="1" ht="15.75" customHeight="1" x14ac:dyDescent="0.2">
      <c r="A52" s="8" t="s">
        <v>53</v>
      </c>
      <c r="B52" s="9" t="s">
        <v>20</v>
      </c>
      <c r="C52" s="126"/>
      <c r="D52" s="32">
        <f>(Jul!C52*10)+(Aug!C52*9)+(Sep!C52*8)+(Oct!C52*7)+(Nov!C52*6)+(Dec!C52*5)+(Jan!C52*4)+(Feb!C52*3)+(Mar!C52*2)+(Apr!C52*1)</f>
        <v>60026</v>
      </c>
      <c r="E52" s="127"/>
      <c r="F52" s="32">
        <f>(Jul!E52*10)+(Aug!E52*9)+(Sep!E52*8)+(Oct!E52*7)+(Nov!E52*6)+(Dec!E52*5)+(Jan!E52*4)+(Feb!E52*3)+(Mar!E52*2)+(Apr!E52*1)</f>
        <v>19188</v>
      </c>
      <c r="G52" s="128"/>
      <c r="H52" s="32">
        <f>Mar!H52+G52</f>
        <v>123581</v>
      </c>
      <c r="I52" s="32">
        <f t="shared" si="0"/>
        <v>0</v>
      </c>
      <c r="J52" s="32">
        <f t="shared" si="1"/>
        <v>202795</v>
      </c>
    </row>
    <row r="53" spans="1:10" s="10" customFormat="1" ht="15.75" customHeight="1" x14ac:dyDescent="0.2">
      <c r="A53" s="8" t="s">
        <v>54</v>
      </c>
      <c r="B53" s="9" t="s">
        <v>20</v>
      </c>
      <c r="C53" s="126">
        <v>12547</v>
      </c>
      <c r="D53" s="32">
        <f>(Jul!C53*10)+(Aug!C53*9)+(Sep!C53*8)+(Oct!C53*7)+(Nov!C53*6)+(Dec!C53*5)+(Jan!C53*4)+(Feb!C53*3)+(Mar!C53*2)+(Apr!C53*1)</f>
        <v>476413</v>
      </c>
      <c r="E53" s="127">
        <v>7308</v>
      </c>
      <c r="F53" s="32">
        <f>(Jul!E53*10)+(Aug!E53*9)+(Sep!E53*8)+(Oct!E53*7)+(Nov!E53*6)+(Dec!E53*5)+(Jan!E53*4)+(Feb!E53*3)+(Mar!E53*2)+(Apr!E53*1)</f>
        <v>453105</v>
      </c>
      <c r="G53" s="128">
        <v>97335</v>
      </c>
      <c r="H53" s="32">
        <f>Mar!H53+G53</f>
        <v>908297</v>
      </c>
      <c r="I53" s="32">
        <f t="shared" si="0"/>
        <v>117190</v>
      </c>
      <c r="J53" s="32">
        <f t="shared" si="1"/>
        <v>1837815</v>
      </c>
    </row>
    <row r="54" spans="1:10" s="10" customFormat="1" ht="15.75" customHeight="1" x14ac:dyDescent="0.2">
      <c r="A54" s="8" t="s">
        <v>55</v>
      </c>
      <c r="B54" s="9" t="s">
        <v>20</v>
      </c>
      <c r="C54" s="126">
        <v>25827</v>
      </c>
      <c r="D54" s="32">
        <f>(Jul!C54*10)+(Aug!C54*9)+(Sep!C54*8)+(Oct!C54*7)+(Nov!C54*6)+(Dec!C54*5)+(Jan!C54*4)+(Feb!C54*3)+(Mar!C54*2)+(Apr!C54*1)</f>
        <v>816126</v>
      </c>
      <c r="E54" s="127">
        <v>11552</v>
      </c>
      <c r="F54" s="32">
        <f>(Jul!E54*10)+(Aug!E54*9)+(Sep!E54*8)+(Oct!E54*7)+(Nov!E54*6)+(Dec!E54*5)+(Jan!E54*4)+(Feb!E54*3)+(Mar!E54*2)+(Apr!E54*1)</f>
        <v>917368</v>
      </c>
      <c r="G54" s="128">
        <v>160890</v>
      </c>
      <c r="H54" s="32">
        <f>Mar!H54+G54</f>
        <v>1494728</v>
      </c>
      <c r="I54" s="32">
        <f t="shared" si="0"/>
        <v>198269</v>
      </c>
      <c r="J54" s="32">
        <f t="shared" si="1"/>
        <v>3228222</v>
      </c>
    </row>
    <row r="55" spans="1:10" s="1" customFormat="1" ht="15.75" customHeight="1" x14ac:dyDescent="0.2">
      <c r="A55" s="5" t="s">
        <v>57</v>
      </c>
      <c r="B55" s="6" t="s">
        <v>20</v>
      </c>
      <c r="C55" s="126"/>
      <c r="D55" s="32">
        <f>(Jul!C55*10)+(Aug!C55*9)+(Sep!C55*8)+(Oct!C55*7)+(Nov!C55*6)+(Dec!C55*5)+(Jan!C55*4)+(Feb!C55*3)+(Mar!C55*2)+(Apr!C55*1)</f>
        <v>125270</v>
      </c>
      <c r="E55" s="127"/>
      <c r="F55" s="32">
        <f>(Jul!E55*10)+(Aug!E55*9)+(Sep!E55*8)+(Oct!E55*7)+(Nov!E55*6)+(Dec!E55*5)+(Jan!E55*4)+(Feb!E55*3)+(Mar!E55*2)+(Apr!E55*1)</f>
        <v>18319</v>
      </c>
      <c r="G55" s="128"/>
      <c r="H55" s="32">
        <f>Mar!H55+G55</f>
        <v>202237</v>
      </c>
      <c r="I55" s="32">
        <f t="shared" si="0"/>
        <v>0</v>
      </c>
      <c r="J55" s="32">
        <f t="shared" si="1"/>
        <v>345826</v>
      </c>
    </row>
    <row r="56" spans="1:10" s="1" customFormat="1" ht="15.75" customHeight="1" x14ac:dyDescent="0.2">
      <c r="A56" s="5" t="s">
        <v>58</v>
      </c>
      <c r="B56" s="6" t="s">
        <v>20</v>
      </c>
      <c r="C56" s="126">
        <v>4381</v>
      </c>
      <c r="D56" s="32">
        <f>(Jul!C56*10)+(Aug!C56*9)+(Sep!C56*8)+(Oct!C56*7)+(Nov!C56*6)+(Dec!C56*5)+(Jan!C56*4)+(Feb!C56*3)+(Mar!C56*2)+(Apr!C56*1)</f>
        <v>628186</v>
      </c>
      <c r="E56" s="127"/>
      <c r="F56" s="32">
        <f>(Jul!E56*10)+(Aug!E56*9)+(Sep!E56*8)+(Oct!E56*7)+(Nov!E56*6)+(Dec!E56*5)+(Jan!E56*4)+(Feb!E56*3)+(Mar!E56*2)+(Apr!E56*1)</f>
        <v>601776</v>
      </c>
      <c r="G56" s="128">
        <v>72580</v>
      </c>
      <c r="H56" s="32">
        <f>Mar!H56+G56</f>
        <v>1203516</v>
      </c>
      <c r="I56" s="32">
        <f t="shared" si="0"/>
        <v>76961</v>
      </c>
      <c r="J56" s="32">
        <f t="shared" si="1"/>
        <v>2433478</v>
      </c>
    </row>
    <row r="57" spans="1:10" s="1" customFormat="1" ht="15.75" customHeight="1" x14ac:dyDescent="0.2">
      <c r="A57" s="5" t="s">
        <v>59</v>
      </c>
      <c r="B57" s="6" t="s">
        <v>20</v>
      </c>
      <c r="C57" s="126">
        <v>7535</v>
      </c>
      <c r="D57" s="32">
        <f>(Jul!C57*10)+(Aug!C57*9)+(Sep!C57*8)+(Oct!C57*7)+(Nov!C57*6)+(Dec!C57*5)+(Jan!C57*4)+(Feb!C57*3)+(Mar!C57*2)+(Apr!C57*1)</f>
        <v>697625</v>
      </c>
      <c r="E57" s="127">
        <v>7797</v>
      </c>
      <c r="F57" s="32">
        <f>(Jul!E57*10)+(Aug!E57*9)+(Sep!E57*8)+(Oct!E57*7)+(Nov!E57*6)+(Dec!E57*5)+(Jan!E57*4)+(Feb!E57*3)+(Mar!E57*2)+(Apr!E57*1)</f>
        <v>870697</v>
      </c>
      <c r="G57" s="128">
        <v>18076</v>
      </c>
      <c r="H57" s="32">
        <f>Mar!H57+G57</f>
        <v>1157258</v>
      </c>
      <c r="I57" s="32">
        <f t="shared" si="0"/>
        <v>33408</v>
      </c>
      <c r="J57" s="32">
        <f t="shared" si="1"/>
        <v>2725580</v>
      </c>
    </row>
    <row r="58" spans="1:10" s="1" customFormat="1" ht="15.75" customHeight="1" x14ac:dyDescent="0.2">
      <c r="A58" s="5" t="s">
        <v>60</v>
      </c>
      <c r="B58" s="6" t="s">
        <v>20</v>
      </c>
      <c r="C58" s="126">
        <v>70231</v>
      </c>
      <c r="D58" s="32">
        <f>(Jul!C58*10)+(Aug!C58*9)+(Sep!C58*8)+(Oct!C58*7)+(Nov!C58*6)+(Dec!C58*5)+(Jan!C58*4)+(Feb!C58*3)+(Mar!C58*2)+(Apr!C58*1)</f>
        <v>2030218</v>
      </c>
      <c r="E58" s="127">
        <v>6537</v>
      </c>
      <c r="F58" s="32">
        <f>(Jul!E58*10)+(Aug!E58*9)+(Sep!E58*8)+(Oct!E58*7)+(Nov!E58*6)+(Dec!E58*5)+(Jan!E58*4)+(Feb!E58*3)+(Mar!E58*2)+(Apr!E58*1)</f>
        <v>470380</v>
      </c>
      <c r="G58" s="128">
        <v>178534</v>
      </c>
      <c r="H58" s="32">
        <f>Mar!H58+G58</f>
        <v>2089409</v>
      </c>
      <c r="I58" s="32">
        <f t="shared" si="0"/>
        <v>255302</v>
      </c>
      <c r="J58" s="32">
        <f t="shared" si="1"/>
        <v>4590007</v>
      </c>
    </row>
    <row r="59" spans="1:10" s="1" customFormat="1" ht="15.75" customHeight="1" x14ac:dyDescent="0.2">
      <c r="A59" s="5" t="s">
        <v>64</v>
      </c>
      <c r="B59" s="6" t="s">
        <v>20</v>
      </c>
      <c r="C59" s="126">
        <v>16589</v>
      </c>
      <c r="D59" s="32">
        <f>(Jul!C59*10)+(Aug!C59*9)+(Sep!C59*8)+(Oct!C59*7)+(Nov!C59*6)+(Dec!C59*5)+(Jan!C59*4)+(Feb!C59*3)+(Mar!C59*2)+(Apr!C59*1)</f>
        <v>388847</v>
      </c>
      <c r="E59" s="127"/>
      <c r="F59" s="32">
        <f>(Jul!E59*10)+(Aug!E59*9)+(Sep!E59*8)+(Oct!E59*7)+(Nov!E59*6)+(Dec!E59*5)+(Jan!E59*4)+(Feb!E59*3)+(Mar!E59*2)+(Apr!E59*1)</f>
        <v>40216</v>
      </c>
      <c r="G59" s="128">
        <v>58051</v>
      </c>
      <c r="H59" s="32">
        <f>Mar!H59+G59</f>
        <v>336838</v>
      </c>
      <c r="I59" s="32">
        <f t="shared" si="0"/>
        <v>74640</v>
      </c>
      <c r="J59" s="32">
        <f t="shared" si="1"/>
        <v>765901</v>
      </c>
    </row>
    <row r="60" spans="1:10" s="1" customFormat="1" ht="15.75" customHeight="1" x14ac:dyDescent="0.2">
      <c r="A60" s="5" t="s">
        <v>65</v>
      </c>
      <c r="B60" s="6" t="s">
        <v>20</v>
      </c>
      <c r="C60" s="126">
        <v>17120</v>
      </c>
      <c r="D60" s="32">
        <f>(Jul!C60*10)+(Aug!C60*9)+(Sep!C60*8)+(Oct!C60*7)+(Nov!C60*6)+(Dec!C60*5)+(Jan!C60*4)+(Feb!C60*3)+(Mar!C60*2)+(Apr!C60*1)</f>
        <v>420104</v>
      </c>
      <c r="E60" s="127">
        <v>4296</v>
      </c>
      <c r="F60" s="32">
        <f>(Jul!E60*10)+(Aug!E60*9)+(Sep!E60*8)+(Oct!E60*7)+(Nov!E60*6)+(Dec!E60*5)+(Jan!E60*4)+(Feb!E60*3)+(Mar!E60*2)+(Apr!E60*1)</f>
        <v>120209</v>
      </c>
      <c r="G60" s="128">
        <v>157700</v>
      </c>
      <c r="H60" s="32">
        <f>Mar!H60+G60</f>
        <v>841410</v>
      </c>
      <c r="I60" s="32">
        <f t="shared" si="0"/>
        <v>179116</v>
      </c>
      <c r="J60" s="32">
        <f t="shared" si="1"/>
        <v>1381723</v>
      </c>
    </row>
    <row r="61" spans="1:10" s="1" customFormat="1" ht="15.75" customHeight="1" x14ac:dyDescent="0.2">
      <c r="A61" s="5" t="s">
        <v>66</v>
      </c>
      <c r="B61" s="6" t="s">
        <v>20</v>
      </c>
      <c r="C61" s="126">
        <v>13170</v>
      </c>
      <c r="D61" s="32">
        <f>(Jul!C61*10)+(Aug!C61*9)+(Sep!C61*8)+(Oct!C61*7)+(Nov!C61*6)+(Dec!C61*5)+(Jan!C61*4)+(Feb!C61*3)+(Mar!C61*2)+(Apr!C61*1)</f>
        <v>440579</v>
      </c>
      <c r="E61" s="127">
        <v>2360</v>
      </c>
      <c r="F61" s="32">
        <f>(Jul!E61*10)+(Aug!E61*9)+(Sep!E61*8)+(Oct!E61*7)+(Nov!E61*6)+(Dec!E61*5)+(Jan!E61*4)+(Feb!E61*3)+(Mar!E61*2)+(Apr!E61*1)</f>
        <v>212748</v>
      </c>
      <c r="G61" s="128">
        <v>81047</v>
      </c>
      <c r="H61" s="32">
        <f>Mar!H61+G61</f>
        <v>787738</v>
      </c>
      <c r="I61" s="32">
        <f t="shared" si="0"/>
        <v>96577</v>
      </c>
      <c r="J61" s="32">
        <f t="shared" si="1"/>
        <v>1441065</v>
      </c>
    </row>
    <row r="62" spans="1:10" s="10" customFormat="1" ht="15.75" customHeight="1" x14ac:dyDescent="0.2">
      <c r="A62" s="8" t="s">
        <v>67</v>
      </c>
      <c r="B62" s="9" t="s">
        <v>20</v>
      </c>
      <c r="C62" s="126">
        <v>6325</v>
      </c>
      <c r="D62" s="32">
        <f>(Jul!C62*10)+(Aug!C62*9)+(Sep!C62*8)+(Oct!C62*7)+(Nov!C62*6)+(Dec!C62*5)+(Jan!C62*4)+(Feb!C62*3)+(Mar!C62*2)+(Apr!C62*1)</f>
        <v>197508</v>
      </c>
      <c r="E62" s="127">
        <v>1775</v>
      </c>
      <c r="F62" s="32">
        <f>(Jul!E62*10)+(Aug!E62*9)+(Sep!E62*8)+(Oct!E62*7)+(Nov!E62*6)+(Dec!E62*5)+(Jan!E62*4)+(Feb!E62*3)+(Mar!E62*2)+(Apr!E62*1)</f>
        <v>121852</v>
      </c>
      <c r="G62" s="128">
        <v>30254</v>
      </c>
      <c r="H62" s="32">
        <f>Mar!H62+G62</f>
        <v>281391</v>
      </c>
      <c r="I62" s="32">
        <f t="shared" si="0"/>
        <v>38354</v>
      </c>
      <c r="J62" s="32">
        <f t="shared" si="1"/>
        <v>600751</v>
      </c>
    </row>
    <row r="63" spans="1:10" s="1" customFormat="1" ht="15.75" customHeight="1" x14ac:dyDescent="0.2">
      <c r="A63" s="5" t="s">
        <v>68</v>
      </c>
      <c r="B63" s="6" t="s">
        <v>20</v>
      </c>
      <c r="C63" s="126"/>
      <c r="D63" s="32">
        <f>(Jul!C63*10)+(Aug!C63*9)+(Sep!C63*8)+(Oct!C63*7)+(Nov!C63*6)+(Dec!C63*5)+(Jan!C63*4)+(Feb!C63*3)+(Mar!C63*2)+(Apr!C63*1)</f>
        <v>712703</v>
      </c>
      <c r="E63" s="127"/>
      <c r="F63" s="32">
        <f>(Jul!E63*10)+(Aug!E63*9)+(Sep!E63*8)+(Oct!E63*7)+(Nov!E63*6)+(Dec!E63*5)+(Jan!E63*4)+(Feb!E63*3)+(Mar!E63*2)+(Apr!E63*1)</f>
        <v>224159</v>
      </c>
      <c r="G63" s="128"/>
      <c r="H63" s="32">
        <f>Mar!H63+G63</f>
        <v>1095628</v>
      </c>
      <c r="I63" s="32">
        <f t="shared" si="0"/>
        <v>0</v>
      </c>
      <c r="J63" s="32">
        <f t="shared" si="1"/>
        <v>2032490</v>
      </c>
    </row>
    <row r="64" spans="1:10" s="10" customFormat="1" ht="15.75" customHeight="1" x14ac:dyDescent="0.2">
      <c r="A64" s="8" t="s">
        <v>69</v>
      </c>
      <c r="B64" s="9" t="s">
        <v>20</v>
      </c>
      <c r="C64" s="126"/>
      <c r="D64" s="32">
        <f>(Jul!C64*10)+(Aug!C64*9)+(Sep!C64*8)+(Oct!C64*7)+(Nov!C64*6)+(Dec!C64*5)+(Jan!C64*4)+(Feb!C64*3)+(Mar!C64*2)+(Apr!C64*1)</f>
        <v>270358</v>
      </c>
      <c r="E64" s="127">
        <v>454</v>
      </c>
      <c r="F64" s="32">
        <f>(Jul!E64*10)+(Aug!E64*9)+(Sep!E64*8)+(Oct!E64*7)+(Nov!E64*6)+(Dec!E64*5)+(Jan!E64*4)+(Feb!E64*3)+(Mar!E64*2)+(Apr!E64*1)</f>
        <v>161909</v>
      </c>
      <c r="G64" s="128"/>
      <c r="H64" s="32">
        <f>Mar!H64+G64</f>
        <v>444509</v>
      </c>
      <c r="I64" s="32">
        <f t="shared" si="0"/>
        <v>454</v>
      </c>
      <c r="J64" s="32">
        <f t="shared" si="1"/>
        <v>876776</v>
      </c>
    </row>
    <row r="65" spans="1:10" s="1" customFormat="1" ht="15.75" customHeight="1" x14ac:dyDescent="0.2">
      <c r="A65" s="5" t="s">
        <v>70</v>
      </c>
      <c r="B65" s="6" t="s">
        <v>20</v>
      </c>
      <c r="C65" s="126">
        <v>8555</v>
      </c>
      <c r="D65" s="32">
        <f>(Jul!C65*10)+(Aug!C65*9)+(Sep!C65*8)+(Oct!C65*7)+(Nov!C65*6)+(Dec!C65*5)+(Jan!C65*4)+(Feb!C65*3)+(Mar!C65*2)+(Apr!C65*1)</f>
        <v>297249</v>
      </c>
      <c r="E65" s="127">
        <v>1788</v>
      </c>
      <c r="F65" s="32">
        <f>(Jul!E65*10)+(Aug!E65*9)+(Sep!E65*8)+(Oct!E65*7)+(Nov!E65*6)+(Dec!E65*5)+(Jan!E65*4)+(Feb!E65*3)+(Mar!E65*2)+(Apr!E65*1)</f>
        <v>82022</v>
      </c>
      <c r="G65" s="128">
        <v>66882</v>
      </c>
      <c r="H65" s="32">
        <f>Mar!H65+G65</f>
        <v>369265</v>
      </c>
      <c r="I65" s="32">
        <f t="shared" si="0"/>
        <v>77225</v>
      </c>
      <c r="J65" s="32">
        <f t="shared" si="1"/>
        <v>748536</v>
      </c>
    </row>
    <row r="66" spans="1:10" s="10" customFormat="1" ht="15.75" customHeight="1" x14ac:dyDescent="0.2">
      <c r="A66" s="8" t="s">
        <v>71</v>
      </c>
      <c r="B66" s="9" t="s">
        <v>20</v>
      </c>
      <c r="C66" s="126">
        <v>2466</v>
      </c>
      <c r="D66" s="32">
        <f>(Jul!C66*10)+(Aug!C66*9)+(Sep!C66*8)+(Oct!C66*7)+(Nov!C66*6)+(Dec!C66*5)+(Jan!C66*4)+(Feb!C66*3)+(Mar!C66*2)+(Apr!C66*1)</f>
        <v>45516</v>
      </c>
      <c r="E66" s="127">
        <v>228</v>
      </c>
      <c r="F66" s="32">
        <f>(Jul!E66*10)+(Aug!E66*9)+(Sep!E66*8)+(Oct!E66*7)+(Nov!E66*6)+(Dec!E66*5)+(Jan!E66*4)+(Feb!E66*3)+(Mar!E66*2)+(Apr!E66*1)</f>
        <v>14175</v>
      </c>
      <c r="G66" s="128">
        <v>21289</v>
      </c>
      <c r="H66" s="32">
        <f>Mar!H66+G66</f>
        <v>96709</v>
      </c>
      <c r="I66" s="32">
        <f t="shared" si="0"/>
        <v>23983</v>
      </c>
      <c r="J66" s="32">
        <f t="shared" si="1"/>
        <v>156400</v>
      </c>
    </row>
    <row r="67" spans="1:10" s="1" customFormat="1" ht="15.75" customHeight="1" x14ac:dyDescent="0.2">
      <c r="A67" s="5" t="s">
        <v>72</v>
      </c>
      <c r="B67" s="6" t="s">
        <v>20</v>
      </c>
      <c r="C67" s="126">
        <v>3243</v>
      </c>
      <c r="D67" s="32">
        <f>(Jul!C67*10)+(Aug!C67*9)+(Sep!C67*8)+(Oct!C67*7)+(Nov!C67*6)+(Dec!C67*5)+(Jan!C67*4)+(Feb!C67*3)+(Mar!C67*2)+(Apr!C67*1)</f>
        <v>377826</v>
      </c>
      <c r="E67" s="127"/>
      <c r="F67" s="32">
        <f>(Jul!E67*10)+(Aug!E67*9)+(Sep!E67*8)+(Oct!E67*7)+(Nov!E67*6)+(Dec!E67*5)+(Jan!E67*4)+(Feb!E67*3)+(Mar!E67*2)+(Apr!E67*1)</f>
        <v>12936</v>
      </c>
      <c r="G67" s="128">
        <v>10962</v>
      </c>
      <c r="H67" s="32">
        <f>Mar!H67+G67</f>
        <v>473179</v>
      </c>
      <c r="I67" s="32">
        <f t="shared" si="0"/>
        <v>14205</v>
      </c>
      <c r="J67" s="32">
        <f t="shared" si="1"/>
        <v>863941</v>
      </c>
    </row>
    <row r="68" spans="1:10" s="10" customFormat="1" ht="15.75" customHeight="1" x14ac:dyDescent="0.2">
      <c r="A68" s="8" t="s">
        <v>73</v>
      </c>
      <c r="B68" s="9" t="s">
        <v>20</v>
      </c>
      <c r="C68" s="126"/>
      <c r="D68" s="32">
        <f>(Jul!C68*10)+(Aug!C68*9)+(Sep!C68*8)+(Oct!C68*7)+(Nov!C68*6)+(Dec!C68*5)+(Jan!C68*4)+(Feb!C68*3)+(Mar!C68*2)+(Apr!C68*1)</f>
        <v>3344</v>
      </c>
      <c r="E68" s="127"/>
      <c r="F68" s="32">
        <f>(Jul!E68*10)+(Aug!E68*9)+(Sep!E68*8)+(Oct!E68*7)+(Nov!E68*6)+(Dec!E68*5)+(Jan!E68*4)+(Feb!E68*3)+(Mar!E68*2)+(Apr!E68*1)</f>
        <v>29316</v>
      </c>
      <c r="G68" s="128"/>
      <c r="H68" s="32">
        <f>Mar!H68+G68</f>
        <v>60330</v>
      </c>
      <c r="I68" s="32">
        <f t="shared" si="0"/>
        <v>0</v>
      </c>
      <c r="J68" s="32">
        <f t="shared" si="1"/>
        <v>92990</v>
      </c>
    </row>
    <row r="69" spans="1:10" s="1" customFormat="1" ht="15.75" customHeight="1" x14ac:dyDescent="0.2">
      <c r="A69" s="5" t="s">
        <v>138</v>
      </c>
      <c r="B69" s="6" t="s">
        <v>20</v>
      </c>
      <c r="C69" s="126">
        <v>4456</v>
      </c>
      <c r="D69" s="32">
        <f>(Jul!C69*10)+(Aug!C69*9)+(Sep!C69*8)+(Oct!C69*7)+(Nov!C69*6)+(Dec!C69*5)+(Jan!C69*4)+(Feb!C69*3)+(Mar!C69*2)+(Apr!C69*1)</f>
        <v>143414</v>
      </c>
      <c r="E69" s="127"/>
      <c r="F69" s="32">
        <f>(Jul!E69*10)+(Aug!E69*9)+(Sep!E69*8)+(Oct!E69*7)+(Nov!E69*6)+(Dec!E69*5)+(Jan!E69*4)+(Feb!E69*3)+(Mar!E69*2)+(Apr!E69*1)</f>
        <v>92770</v>
      </c>
      <c r="G69" s="128">
        <v>196</v>
      </c>
      <c r="H69" s="32">
        <f>Mar!H69+G69</f>
        <v>237342</v>
      </c>
      <c r="I69" s="32">
        <f t="shared" si="0"/>
        <v>4652</v>
      </c>
      <c r="J69" s="32">
        <f t="shared" si="1"/>
        <v>473526</v>
      </c>
    </row>
    <row r="70" spans="1:10" s="1" customFormat="1" ht="15.75" customHeight="1" x14ac:dyDescent="0.2">
      <c r="A70" s="5" t="s">
        <v>74</v>
      </c>
      <c r="B70" s="6" t="s">
        <v>20</v>
      </c>
      <c r="C70" s="126">
        <v>917</v>
      </c>
      <c r="D70" s="32">
        <f>(Jul!C70*10)+(Aug!C70*9)+(Sep!C70*8)+(Oct!C70*7)+(Nov!C70*6)+(Dec!C70*5)+(Jan!C70*4)+(Feb!C70*3)+(Mar!C70*2)+(Apr!C70*1)</f>
        <v>28793</v>
      </c>
      <c r="E70" s="127"/>
      <c r="F70" s="32">
        <f>(Jul!E70*10)+(Aug!E70*9)+(Sep!E70*8)+(Oct!E70*7)+(Nov!E70*6)+(Dec!E70*5)+(Jan!E70*4)+(Feb!E70*3)+(Mar!E70*2)+(Apr!E70*1)</f>
        <v>20850</v>
      </c>
      <c r="G70" s="128">
        <v>1291</v>
      </c>
      <c r="H70" s="32">
        <f>Mar!H70+G70</f>
        <v>95353</v>
      </c>
      <c r="I70" s="32">
        <f t="shared" ref="I70:I80" si="2">C70+E70+G70</f>
        <v>2208</v>
      </c>
      <c r="J70" s="32">
        <f t="shared" ref="J70:J80" si="3">D70+F70+H70</f>
        <v>144996</v>
      </c>
    </row>
    <row r="71" spans="1:10" s="10" customFormat="1" ht="15.75" customHeight="1" x14ac:dyDescent="0.2">
      <c r="A71" s="8" t="s">
        <v>76</v>
      </c>
      <c r="B71" s="9" t="s">
        <v>20</v>
      </c>
      <c r="C71" s="126">
        <v>1904</v>
      </c>
      <c r="D71" s="32">
        <f>(Jul!C71*10)+(Aug!C71*9)+(Sep!C71*8)+(Oct!C71*7)+(Nov!C71*6)+(Dec!C71*5)+(Jan!C71*4)+(Feb!C71*3)+(Mar!C71*2)+(Apr!C71*1)</f>
        <v>50117</v>
      </c>
      <c r="E71" s="127"/>
      <c r="F71" s="32">
        <f>(Jul!E71*10)+(Aug!E71*9)+(Sep!E71*8)+(Oct!E71*7)+(Nov!E71*6)+(Dec!E71*5)+(Jan!E71*4)+(Feb!E71*3)+(Mar!E71*2)+(Apr!E71*1)</f>
        <v>0</v>
      </c>
      <c r="G71" s="128">
        <v>5521</v>
      </c>
      <c r="H71" s="32">
        <f>Mar!H71+G71</f>
        <v>80622</v>
      </c>
      <c r="I71" s="32">
        <f t="shared" si="2"/>
        <v>7425</v>
      </c>
      <c r="J71" s="32">
        <f t="shared" si="3"/>
        <v>130739</v>
      </c>
    </row>
    <row r="72" spans="1:10" s="10" customFormat="1" ht="15.75" customHeight="1" x14ac:dyDescent="0.2">
      <c r="A72" s="8" t="s">
        <v>77</v>
      </c>
      <c r="B72" s="9" t="s">
        <v>20</v>
      </c>
      <c r="C72" s="126"/>
      <c r="D72" s="32">
        <f>(Jul!C72*10)+(Aug!C72*9)+(Sep!C72*8)+(Oct!C72*7)+(Nov!C72*6)+(Dec!C72*5)+(Jan!C72*4)+(Feb!C72*3)+(Mar!C72*2)+(Apr!C72*1)</f>
        <v>75701</v>
      </c>
      <c r="E72" s="127"/>
      <c r="F72" s="32">
        <f>(Jul!E72*10)+(Aug!E72*9)+(Sep!E72*8)+(Oct!E72*7)+(Nov!E72*6)+(Dec!E72*5)+(Jan!E72*4)+(Feb!E72*3)+(Mar!E72*2)+(Apr!E72*1)</f>
        <v>81407</v>
      </c>
      <c r="G72" s="128"/>
      <c r="H72" s="32">
        <f>Mar!H72+G72</f>
        <v>204606</v>
      </c>
      <c r="I72" s="32">
        <f t="shared" si="2"/>
        <v>0</v>
      </c>
      <c r="J72" s="32">
        <f t="shared" si="3"/>
        <v>361714</v>
      </c>
    </row>
    <row r="73" spans="1:10" s="10" customFormat="1" ht="15.75" customHeight="1" x14ac:dyDescent="0.2">
      <c r="A73" s="8" t="s">
        <v>78</v>
      </c>
      <c r="B73" s="9" t="s">
        <v>20</v>
      </c>
      <c r="C73" s="126">
        <v>24311</v>
      </c>
      <c r="D73" s="32">
        <f>(Jul!C73*10)+(Aug!C73*9)+(Sep!C73*8)+(Oct!C73*7)+(Nov!C73*6)+(Dec!C73*5)+(Jan!C73*4)+(Feb!C73*3)+(Mar!C73*2)+(Apr!C73*1)</f>
        <v>904374</v>
      </c>
      <c r="E73" s="127">
        <v>1016</v>
      </c>
      <c r="F73" s="32">
        <f>(Jul!E73*10)+(Aug!E73*9)+(Sep!E73*8)+(Oct!E73*7)+(Nov!E73*6)+(Dec!E73*5)+(Jan!E73*4)+(Feb!E73*3)+(Mar!E73*2)+(Apr!E73*1)</f>
        <v>81438</v>
      </c>
      <c r="G73" s="128">
        <v>64170</v>
      </c>
      <c r="H73" s="32">
        <f>Mar!H73+G73</f>
        <v>771791</v>
      </c>
      <c r="I73" s="32">
        <f t="shared" si="2"/>
        <v>89497</v>
      </c>
      <c r="J73" s="32">
        <f t="shared" si="3"/>
        <v>1757603</v>
      </c>
    </row>
    <row r="74" spans="1:10" s="1" customFormat="1" ht="15.75" customHeight="1" x14ac:dyDescent="0.2">
      <c r="A74" s="5" t="s">
        <v>79</v>
      </c>
      <c r="B74" s="6" t="s">
        <v>20</v>
      </c>
      <c r="C74" s="126">
        <v>133</v>
      </c>
      <c r="D74" s="32">
        <f>(Jul!C74*10)+(Aug!C74*9)+(Sep!C74*8)+(Oct!C74*7)+(Nov!C74*6)+(Dec!C74*5)+(Jan!C74*4)+(Feb!C74*3)+(Mar!C74*2)+(Apr!C74*1)</f>
        <v>76022</v>
      </c>
      <c r="E74" s="127">
        <v>2023</v>
      </c>
      <c r="F74" s="32">
        <f>(Jul!E74*10)+(Aug!E74*9)+(Sep!E74*8)+(Oct!E74*7)+(Nov!E74*6)+(Dec!E74*5)+(Jan!E74*4)+(Feb!E74*3)+(Mar!E74*2)+(Apr!E74*1)</f>
        <v>95584</v>
      </c>
      <c r="G74" s="128">
        <v>898</v>
      </c>
      <c r="H74" s="32">
        <f>Mar!H74+G74</f>
        <v>136561</v>
      </c>
      <c r="I74" s="32">
        <f t="shared" si="2"/>
        <v>3054</v>
      </c>
      <c r="J74" s="32">
        <f t="shared" si="3"/>
        <v>308167</v>
      </c>
    </row>
    <row r="75" spans="1:10" s="10" customFormat="1" ht="15.75" customHeight="1" x14ac:dyDescent="0.2">
      <c r="A75" s="8" t="s">
        <v>83</v>
      </c>
      <c r="B75" s="9" t="s">
        <v>20</v>
      </c>
      <c r="C75" s="126"/>
      <c r="D75" s="32">
        <f>(Jul!C75*10)+(Aug!C75*9)+(Sep!C75*8)+(Oct!C75*7)+(Nov!C75*6)+(Dec!C75*5)+(Jan!C75*4)+(Feb!C75*3)+(Mar!C75*2)+(Apr!C75*1)</f>
        <v>0</v>
      </c>
      <c r="E75" s="127"/>
      <c r="F75" s="32">
        <f>(Jul!E75*10)+(Aug!E75*9)+(Sep!E75*8)+(Oct!E75*7)+(Nov!E75*6)+(Dec!E75*5)+(Jan!E75*4)+(Feb!E75*3)+(Mar!E75*2)+(Apr!E75*1)</f>
        <v>0</v>
      </c>
      <c r="G75" s="128"/>
      <c r="H75" s="32">
        <f>Mar!H75+G75</f>
        <v>0</v>
      </c>
      <c r="I75" s="32">
        <f t="shared" si="2"/>
        <v>0</v>
      </c>
      <c r="J75" s="32">
        <f t="shared" si="3"/>
        <v>0</v>
      </c>
    </row>
    <row r="76" spans="1:10" s="10" customFormat="1" ht="15.75" customHeight="1" x14ac:dyDescent="0.2">
      <c r="A76" s="8" t="s">
        <v>85</v>
      </c>
      <c r="B76" s="9" t="s">
        <v>20</v>
      </c>
      <c r="C76" s="126"/>
      <c r="D76" s="32">
        <f>(Jul!C76*10)+(Aug!C76*9)+(Sep!C76*8)+(Oct!C76*7)+(Nov!C76*6)+(Dec!C76*5)+(Jan!C76*4)+(Feb!C76*3)+(Mar!C76*2)+(Apr!C76*1)</f>
        <v>2466</v>
      </c>
      <c r="E76" s="127">
        <v>1788</v>
      </c>
      <c r="F76" s="32">
        <f>(Jul!E76*10)+(Aug!E76*9)+(Sep!E76*8)+(Oct!E76*7)+(Nov!E76*6)+(Dec!E76*5)+(Jan!E76*4)+(Feb!E76*3)+(Mar!E76*2)+(Apr!E76*1)</f>
        <v>19368</v>
      </c>
      <c r="G76" s="128">
        <v>120</v>
      </c>
      <c r="H76" s="32">
        <f>Mar!H76+G76</f>
        <v>11162</v>
      </c>
      <c r="I76" s="32">
        <f t="shared" si="2"/>
        <v>1908</v>
      </c>
      <c r="J76" s="32">
        <f t="shared" si="3"/>
        <v>32996</v>
      </c>
    </row>
    <row r="77" spans="1:10" s="1" customFormat="1" ht="15.75" customHeight="1" x14ac:dyDescent="0.2">
      <c r="A77" s="5" t="s">
        <v>86</v>
      </c>
      <c r="B77" s="6" t="s">
        <v>20</v>
      </c>
      <c r="C77" s="126">
        <v>39841</v>
      </c>
      <c r="D77" s="32">
        <f>(Jul!C77*10)+(Aug!C77*9)+(Sep!C77*8)+(Oct!C77*7)+(Nov!C77*6)+(Dec!C77*5)+(Jan!C77*4)+(Feb!C77*3)+(Mar!C77*2)+(Apr!C77*1)</f>
        <v>1128460</v>
      </c>
      <c r="E77" s="127">
        <v>4815</v>
      </c>
      <c r="F77" s="32">
        <f>(Jul!E77*10)+(Aug!E77*9)+(Sep!E77*8)+(Oct!E77*7)+(Nov!E77*6)+(Dec!E77*5)+(Jan!E77*4)+(Feb!E77*3)+(Mar!E77*2)+(Apr!E77*1)</f>
        <v>441366</v>
      </c>
      <c r="G77" s="128">
        <v>199355</v>
      </c>
      <c r="H77" s="32">
        <f>Mar!H77+G77</f>
        <v>1883354</v>
      </c>
      <c r="I77" s="32">
        <f t="shared" si="2"/>
        <v>244011</v>
      </c>
      <c r="J77" s="32">
        <f t="shared" si="3"/>
        <v>3453180</v>
      </c>
    </row>
    <row r="78" spans="1:10" s="1" customFormat="1" ht="15.75" customHeight="1" x14ac:dyDescent="0.2">
      <c r="A78" s="5" t="s">
        <v>137</v>
      </c>
      <c r="B78" s="6" t="s">
        <v>20</v>
      </c>
      <c r="C78" s="126"/>
      <c r="D78" s="32">
        <f>(Jul!C78*10)+(Aug!C78*9)+(Sep!C78*8)+(Oct!C78*7)+(Nov!C78*6)+(Dec!C78*5)+(Jan!C78*4)+(Feb!C78*3)+(Mar!C78*2)+(Apr!C78*1)</f>
        <v>0</v>
      </c>
      <c r="E78" s="127"/>
      <c r="F78" s="32">
        <f>(Jul!E78*10)+(Aug!E78*9)+(Sep!E78*8)+(Oct!E78*7)+(Nov!E78*6)+(Dec!E78*5)+(Jan!E78*4)+(Feb!E78*3)+(Mar!E78*2)+(Apr!E78*1)</f>
        <v>110845</v>
      </c>
      <c r="G78" s="128"/>
      <c r="H78" s="32">
        <f>Mar!H78+G78</f>
        <v>62391</v>
      </c>
      <c r="I78" s="32">
        <f t="shared" si="2"/>
        <v>0</v>
      </c>
      <c r="J78" s="32">
        <f t="shared" si="3"/>
        <v>173236</v>
      </c>
    </row>
    <row r="79" spans="1:10" s="1" customFormat="1" ht="15.75" customHeight="1" x14ac:dyDescent="0.2">
      <c r="A79" s="5" t="s">
        <v>135</v>
      </c>
      <c r="B79" s="6" t="s">
        <v>20</v>
      </c>
      <c r="C79" s="126"/>
      <c r="D79" s="32">
        <f>(Jul!C79*10)+(Aug!C79*9)+(Sep!C79*8)+(Oct!C79*7)+(Nov!C79*6)+(Dec!C79*5)+(Jan!C79*4)+(Feb!C79*3)+(Mar!C79*2)+(Apr!C79*1)</f>
        <v>0</v>
      </c>
      <c r="E79" s="127"/>
      <c r="F79" s="32">
        <f>(Jul!E79*10)+(Aug!E79*9)+(Sep!E79*8)+(Oct!E79*7)+(Nov!E79*6)+(Dec!E79*5)+(Jan!E79*4)+(Feb!E79*3)+(Mar!E79*2)+(Apr!E79*1)</f>
        <v>89680</v>
      </c>
      <c r="G79" s="128"/>
      <c r="H79" s="32">
        <f>Mar!H79+G79</f>
        <v>373596</v>
      </c>
      <c r="I79" s="32">
        <f t="shared" si="2"/>
        <v>0</v>
      </c>
      <c r="J79" s="32">
        <f t="shared" si="3"/>
        <v>463276</v>
      </c>
    </row>
    <row r="80" spans="1:10" s="1" customFormat="1" ht="15.75" customHeight="1" x14ac:dyDescent="0.2">
      <c r="A80" s="5" t="s">
        <v>136</v>
      </c>
      <c r="B80" s="6" t="s">
        <v>20</v>
      </c>
      <c r="C80" s="126"/>
      <c r="D80" s="32">
        <f>(Jul!C80*10)+(Aug!C80*9)+(Sep!C80*8)+(Oct!C80*7)+(Nov!C80*6)+(Dec!C80*5)+(Jan!C80*4)+(Feb!C80*3)+(Mar!C80*2)+(Apr!C80*1)</f>
        <v>4338</v>
      </c>
      <c r="E80" s="127">
        <v>1788</v>
      </c>
      <c r="F80" s="32">
        <f>(Jul!E80*10)+(Aug!E80*9)+(Sep!E80*8)+(Oct!E80*7)+(Nov!E80*6)+(Dec!E80*5)+(Jan!E80*4)+(Feb!E80*3)+(Mar!E80*2)+(Apr!E80*1)</f>
        <v>50083</v>
      </c>
      <c r="G80" s="128">
        <v>1178</v>
      </c>
      <c r="H80" s="32">
        <f>Mar!H80+G80</f>
        <v>24304</v>
      </c>
      <c r="I80" s="32">
        <f t="shared" si="2"/>
        <v>2966</v>
      </c>
      <c r="J80" s="32">
        <f t="shared" si="3"/>
        <v>78725</v>
      </c>
    </row>
    <row r="81" spans="1:10" s="3" customFormat="1" ht="21.75" x14ac:dyDescent="0.2">
      <c r="A81" s="18" t="s">
        <v>123</v>
      </c>
      <c r="B81" s="2"/>
      <c r="C81" s="33">
        <f>SUM(C5:C35)</f>
        <v>201859</v>
      </c>
      <c r="D81" s="33">
        <f t="shared" ref="D81:J81" si="4">SUM(D5:D35)</f>
        <v>6681673</v>
      </c>
      <c r="E81" s="33">
        <f t="shared" si="4"/>
        <v>108873</v>
      </c>
      <c r="F81" s="33">
        <f t="shared" si="4"/>
        <v>5959655</v>
      </c>
      <c r="G81" s="33">
        <f t="shared" si="4"/>
        <v>1753690</v>
      </c>
      <c r="H81" s="33">
        <f t="shared" si="4"/>
        <v>13757881</v>
      </c>
      <c r="I81" s="33">
        <f t="shared" si="4"/>
        <v>2064422</v>
      </c>
      <c r="J81" s="33">
        <f t="shared" si="4"/>
        <v>26399209</v>
      </c>
    </row>
    <row r="82" spans="1:10" s="3" customFormat="1" ht="21.75" x14ac:dyDescent="0.2">
      <c r="A82" s="18" t="s">
        <v>124</v>
      </c>
      <c r="B82" s="2"/>
      <c r="C82" s="33">
        <f>SUM(C36:C80)</f>
        <v>469054</v>
      </c>
      <c r="D82" s="33">
        <f t="shared" ref="D82:J82" si="5">SUM(D36:D80)</f>
        <v>19950045</v>
      </c>
      <c r="E82" s="33">
        <f t="shared" si="5"/>
        <v>78369</v>
      </c>
      <c r="F82" s="33">
        <f t="shared" si="5"/>
        <v>7446146</v>
      </c>
      <c r="G82" s="33">
        <f t="shared" si="5"/>
        <v>2360951</v>
      </c>
      <c r="H82" s="33">
        <f t="shared" si="5"/>
        <v>28316673</v>
      </c>
      <c r="I82" s="33">
        <f t="shared" si="5"/>
        <v>2908374</v>
      </c>
      <c r="J82" s="33">
        <f t="shared" si="5"/>
        <v>55712864</v>
      </c>
    </row>
    <row r="83" spans="1:10" s="3" customFormat="1" ht="15.75" customHeight="1" x14ac:dyDescent="0.2">
      <c r="A83" s="16" t="s">
        <v>87</v>
      </c>
      <c r="B83" s="2"/>
      <c r="C83" s="33">
        <f>SUM(C81:C82)</f>
        <v>670913</v>
      </c>
      <c r="D83" s="33">
        <f t="shared" ref="D83:J83" si="6">SUM(D81:D82)</f>
        <v>26631718</v>
      </c>
      <c r="E83" s="33">
        <f t="shared" si="6"/>
        <v>187242</v>
      </c>
      <c r="F83" s="33">
        <f t="shared" si="6"/>
        <v>13405801</v>
      </c>
      <c r="G83" s="33">
        <f t="shared" si="6"/>
        <v>4114641</v>
      </c>
      <c r="H83" s="33">
        <f t="shared" si="6"/>
        <v>42074554</v>
      </c>
      <c r="I83" s="33">
        <f t="shared" si="6"/>
        <v>4972796</v>
      </c>
      <c r="J83" s="33">
        <f t="shared" si="6"/>
        <v>82112073</v>
      </c>
    </row>
    <row r="84" spans="1:10" x14ac:dyDescent="0.2">
      <c r="A84" s="11"/>
      <c r="B84" s="2"/>
      <c r="C84" s="2"/>
      <c r="D84" s="35"/>
      <c r="E84" s="2"/>
      <c r="F84" s="35"/>
      <c r="G84" s="2"/>
      <c r="H84" s="35"/>
      <c r="I84" s="41"/>
      <c r="J84" s="46"/>
    </row>
    <row r="85" spans="1:10" x14ac:dyDescent="0.2">
      <c r="A85" s="11"/>
      <c r="B85" s="2"/>
      <c r="C85" s="2"/>
      <c r="D85" s="35"/>
      <c r="E85" s="2"/>
      <c r="F85" s="35"/>
      <c r="G85" s="2"/>
      <c r="H85" s="35"/>
      <c r="I85" s="41" t="s">
        <v>153</v>
      </c>
      <c r="J85" s="46">
        <v>94777901</v>
      </c>
    </row>
    <row r="86" spans="1:10" x14ac:dyDescent="0.2">
      <c r="A86" s="11"/>
      <c r="B86" s="2"/>
      <c r="C86" s="2"/>
      <c r="D86" s="35"/>
      <c r="E86" s="2"/>
      <c r="F86" s="35"/>
      <c r="G86" s="2"/>
      <c r="H86" s="35"/>
    </row>
    <row r="87" spans="1:10" x14ac:dyDescent="0.2">
      <c r="C87" s="51"/>
      <c r="D87" s="51"/>
      <c r="E87" s="51"/>
      <c r="F87" s="51"/>
      <c r="G87" s="51"/>
      <c r="H87" s="51"/>
      <c r="I87" s="51"/>
      <c r="J87" s="51"/>
    </row>
  </sheetData>
  <sheetProtection password="B68E" sheet="1" objects="1" scenarios="1"/>
  <mergeCells count="1">
    <mergeCell ref="A1:J1"/>
  </mergeCells>
  <phoneticPr fontId="4" type="noConversion"/>
  <conditionalFormatting sqref="A2:A83 C2:IV2 A1:XFD1 D83:H86 K3:IV83 I83:J83 B3:C86 D3:J82">
    <cfRule type="expression" dxfId="139" priority="64" stopIfTrue="1">
      <formula>CellHasFormula</formula>
    </cfRule>
  </conditionalFormatting>
  <conditionalFormatting sqref="A1:XFD1">
    <cfRule type="expression" dxfId="138" priority="63" stopIfTrue="1">
      <formula>CellHasFormula</formula>
    </cfRule>
  </conditionalFormatting>
  <conditionalFormatting sqref="C36:C80">
    <cfRule type="expression" dxfId="137" priority="62" stopIfTrue="1">
      <formula>CellHasFormula</formula>
    </cfRule>
  </conditionalFormatting>
  <conditionalFormatting sqref="E36:E80">
    <cfRule type="expression" dxfId="136" priority="61" stopIfTrue="1">
      <formula>CellHasFormula</formula>
    </cfRule>
  </conditionalFormatting>
  <conditionalFormatting sqref="G36:G80">
    <cfRule type="expression" dxfId="135" priority="60" stopIfTrue="1">
      <formula>CellHasFormula</formula>
    </cfRule>
  </conditionalFormatting>
  <conditionalFormatting sqref="C5:C80">
    <cfRule type="expression" dxfId="134" priority="59" stopIfTrue="1">
      <formula>CellHasFormula</formula>
    </cfRule>
  </conditionalFormatting>
  <conditionalFormatting sqref="E5:E80">
    <cfRule type="expression" dxfId="133" priority="58" stopIfTrue="1">
      <formula>CellHasFormula</formula>
    </cfRule>
  </conditionalFormatting>
  <conditionalFormatting sqref="G5:G80">
    <cfRule type="expression" dxfId="132" priority="57" stopIfTrue="1">
      <formula>CellHasFormula</formula>
    </cfRule>
  </conditionalFormatting>
  <conditionalFormatting sqref="C36:C80">
    <cfRule type="expression" dxfId="131" priority="56" stopIfTrue="1">
      <formula>CellHasFormula</formula>
    </cfRule>
  </conditionalFormatting>
  <conditionalFormatting sqref="C36:C80">
    <cfRule type="expression" dxfId="130" priority="55" stopIfTrue="1">
      <formula>CellHasFormula</formula>
    </cfRule>
  </conditionalFormatting>
  <conditionalFormatting sqref="C36:C80">
    <cfRule type="expression" dxfId="129" priority="54" stopIfTrue="1">
      <formula>CellHasFormula</formula>
    </cfRule>
  </conditionalFormatting>
  <conditionalFormatting sqref="E36:E80">
    <cfRule type="expression" dxfId="128" priority="53" stopIfTrue="1">
      <formula>CellHasFormula</formula>
    </cfRule>
  </conditionalFormatting>
  <conditionalFormatting sqref="E36:E80">
    <cfRule type="expression" dxfId="127" priority="52" stopIfTrue="1">
      <formula>CellHasFormula</formula>
    </cfRule>
  </conditionalFormatting>
  <conditionalFormatting sqref="E36:E80">
    <cfRule type="expression" dxfId="126" priority="51" stopIfTrue="1">
      <formula>CellHasFormula</formula>
    </cfRule>
  </conditionalFormatting>
  <conditionalFormatting sqref="G36:G80">
    <cfRule type="expression" dxfId="125" priority="50" stopIfTrue="1">
      <formula>CellHasFormula</formula>
    </cfRule>
  </conditionalFormatting>
  <conditionalFormatting sqref="G36:G80">
    <cfRule type="expression" dxfId="124" priority="49" stopIfTrue="1">
      <formula>CellHasFormula</formula>
    </cfRule>
  </conditionalFormatting>
  <conditionalFormatting sqref="G36:G80">
    <cfRule type="expression" dxfId="123" priority="48" stopIfTrue="1">
      <formula>CellHasFormula</formula>
    </cfRule>
  </conditionalFormatting>
  <conditionalFormatting sqref="C5:C80">
    <cfRule type="expression" dxfId="122" priority="47" stopIfTrue="1">
      <formula>CellHasFormula</formula>
    </cfRule>
  </conditionalFormatting>
  <conditionalFormatting sqref="C5:C80">
    <cfRule type="expression" dxfId="121" priority="46" stopIfTrue="1">
      <formula>CellHasFormula</formula>
    </cfRule>
  </conditionalFormatting>
  <conditionalFormatting sqref="E5:E80">
    <cfRule type="expression" dxfId="120" priority="45" stopIfTrue="1">
      <formula>CellHasFormula</formula>
    </cfRule>
  </conditionalFormatting>
  <conditionalFormatting sqref="E5:E80">
    <cfRule type="expression" dxfId="119" priority="44" stopIfTrue="1">
      <formula>CellHasFormula</formula>
    </cfRule>
  </conditionalFormatting>
  <conditionalFormatting sqref="G5:G80">
    <cfRule type="expression" dxfId="118" priority="43" stopIfTrue="1">
      <formula>CellHasFormula</formula>
    </cfRule>
  </conditionalFormatting>
  <conditionalFormatting sqref="G5:G80">
    <cfRule type="expression" dxfId="117" priority="42" stopIfTrue="1">
      <formula>CellHasFormula</formula>
    </cfRule>
  </conditionalFormatting>
  <conditionalFormatting sqref="C5:C35">
    <cfRule type="expression" dxfId="116" priority="41" stopIfTrue="1">
      <formula>CellHasFormula</formula>
    </cfRule>
  </conditionalFormatting>
  <conditionalFormatting sqref="C5:C35">
    <cfRule type="expression" dxfId="115" priority="40" stopIfTrue="1">
      <formula>CellHasFormula</formula>
    </cfRule>
  </conditionalFormatting>
  <conditionalFormatting sqref="C5:C35">
    <cfRule type="expression" dxfId="114" priority="39" stopIfTrue="1">
      <formula>CellHasFormula</formula>
    </cfRule>
  </conditionalFormatting>
  <conditionalFormatting sqref="C5:C35">
    <cfRule type="expression" dxfId="113" priority="38" stopIfTrue="1">
      <formula>CellHasFormula</formula>
    </cfRule>
  </conditionalFormatting>
  <conditionalFormatting sqref="E5:E35">
    <cfRule type="expression" dxfId="112" priority="37" stopIfTrue="1">
      <formula>CellHasFormula</formula>
    </cfRule>
  </conditionalFormatting>
  <conditionalFormatting sqref="E5:E35">
    <cfRule type="expression" dxfId="111" priority="36" stopIfTrue="1">
      <formula>CellHasFormula</formula>
    </cfRule>
  </conditionalFormatting>
  <conditionalFormatting sqref="E5:E35">
    <cfRule type="expression" dxfId="110" priority="35" stopIfTrue="1">
      <formula>CellHasFormula</formula>
    </cfRule>
  </conditionalFormatting>
  <conditionalFormatting sqref="E5:E35">
    <cfRule type="expression" dxfId="109" priority="34" stopIfTrue="1">
      <formula>CellHasFormula</formula>
    </cfRule>
  </conditionalFormatting>
  <conditionalFormatting sqref="G5:G35">
    <cfRule type="expression" dxfId="108" priority="33" stopIfTrue="1">
      <formula>CellHasFormula</formula>
    </cfRule>
  </conditionalFormatting>
  <conditionalFormatting sqref="G5:G35">
    <cfRule type="expression" dxfId="107" priority="32" stopIfTrue="1">
      <formula>CellHasFormula</formula>
    </cfRule>
  </conditionalFormatting>
  <conditionalFormatting sqref="G5:G35">
    <cfRule type="expression" dxfId="106" priority="31" stopIfTrue="1">
      <formula>CellHasFormula</formula>
    </cfRule>
  </conditionalFormatting>
  <conditionalFormatting sqref="G5:G35">
    <cfRule type="expression" dxfId="105" priority="30" stopIfTrue="1">
      <formula>CellHasFormula</formula>
    </cfRule>
  </conditionalFormatting>
  <conditionalFormatting sqref="C36:C80">
    <cfRule type="expression" dxfId="104" priority="29" stopIfTrue="1">
      <formula>CellHasFormula</formula>
    </cfRule>
  </conditionalFormatting>
  <conditionalFormatting sqref="C36:C80">
    <cfRule type="expression" dxfId="103" priority="28" stopIfTrue="1">
      <formula>CellHasFormula</formula>
    </cfRule>
  </conditionalFormatting>
  <conditionalFormatting sqref="C36:C80">
    <cfRule type="expression" dxfId="102" priority="27" stopIfTrue="1">
      <formula>CellHasFormula</formula>
    </cfRule>
  </conditionalFormatting>
  <conditionalFormatting sqref="C36:C80">
    <cfRule type="expression" dxfId="101" priority="26" stopIfTrue="1">
      <formula>CellHasFormula</formula>
    </cfRule>
  </conditionalFormatting>
  <conditionalFormatting sqref="C36:C80">
    <cfRule type="expression" dxfId="100" priority="25" stopIfTrue="1">
      <formula>CellHasFormula</formula>
    </cfRule>
  </conditionalFormatting>
  <conditionalFormatting sqref="C36:C80">
    <cfRule type="expression" dxfId="99" priority="24" stopIfTrue="1">
      <formula>CellHasFormula</formula>
    </cfRule>
  </conditionalFormatting>
  <conditionalFormatting sqref="C36:C80">
    <cfRule type="expression" dxfId="98" priority="23" stopIfTrue="1">
      <formula>CellHasFormula</formula>
    </cfRule>
  </conditionalFormatting>
  <conditionalFormatting sqref="C36:C80">
    <cfRule type="expression" dxfId="97" priority="22" stopIfTrue="1">
      <formula>CellHasFormula</formula>
    </cfRule>
  </conditionalFormatting>
  <conditionalFormatting sqref="E36:E80">
    <cfRule type="expression" dxfId="96" priority="21" stopIfTrue="1">
      <formula>CellHasFormula</formula>
    </cfRule>
  </conditionalFormatting>
  <conditionalFormatting sqref="E36:E80">
    <cfRule type="expression" dxfId="95" priority="20" stopIfTrue="1">
      <formula>CellHasFormula</formula>
    </cfRule>
  </conditionalFormatting>
  <conditionalFormatting sqref="E36:E80">
    <cfRule type="expression" dxfId="94" priority="19" stopIfTrue="1">
      <formula>CellHasFormula</formula>
    </cfRule>
  </conditionalFormatting>
  <conditionalFormatting sqref="E36:E80">
    <cfRule type="expression" dxfId="93" priority="18" stopIfTrue="1">
      <formula>CellHasFormula</formula>
    </cfRule>
  </conditionalFormatting>
  <conditionalFormatting sqref="E36:E80">
    <cfRule type="expression" dxfId="92" priority="17" stopIfTrue="1">
      <formula>CellHasFormula</formula>
    </cfRule>
  </conditionalFormatting>
  <conditionalFormatting sqref="E36:E80">
    <cfRule type="expression" dxfId="91" priority="16" stopIfTrue="1">
      <formula>CellHasFormula</formula>
    </cfRule>
  </conditionalFormatting>
  <conditionalFormatting sqref="E36:E80">
    <cfRule type="expression" dxfId="90" priority="15" stopIfTrue="1">
      <formula>CellHasFormula</formula>
    </cfRule>
  </conditionalFormatting>
  <conditionalFormatting sqref="E36:E80">
    <cfRule type="expression" dxfId="89" priority="14" stopIfTrue="1">
      <formula>CellHasFormula</formula>
    </cfRule>
  </conditionalFormatting>
  <conditionalFormatting sqref="G36:G80">
    <cfRule type="expression" dxfId="88" priority="13" stopIfTrue="1">
      <formula>CellHasFormula</formula>
    </cfRule>
  </conditionalFormatting>
  <conditionalFormatting sqref="G36:G80">
    <cfRule type="expression" dxfId="87" priority="12" stopIfTrue="1">
      <formula>CellHasFormula</formula>
    </cfRule>
  </conditionalFormatting>
  <conditionalFormatting sqref="G36:G80">
    <cfRule type="expression" dxfId="86" priority="11" stopIfTrue="1">
      <formula>CellHasFormula</formula>
    </cfRule>
  </conditionalFormatting>
  <conditionalFormatting sqref="G36:G80">
    <cfRule type="expression" dxfId="85" priority="10" stopIfTrue="1">
      <formula>CellHasFormula</formula>
    </cfRule>
  </conditionalFormatting>
  <conditionalFormatting sqref="G36:G80">
    <cfRule type="expression" dxfId="84" priority="9" stopIfTrue="1">
      <formula>CellHasFormula</formula>
    </cfRule>
  </conditionalFormatting>
  <conditionalFormatting sqref="G36:G80">
    <cfRule type="expression" dxfId="83" priority="8" stopIfTrue="1">
      <formula>CellHasFormula</formula>
    </cfRule>
  </conditionalFormatting>
  <conditionalFormatting sqref="G36:G80">
    <cfRule type="expression" dxfId="82" priority="7" stopIfTrue="1">
      <formula>CellHasFormula</formula>
    </cfRule>
  </conditionalFormatting>
  <conditionalFormatting sqref="G36:G80">
    <cfRule type="expression" dxfId="81" priority="6" stopIfTrue="1">
      <formula>CellHasFormula</formula>
    </cfRule>
  </conditionalFormatting>
  <conditionalFormatting sqref="L5">
    <cfRule type="expression" dxfId="80" priority="5" stopIfTrue="1">
      <formula>CellHasFormula</formula>
    </cfRule>
  </conditionalFormatting>
  <conditionalFormatting sqref="L5">
    <cfRule type="expression" dxfId="79" priority="4" stopIfTrue="1">
      <formula>CellHasFormula</formula>
    </cfRule>
  </conditionalFormatting>
  <conditionalFormatting sqref="L5">
    <cfRule type="expression" dxfId="78" priority="3" stopIfTrue="1">
      <formula>CellHasFormula</formula>
    </cfRule>
  </conditionalFormatting>
  <conditionalFormatting sqref="L5">
    <cfRule type="expression" dxfId="77" priority="2" stopIfTrue="1">
      <formula>CellHasFormula</formula>
    </cfRule>
  </conditionalFormatting>
  <conditionalFormatting sqref="J5">
    <cfRule type="expression" dxfId="76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pane ySplit="4" topLeftCell="A29" activePane="bottomLeft" state="frozen"/>
      <selection pane="bottomLeft" activeCell="I37" sqref="I37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40" customWidth="1"/>
    <col min="5" max="5" width="15.7109375" customWidth="1"/>
    <col min="6" max="6" width="15.7109375" style="40" customWidth="1"/>
    <col min="7" max="7" width="15.7109375" customWidth="1"/>
    <col min="8" max="10" width="15.7109375" style="40" customWidth="1"/>
    <col min="11" max="11" width="11.140625" bestFit="1" customWidth="1"/>
  </cols>
  <sheetData>
    <row r="1" spans="1:12" s="1" customFormat="1" ht="18" x14ac:dyDescent="0.25">
      <c r="A1" s="135" t="s">
        <v>139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s="1" customFormat="1" x14ac:dyDescent="0.2">
      <c r="A2" s="1" t="s">
        <v>150</v>
      </c>
      <c r="D2" s="28"/>
      <c r="F2" s="28"/>
      <c r="H2" s="28"/>
      <c r="I2" s="28"/>
      <c r="J2" s="28"/>
    </row>
    <row r="3" spans="1:12" s="3" customFormat="1" x14ac:dyDescent="0.2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6" t="s">
        <v>11</v>
      </c>
      <c r="E4" s="4" t="s">
        <v>107</v>
      </c>
      <c r="F4" s="36" t="s">
        <v>14</v>
      </c>
      <c r="G4" s="4" t="s">
        <v>15</v>
      </c>
      <c r="H4" s="36" t="s">
        <v>88</v>
      </c>
      <c r="I4" s="36" t="s">
        <v>108</v>
      </c>
      <c r="J4" s="36" t="s">
        <v>18</v>
      </c>
    </row>
    <row r="5" spans="1:12" s="10" customFormat="1" ht="15.75" customHeight="1" x14ac:dyDescent="0.2">
      <c r="A5" s="8" t="s">
        <v>126</v>
      </c>
      <c r="B5" s="9" t="s">
        <v>22</v>
      </c>
      <c r="C5" s="129">
        <v>9193</v>
      </c>
      <c r="D5" s="32">
        <f>(Jul!C5*11)+(Aug!C5*10)+(Sep!C5*9)+(Oct!C5*8)+(Nov!C5*7)+(Dec!C5*6)+(Jan!C5*5)+(Feb!C5*4)+(Mar!C5*3)+(Apr!C5*2)+(May!C5*1)</f>
        <v>735792</v>
      </c>
      <c r="E5" s="130">
        <v>6299</v>
      </c>
      <c r="F5" s="32">
        <f>(Jul!E5*11)+(Aug!E5*10)+(Sep!E5*9)+(Oct!E5*8)+(Nov!E5*7)+(Dec!E5*6)+(Jan!E5*5)+(Feb!E5*4)+(Mar!E5*3)+(Apr!E5*2)+(May!E5*1)</f>
        <v>199885</v>
      </c>
      <c r="G5" s="131">
        <v>37603</v>
      </c>
      <c r="H5" s="32">
        <f>Apr!H5+G5</f>
        <v>812585</v>
      </c>
      <c r="I5" s="32">
        <f>C5+E5+G5</f>
        <v>53095</v>
      </c>
      <c r="J5" s="59">
        <f>D5+F5+H5</f>
        <v>1748262</v>
      </c>
      <c r="K5" s="48"/>
      <c r="L5" s="50"/>
    </row>
    <row r="6" spans="1:12" s="10" customFormat="1" ht="15.75" customHeight="1" x14ac:dyDescent="0.2">
      <c r="A6" s="8" t="s">
        <v>21</v>
      </c>
      <c r="B6" s="9" t="s">
        <v>22</v>
      </c>
      <c r="C6" s="129">
        <v>0</v>
      </c>
      <c r="D6" s="32">
        <f>(Jul!C6*11)+(Aug!C6*10)+(Sep!C6*9)+(Oct!C6*8)+(Nov!C6*7)+(Dec!C6*6)+(Jan!C6*5)+(Feb!C6*4)+(Mar!C6*3)+(Apr!C6*2)+(May!C6*1)</f>
        <v>0</v>
      </c>
      <c r="E6" s="130">
        <v>0</v>
      </c>
      <c r="F6" s="32">
        <f>(Jul!E6*11)+(Aug!E6*10)+(Sep!E6*9)+(Oct!E6*8)+(Nov!E6*7)+(Dec!E6*6)+(Jan!E6*5)+(Feb!E6*4)+(Mar!E6*3)+(Apr!E6*2)+(May!E6*1)</f>
        <v>0</v>
      </c>
      <c r="G6" s="131">
        <v>0</v>
      </c>
      <c r="H6" s="32">
        <f>Apr!H6+G6</f>
        <v>0</v>
      </c>
      <c r="I6" s="32">
        <f t="shared" ref="I6:I69" si="0">C6+E6+G6</f>
        <v>0</v>
      </c>
      <c r="J6" s="59">
        <f t="shared" ref="J6:J69" si="1">D6+F6+H6</f>
        <v>0</v>
      </c>
      <c r="K6" s="48"/>
      <c r="L6" s="48"/>
    </row>
    <row r="7" spans="1:12" s="10" customFormat="1" ht="15.75" customHeight="1" x14ac:dyDescent="0.2">
      <c r="A7" s="8" t="s">
        <v>23</v>
      </c>
      <c r="B7" s="9" t="s">
        <v>22</v>
      </c>
      <c r="C7" s="129">
        <v>7145</v>
      </c>
      <c r="D7" s="32">
        <f>(Jul!C7*11)+(Aug!C7*10)+(Sep!C7*9)+(Oct!C7*8)+(Nov!C7*7)+(Dec!C7*6)+(Jan!C7*5)+(Feb!C7*4)+(Mar!C7*3)+(Apr!C7*2)+(May!C7*1)</f>
        <v>199104</v>
      </c>
      <c r="E7" s="130">
        <v>6762</v>
      </c>
      <c r="F7" s="32">
        <f>(Jul!E7*11)+(Aug!E7*10)+(Sep!E7*9)+(Oct!E7*8)+(Nov!E7*7)+(Dec!E7*6)+(Jan!E7*5)+(Feb!E7*4)+(Mar!E7*3)+(Apr!E7*2)+(May!E7*1)</f>
        <v>187625</v>
      </c>
      <c r="G7" s="131">
        <v>238728</v>
      </c>
      <c r="H7" s="32">
        <f>Apr!H7+G7</f>
        <v>417198</v>
      </c>
      <c r="I7" s="32">
        <f t="shared" si="0"/>
        <v>252635</v>
      </c>
      <c r="J7" s="59">
        <f t="shared" si="1"/>
        <v>803927</v>
      </c>
      <c r="K7" s="48"/>
      <c r="L7" s="48"/>
    </row>
    <row r="8" spans="1:12" s="1" customFormat="1" ht="15.75" customHeight="1" x14ac:dyDescent="0.2">
      <c r="A8" s="5" t="s">
        <v>24</v>
      </c>
      <c r="B8" s="6" t="s">
        <v>22</v>
      </c>
      <c r="C8" s="129">
        <v>37579</v>
      </c>
      <c r="D8" s="32">
        <f>(Jul!C8*11)+(Aug!C8*10)+(Sep!C8*9)+(Oct!C8*8)+(Nov!C8*7)+(Dec!C8*6)+(Jan!C8*5)+(Feb!C8*4)+(Mar!C8*3)+(Apr!C8*2)+(May!C8*1)</f>
        <v>548895</v>
      </c>
      <c r="E8" s="130">
        <v>12429</v>
      </c>
      <c r="F8" s="32">
        <f>(Jul!E8*11)+(Aug!E8*10)+(Sep!E8*9)+(Oct!E8*8)+(Nov!E8*7)+(Dec!E8*6)+(Jan!E8*5)+(Feb!E8*4)+(Mar!E8*3)+(Apr!E8*2)+(May!E8*1)</f>
        <v>766835</v>
      </c>
      <c r="G8" s="131">
        <v>344463</v>
      </c>
      <c r="H8" s="32">
        <f>Apr!H8+G8</f>
        <v>1392146</v>
      </c>
      <c r="I8" s="32">
        <f t="shared" si="0"/>
        <v>394471</v>
      </c>
      <c r="J8" s="59">
        <f t="shared" si="1"/>
        <v>2707876</v>
      </c>
      <c r="K8" s="48"/>
      <c r="L8" s="48"/>
    </row>
    <row r="9" spans="1:12" s="10" customFormat="1" ht="15.75" customHeight="1" x14ac:dyDescent="0.2">
      <c r="A9" s="8" t="s">
        <v>25</v>
      </c>
      <c r="B9" s="9" t="s">
        <v>22</v>
      </c>
      <c r="C9" s="129">
        <v>5749</v>
      </c>
      <c r="D9" s="32">
        <f>(Jul!C9*11)+(Aug!C9*10)+(Sep!C9*9)+(Oct!C9*8)+(Nov!C9*7)+(Dec!C9*6)+(Jan!C9*5)+(Feb!C9*4)+(Mar!C9*3)+(Apr!C9*2)+(May!C9*1)</f>
        <v>176445</v>
      </c>
      <c r="E9" s="130">
        <v>0</v>
      </c>
      <c r="F9" s="32">
        <f>(Jul!E9*11)+(Aug!E9*10)+(Sep!E9*9)+(Oct!E9*8)+(Nov!E9*7)+(Dec!E9*6)+(Jan!E9*5)+(Feb!E9*4)+(Mar!E9*3)+(Apr!E9*2)+(May!E9*1)</f>
        <v>116122</v>
      </c>
      <c r="G9" s="131">
        <v>31649</v>
      </c>
      <c r="H9" s="32">
        <f>Apr!H9+G9</f>
        <v>292451</v>
      </c>
      <c r="I9" s="32">
        <f t="shared" si="0"/>
        <v>37398</v>
      </c>
      <c r="J9" s="59">
        <f t="shared" si="1"/>
        <v>585018</v>
      </c>
      <c r="K9" s="48"/>
      <c r="L9" s="48"/>
    </row>
    <row r="10" spans="1:12" s="1" customFormat="1" ht="15.75" customHeight="1" x14ac:dyDescent="0.2">
      <c r="A10" s="5" t="s">
        <v>27</v>
      </c>
      <c r="B10" s="6" t="s">
        <v>22</v>
      </c>
      <c r="C10" s="129">
        <v>3434</v>
      </c>
      <c r="D10" s="32">
        <f>(Jul!C10*11)+(Aug!C10*10)+(Sep!C10*9)+(Oct!C10*8)+(Nov!C10*7)+(Dec!C10*6)+(Jan!C10*5)+(Feb!C10*4)+(Mar!C10*3)+(Apr!C10*2)+(May!C10*1)</f>
        <v>236382</v>
      </c>
      <c r="E10" s="130">
        <v>7506</v>
      </c>
      <c r="F10" s="32">
        <f>(Jul!E10*11)+(Aug!E10*10)+(Sep!E10*9)+(Oct!E10*8)+(Nov!E10*7)+(Dec!E10*6)+(Jan!E10*5)+(Feb!E10*4)+(Mar!E10*3)+(Apr!E10*2)+(May!E10*1)</f>
        <v>284245</v>
      </c>
      <c r="G10" s="131">
        <v>75472</v>
      </c>
      <c r="H10" s="32">
        <f>Apr!H10+G10</f>
        <v>594505</v>
      </c>
      <c r="I10" s="32">
        <f t="shared" si="0"/>
        <v>86412</v>
      </c>
      <c r="J10" s="59">
        <f t="shared" si="1"/>
        <v>1115132</v>
      </c>
      <c r="K10" s="48"/>
      <c r="L10" s="48"/>
    </row>
    <row r="11" spans="1:12" s="1" customFormat="1" ht="15.75" customHeight="1" x14ac:dyDescent="0.2">
      <c r="A11" s="5" t="s">
        <v>30</v>
      </c>
      <c r="B11" s="6" t="s">
        <v>22</v>
      </c>
      <c r="C11" s="129">
        <v>10847</v>
      </c>
      <c r="D11" s="32">
        <f>(Jul!C11*11)+(Aug!C11*10)+(Sep!C11*9)+(Oct!C11*8)+(Nov!C11*7)+(Dec!C11*6)+(Jan!C11*5)+(Feb!C11*4)+(Mar!C11*3)+(Apr!C11*2)+(May!C11*1)</f>
        <v>293338</v>
      </c>
      <c r="E11" s="130">
        <v>5454</v>
      </c>
      <c r="F11" s="32">
        <f>(Jul!E11*11)+(Aug!E11*10)+(Sep!E11*9)+(Oct!E11*8)+(Nov!E11*7)+(Dec!E11*6)+(Jan!E11*5)+(Feb!E11*4)+(Mar!E11*3)+(Apr!E11*2)+(May!E11*1)</f>
        <v>218998</v>
      </c>
      <c r="G11" s="131">
        <v>143637</v>
      </c>
      <c r="H11" s="32">
        <f>Apr!H11+G11</f>
        <v>546779</v>
      </c>
      <c r="I11" s="32">
        <f t="shared" si="0"/>
        <v>159938</v>
      </c>
      <c r="J11" s="59">
        <f t="shared" si="1"/>
        <v>1059115</v>
      </c>
      <c r="K11" s="48"/>
      <c r="L11" s="48"/>
    </row>
    <row r="12" spans="1:12" s="1" customFormat="1" ht="15.75" customHeight="1" x14ac:dyDescent="0.2">
      <c r="A12" s="5" t="s">
        <v>31</v>
      </c>
      <c r="B12" s="6" t="s">
        <v>22</v>
      </c>
      <c r="C12" s="129">
        <v>16350</v>
      </c>
      <c r="D12" s="32">
        <f>(Jul!C12*11)+(Aug!C12*10)+(Sep!C12*9)+(Oct!C12*8)+(Nov!C12*7)+(Dec!C12*6)+(Jan!C12*5)+(Feb!C12*4)+(Mar!C12*3)+(Apr!C12*2)+(May!C12*1)</f>
        <v>352023</v>
      </c>
      <c r="E12" s="130">
        <v>12601</v>
      </c>
      <c r="F12" s="32">
        <f>(Jul!E12*11)+(Aug!E12*10)+(Sep!E12*9)+(Oct!E12*8)+(Nov!E12*7)+(Dec!E12*6)+(Jan!E12*5)+(Feb!E12*4)+(Mar!E12*3)+(Apr!E12*2)+(May!E12*1)</f>
        <v>465484</v>
      </c>
      <c r="G12" s="131">
        <v>125959</v>
      </c>
      <c r="H12" s="32">
        <f>Apr!H12+G12</f>
        <v>758297</v>
      </c>
      <c r="I12" s="32">
        <f t="shared" si="0"/>
        <v>154910</v>
      </c>
      <c r="J12" s="59">
        <f t="shared" si="1"/>
        <v>1575804</v>
      </c>
      <c r="K12" s="48"/>
      <c r="L12" s="48"/>
    </row>
    <row r="13" spans="1:12" s="10" customFormat="1" ht="15.75" customHeight="1" x14ac:dyDescent="0.2">
      <c r="A13" s="8" t="s">
        <v>36</v>
      </c>
      <c r="B13" s="9" t="s">
        <v>22</v>
      </c>
      <c r="C13" s="129">
        <v>4538</v>
      </c>
      <c r="D13" s="32">
        <f>(Jul!C13*11)+(Aug!C13*10)+(Sep!C13*9)+(Oct!C13*8)+(Nov!C13*7)+(Dec!C13*6)+(Jan!C13*5)+(Feb!C13*4)+(Mar!C13*3)+(Apr!C13*2)+(May!C13*1)</f>
        <v>53741</v>
      </c>
      <c r="E13" s="130">
        <v>0</v>
      </c>
      <c r="F13" s="32">
        <f>(Jul!E13*11)+(Aug!E13*10)+(Sep!E13*9)+(Oct!E13*8)+(Nov!E13*7)+(Dec!E13*6)+(Jan!E13*5)+(Feb!E13*4)+(Mar!E13*3)+(Apr!E13*2)+(May!E13*1)</f>
        <v>42649</v>
      </c>
      <c r="G13" s="131">
        <v>41382</v>
      </c>
      <c r="H13" s="32">
        <f>Apr!H13+G13</f>
        <v>123904</v>
      </c>
      <c r="I13" s="32">
        <f t="shared" si="0"/>
        <v>45920</v>
      </c>
      <c r="J13" s="59">
        <f t="shared" si="1"/>
        <v>220294</v>
      </c>
      <c r="K13" s="48"/>
      <c r="L13" s="48"/>
    </row>
    <row r="14" spans="1:12" s="1" customFormat="1" ht="15.75" customHeight="1" x14ac:dyDescent="0.2">
      <c r="A14" s="5" t="s">
        <v>37</v>
      </c>
      <c r="B14" s="6" t="s">
        <v>22</v>
      </c>
      <c r="C14" s="129">
        <v>0</v>
      </c>
      <c r="D14" s="32">
        <f>(Jul!C14*11)+(Aug!C14*10)+(Sep!C14*9)+(Oct!C14*8)+(Nov!C14*7)+(Dec!C14*6)+(Jan!C14*5)+(Feb!C14*4)+(Mar!C14*3)+(Apr!C14*2)+(May!C14*1)</f>
        <v>14052</v>
      </c>
      <c r="E14" s="130">
        <v>0</v>
      </c>
      <c r="F14" s="32">
        <f>(Jul!E14*11)+(Aug!E14*10)+(Sep!E14*9)+(Oct!E14*8)+(Nov!E14*7)+(Dec!E14*6)+(Jan!E14*5)+(Feb!E14*4)+(Mar!E14*3)+(Apr!E14*2)+(May!E14*1)</f>
        <v>540</v>
      </c>
      <c r="G14" s="131">
        <v>0</v>
      </c>
      <c r="H14" s="32">
        <f>Apr!H14+G14</f>
        <v>4989</v>
      </c>
      <c r="I14" s="32">
        <f t="shared" si="0"/>
        <v>0</v>
      </c>
      <c r="J14" s="59">
        <f t="shared" si="1"/>
        <v>19581</v>
      </c>
      <c r="K14" s="48"/>
      <c r="L14" s="48"/>
    </row>
    <row r="15" spans="1:12" s="1" customFormat="1" ht="15.75" customHeight="1" x14ac:dyDescent="0.2">
      <c r="A15" s="5" t="s">
        <v>40</v>
      </c>
      <c r="B15" s="6" t="s">
        <v>22</v>
      </c>
      <c r="C15" s="129">
        <v>18674</v>
      </c>
      <c r="D15" s="32">
        <f>(Jul!C15*11)+(Aug!C15*10)+(Sep!C15*9)+(Oct!C15*8)+(Nov!C15*7)+(Dec!C15*6)+(Jan!C15*5)+(Feb!C15*4)+(Mar!C15*3)+(Apr!C15*2)+(May!C15*1)</f>
        <v>575555</v>
      </c>
      <c r="E15" s="130">
        <v>3880</v>
      </c>
      <c r="F15" s="32">
        <f>(Jul!E15*11)+(Aug!E15*10)+(Sep!E15*9)+(Oct!E15*8)+(Nov!E15*7)+(Dec!E15*6)+(Jan!E15*5)+(Feb!E15*4)+(Mar!E15*3)+(Apr!E15*2)+(May!E15*1)</f>
        <v>241996</v>
      </c>
      <c r="G15" s="131">
        <v>204545</v>
      </c>
      <c r="H15" s="32">
        <f>Apr!H15+G15</f>
        <v>1229326</v>
      </c>
      <c r="I15" s="32">
        <f t="shared" si="0"/>
        <v>227099</v>
      </c>
      <c r="J15" s="59">
        <f t="shared" si="1"/>
        <v>2046877</v>
      </c>
      <c r="K15" s="48"/>
      <c r="L15" s="48"/>
    </row>
    <row r="16" spans="1:12" s="1" customFormat="1" ht="15.75" customHeight="1" x14ac:dyDescent="0.2">
      <c r="A16" s="5" t="s">
        <v>44</v>
      </c>
      <c r="B16" s="6" t="s">
        <v>22</v>
      </c>
      <c r="C16" s="129">
        <v>10254</v>
      </c>
      <c r="D16" s="32">
        <f>(Jul!C16*11)+(Aug!C16*10)+(Sep!C16*9)+(Oct!C16*8)+(Nov!C16*7)+(Dec!C16*6)+(Jan!C16*5)+(Feb!C16*4)+(Mar!C16*3)+(Apr!C16*2)+(May!C16*1)</f>
        <v>590733</v>
      </c>
      <c r="E16" s="130">
        <v>3483</v>
      </c>
      <c r="F16" s="32">
        <f>(Jul!E16*11)+(Aug!E16*10)+(Sep!E16*9)+(Oct!E16*8)+(Nov!E16*7)+(Dec!E16*6)+(Jan!E16*5)+(Feb!E16*4)+(Mar!E16*3)+(Apr!E16*2)+(May!E16*1)</f>
        <v>198976</v>
      </c>
      <c r="G16" s="131">
        <v>101472</v>
      </c>
      <c r="H16" s="32">
        <f>Apr!H16+G16</f>
        <v>579505</v>
      </c>
      <c r="I16" s="32">
        <f t="shared" si="0"/>
        <v>115209</v>
      </c>
      <c r="J16" s="59">
        <f t="shared" si="1"/>
        <v>1369214</v>
      </c>
      <c r="K16" s="48"/>
      <c r="L16" s="48"/>
    </row>
    <row r="17" spans="1:12" s="1" customFormat="1" ht="15.75" customHeight="1" x14ac:dyDescent="0.2">
      <c r="A17" s="5" t="s">
        <v>45</v>
      </c>
      <c r="B17" s="6" t="s">
        <v>22</v>
      </c>
      <c r="C17" s="129">
        <v>0</v>
      </c>
      <c r="D17" s="32">
        <f>(Jul!C17*11)+(Aug!C17*10)+(Sep!C17*9)+(Oct!C17*8)+(Nov!C17*7)+(Dec!C17*6)+(Jan!C17*5)+(Feb!C17*4)+(Mar!C17*3)+(Apr!C17*2)+(May!C17*1)</f>
        <v>42703</v>
      </c>
      <c r="E17" s="130">
        <v>3934</v>
      </c>
      <c r="F17" s="32">
        <f>(Jul!E17*11)+(Aug!E17*10)+(Sep!E17*9)+(Oct!E17*8)+(Nov!E17*7)+(Dec!E17*6)+(Jan!E17*5)+(Feb!E17*4)+(Mar!E17*3)+(Apr!E17*2)+(May!E17*1)</f>
        <v>144612</v>
      </c>
      <c r="G17" s="131">
        <v>40687</v>
      </c>
      <c r="H17" s="32">
        <f>Apr!H17+G17</f>
        <v>247302</v>
      </c>
      <c r="I17" s="32">
        <f t="shared" si="0"/>
        <v>44621</v>
      </c>
      <c r="J17" s="59">
        <f t="shared" si="1"/>
        <v>434617</v>
      </c>
      <c r="K17" s="48"/>
      <c r="L17" s="48"/>
    </row>
    <row r="18" spans="1:12" s="1" customFormat="1" ht="15.75" customHeight="1" x14ac:dyDescent="0.2">
      <c r="A18" s="5" t="s">
        <v>46</v>
      </c>
      <c r="B18" s="6" t="s">
        <v>22</v>
      </c>
      <c r="C18" s="129">
        <v>30141</v>
      </c>
      <c r="D18" s="32">
        <f>(Jul!C18*11)+(Aug!C18*10)+(Sep!C18*9)+(Oct!C18*8)+(Nov!C18*7)+(Dec!C18*6)+(Jan!C18*5)+(Feb!C18*4)+(Mar!C18*3)+(Apr!C18*2)+(May!C18*1)</f>
        <v>552355</v>
      </c>
      <c r="E18" s="130">
        <v>19360</v>
      </c>
      <c r="F18" s="32">
        <f>(Jul!E18*11)+(Aug!E18*10)+(Sep!E18*9)+(Oct!E18*8)+(Nov!E18*7)+(Dec!E18*6)+(Jan!E18*5)+(Feb!E18*4)+(Mar!E18*3)+(Apr!E18*2)+(May!E18*1)</f>
        <v>906481</v>
      </c>
      <c r="G18" s="131">
        <v>266662</v>
      </c>
      <c r="H18" s="32">
        <f>Apr!H18+G18</f>
        <v>1721185</v>
      </c>
      <c r="I18" s="32">
        <f t="shared" si="0"/>
        <v>316163</v>
      </c>
      <c r="J18" s="59">
        <f t="shared" si="1"/>
        <v>3180021</v>
      </c>
      <c r="K18" s="48"/>
      <c r="L18" s="48"/>
    </row>
    <row r="19" spans="1:12" s="10" customFormat="1" ht="15.75" customHeight="1" x14ac:dyDescent="0.2">
      <c r="A19" s="8" t="s">
        <v>47</v>
      </c>
      <c r="B19" s="9" t="s">
        <v>22</v>
      </c>
      <c r="C19" s="129">
        <v>0</v>
      </c>
      <c r="D19" s="32">
        <f>(Jul!C19*11)+(Aug!C19*10)+(Sep!C19*9)+(Oct!C19*8)+(Nov!C19*7)+(Dec!C19*6)+(Jan!C19*5)+(Feb!C19*4)+(Mar!C19*3)+(Apr!C19*2)+(May!C19*1)</f>
        <v>1578</v>
      </c>
      <c r="E19" s="130">
        <v>0</v>
      </c>
      <c r="F19" s="32">
        <f>(Jul!E19*11)+(Aug!E19*10)+(Sep!E19*9)+(Oct!E19*8)+(Nov!E19*7)+(Dec!E19*6)+(Jan!E19*5)+(Feb!E19*4)+(Mar!E19*3)+(Apr!E19*2)+(May!E19*1)</f>
        <v>5384</v>
      </c>
      <c r="G19" s="131">
        <v>0</v>
      </c>
      <c r="H19" s="32">
        <f>Apr!H19+G19</f>
        <v>8515</v>
      </c>
      <c r="I19" s="32">
        <f t="shared" si="0"/>
        <v>0</v>
      </c>
      <c r="J19" s="59">
        <f t="shared" si="1"/>
        <v>15477</v>
      </c>
      <c r="K19" s="48"/>
      <c r="L19" s="48"/>
    </row>
    <row r="20" spans="1:12" s="10" customFormat="1" ht="15.75" customHeight="1" x14ac:dyDescent="0.2">
      <c r="A20" s="8" t="s">
        <v>49</v>
      </c>
      <c r="B20" s="9" t="s">
        <v>22</v>
      </c>
      <c r="C20" s="129">
        <v>0</v>
      </c>
      <c r="D20" s="32">
        <f>(Jul!C20*11)+(Aug!C20*10)+(Sep!C20*9)+(Oct!C20*8)+(Nov!C20*7)+(Dec!C20*6)+(Jan!C20*5)+(Feb!C20*4)+(Mar!C20*3)+(Apr!C20*2)+(May!C20*1)</f>
        <v>30497</v>
      </c>
      <c r="E20" s="130">
        <v>1149</v>
      </c>
      <c r="F20" s="32">
        <f>(Jul!E20*11)+(Aug!E20*10)+(Sep!E20*9)+(Oct!E20*8)+(Nov!E20*7)+(Dec!E20*6)+(Jan!E20*5)+(Feb!E20*4)+(Mar!E20*3)+(Apr!E20*2)+(May!E20*1)</f>
        <v>8805</v>
      </c>
      <c r="G20" s="131">
        <v>7943</v>
      </c>
      <c r="H20" s="32">
        <f>Apr!H20+G20</f>
        <v>45385</v>
      </c>
      <c r="I20" s="32">
        <f t="shared" si="0"/>
        <v>9092</v>
      </c>
      <c r="J20" s="59">
        <f t="shared" si="1"/>
        <v>84687</v>
      </c>
      <c r="K20" s="48"/>
      <c r="L20" s="48"/>
    </row>
    <row r="21" spans="1:12" s="1" customFormat="1" ht="15.75" customHeight="1" x14ac:dyDescent="0.2">
      <c r="A21" s="5" t="s">
        <v>50</v>
      </c>
      <c r="B21" s="6" t="s">
        <v>22</v>
      </c>
      <c r="C21" s="129">
        <v>1447</v>
      </c>
      <c r="D21" s="32">
        <f>(Jul!C21*11)+(Aug!C21*10)+(Sep!C21*9)+(Oct!C21*8)+(Nov!C21*7)+(Dec!C21*6)+(Jan!C21*5)+(Feb!C21*4)+(Mar!C21*3)+(Apr!C21*2)+(May!C21*1)</f>
        <v>2749</v>
      </c>
      <c r="E21" s="130">
        <v>0</v>
      </c>
      <c r="F21" s="32">
        <f>(Jul!E21*11)+(Aug!E21*10)+(Sep!E21*9)+(Oct!E21*8)+(Nov!E21*7)+(Dec!E21*6)+(Jan!E21*5)+(Feb!E21*4)+(Mar!E21*3)+(Apr!E21*2)+(May!E21*1)</f>
        <v>34592</v>
      </c>
      <c r="G21" s="131">
        <v>0</v>
      </c>
      <c r="H21" s="32">
        <f>Apr!H21+G21</f>
        <v>41671</v>
      </c>
      <c r="I21" s="32">
        <f t="shared" si="0"/>
        <v>1447</v>
      </c>
      <c r="J21" s="59">
        <f t="shared" si="1"/>
        <v>79012</v>
      </c>
      <c r="K21" s="48"/>
      <c r="L21" s="48"/>
    </row>
    <row r="22" spans="1:12" s="1" customFormat="1" ht="15.75" customHeight="1" x14ac:dyDescent="0.2">
      <c r="A22" s="5" t="s">
        <v>154</v>
      </c>
      <c r="B22" s="6" t="s">
        <v>22</v>
      </c>
      <c r="C22" s="129">
        <v>0</v>
      </c>
      <c r="D22" s="32">
        <f>(Jul!C22*11)+(Aug!C22*10)+(Sep!C22*9)+(Oct!C22*8)+(Nov!C22*7)+(Dec!C22*6)+(Jan!C22*5)+(Feb!C22*4)+(Mar!C22*3)+(Apr!C22*2)+(May!C22*1)</f>
        <v>0</v>
      </c>
      <c r="E22" s="130">
        <v>0</v>
      </c>
      <c r="F22" s="32">
        <f>(Jul!E22*11)+(Aug!E22*10)+(Sep!E22*9)+(Oct!E22*8)+(Nov!E22*7)+(Dec!E22*6)+(Jan!E22*5)+(Feb!E22*4)+(Mar!E22*3)+(Apr!E22*2)+(May!E22*1)</f>
        <v>0</v>
      </c>
      <c r="G22" s="131">
        <v>0</v>
      </c>
      <c r="H22" s="32">
        <f>Apr!H22+G22</f>
        <v>0</v>
      </c>
      <c r="I22" s="32">
        <f t="shared" si="0"/>
        <v>0</v>
      </c>
      <c r="J22" s="59">
        <f t="shared" si="1"/>
        <v>0</v>
      </c>
      <c r="K22" s="48"/>
      <c r="L22" s="48"/>
    </row>
    <row r="23" spans="1:12" s="1" customFormat="1" ht="15.75" customHeight="1" x14ac:dyDescent="0.2">
      <c r="A23" s="5" t="s">
        <v>51</v>
      </c>
      <c r="B23" s="6" t="s">
        <v>22</v>
      </c>
      <c r="C23" s="129">
        <v>11692</v>
      </c>
      <c r="D23" s="32">
        <f>(Jul!C23*11)+(Aug!C23*10)+(Sep!C23*9)+(Oct!C23*8)+(Nov!C23*7)+(Dec!C23*6)+(Jan!C23*5)+(Feb!C23*4)+(Mar!C23*3)+(Apr!C23*2)+(May!C23*1)</f>
        <v>462053</v>
      </c>
      <c r="E23" s="130">
        <v>2124</v>
      </c>
      <c r="F23" s="32">
        <f>(Jul!E23*11)+(Aug!E23*10)+(Sep!E23*9)+(Oct!E23*8)+(Nov!E23*7)+(Dec!E23*6)+(Jan!E23*5)+(Feb!E23*4)+(Mar!E23*3)+(Apr!E23*2)+(May!E23*1)</f>
        <v>311928</v>
      </c>
      <c r="G23" s="131">
        <v>172166</v>
      </c>
      <c r="H23" s="32">
        <f>Apr!H23+G23</f>
        <v>1009177</v>
      </c>
      <c r="I23" s="32">
        <f t="shared" si="0"/>
        <v>185982</v>
      </c>
      <c r="J23" s="59">
        <f t="shared" si="1"/>
        <v>1783158</v>
      </c>
      <c r="K23" s="48"/>
      <c r="L23" s="48"/>
    </row>
    <row r="24" spans="1:12" s="1" customFormat="1" ht="15.75" customHeight="1" x14ac:dyDescent="0.2">
      <c r="A24" s="5" t="s">
        <v>52</v>
      </c>
      <c r="B24" s="6" t="s">
        <v>22</v>
      </c>
      <c r="C24" s="129">
        <v>0</v>
      </c>
      <c r="D24" s="32">
        <f>(Jul!C24*11)+(Aug!C24*10)+(Sep!C24*9)+(Oct!C24*8)+(Nov!C24*7)+(Dec!C24*6)+(Jan!C24*5)+(Feb!C24*4)+(Mar!C24*3)+(Apr!C24*2)+(May!C24*1)</f>
        <v>22980</v>
      </c>
      <c r="E24" s="130">
        <v>0</v>
      </c>
      <c r="F24" s="32">
        <f>(Jul!E24*11)+(Aug!E24*10)+(Sep!E24*9)+(Oct!E24*8)+(Nov!E24*7)+(Dec!E24*6)+(Jan!E24*5)+(Feb!E24*4)+(Mar!E24*3)+(Apr!E24*2)+(May!E24*1)</f>
        <v>0</v>
      </c>
      <c r="G24" s="131">
        <v>0</v>
      </c>
      <c r="H24" s="32">
        <f>Apr!H24+G24</f>
        <v>12174</v>
      </c>
      <c r="I24" s="32">
        <f t="shared" si="0"/>
        <v>0</v>
      </c>
      <c r="J24" s="59">
        <f t="shared" si="1"/>
        <v>35154</v>
      </c>
      <c r="K24" s="48"/>
      <c r="L24" s="48"/>
    </row>
    <row r="25" spans="1:12" s="10" customFormat="1" ht="15.75" customHeight="1" x14ac:dyDescent="0.2">
      <c r="A25" s="8" t="s">
        <v>56</v>
      </c>
      <c r="B25" s="9" t="s">
        <v>22</v>
      </c>
      <c r="C25" s="129">
        <v>1419</v>
      </c>
      <c r="D25" s="32">
        <f>(Jul!C25*11)+(Aug!C25*10)+(Sep!C25*9)+(Oct!C25*8)+(Nov!C25*7)+(Dec!C25*6)+(Jan!C25*5)+(Feb!C25*4)+(Mar!C25*3)+(Apr!C25*2)+(May!C25*1)</f>
        <v>283525</v>
      </c>
      <c r="E25" s="130">
        <v>8857</v>
      </c>
      <c r="F25" s="32">
        <f>(Jul!E25*11)+(Aug!E25*10)+(Sep!E25*9)+(Oct!E25*8)+(Nov!E25*7)+(Dec!E25*6)+(Jan!E25*5)+(Feb!E25*4)+(Mar!E25*3)+(Apr!E25*2)+(May!E25*1)</f>
        <v>234163</v>
      </c>
      <c r="G25" s="131">
        <v>116895</v>
      </c>
      <c r="H25" s="32">
        <f>Apr!H25+G25</f>
        <v>531144</v>
      </c>
      <c r="I25" s="32">
        <f t="shared" si="0"/>
        <v>127171</v>
      </c>
      <c r="J25" s="59">
        <f t="shared" si="1"/>
        <v>1048832</v>
      </c>
      <c r="K25" s="48"/>
      <c r="L25" s="48"/>
    </row>
    <row r="26" spans="1:12" s="1" customFormat="1" ht="15.75" customHeight="1" x14ac:dyDescent="0.2">
      <c r="A26" s="5" t="s">
        <v>62</v>
      </c>
      <c r="B26" s="6" t="s">
        <v>22</v>
      </c>
      <c r="C26" s="129">
        <v>1334</v>
      </c>
      <c r="D26" s="32">
        <f>(Jul!C26*11)+(Aug!C26*10)+(Sep!C26*9)+(Oct!C26*8)+(Nov!C26*7)+(Dec!C26*6)+(Jan!C26*5)+(Feb!C26*4)+(Mar!C26*3)+(Apr!C26*2)+(May!C26*1)</f>
        <v>482703</v>
      </c>
      <c r="E26" s="130">
        <v>3328</v>
      </c>
      <c r="F26" s="32">
        <f>(Jul!E26*11)+(Aug!E26*10)+(Sep!E26*9)+(Oct!E26*8)+(Nov!E26*7)+(Dec!E26*6)+(Jan!E26*5)+(Feb!E26*4)+(Mar!E26*3)+(Apr!E26*2)+(May!E26*1)</f>
        <v>125546</v>
      </c>
      <c r="G26" s="131">
        <v>30731</v>
      </c>
      <c r="H26" s="32">
        <f>Apr!H26+G26</f>
        <v>412141</v>
      </c>
      <c r="I26" s="32">
        <f t="shared" si="0"/>
        <v>35393</v>
      </c>
      <c r="J26" s="59">
        <f t="shared" si="1"/>
        <v>1020390</v>
      </c>
      <c r="K26" s="48"/>
      <c r="L26" s="48"/>
    </row>
    <row r="27" spans="1:12" s="1" customFormat="1" ht="15.75" customHeight="1" x14ac:dyDescent="0.2">
      <c r="A27" s="5" t="s">
        <v>63</v>
      </c>
      <c r="B27" s="6" t="s">
        <v>22</v>
      </c>
      <c r="C27" s="129">
        <v>12330</v>
      </c>
      <c r="D27" s="32">
        <f>(Jul!C27*11)+(Aug!C27*10)+(Sep!C27*9)+(Oct!C27*8)+(Nov!C27*7)+(Dec!C27*6)+(Jan!C27*5)+(Feb!C27*4)+(Mar!C27*3)+(Apr!C27*2)+(May!C27*1)</f>
        <v>276997</v>
      </c>
      <c r="E27" s="130">
        <v>10372</v>
      </c>
      <c r="F27" s="32">
        <f>(Jul!E27*11)+(Aug!E27*10)+(Sep!E27*9)+(Oct!E27*8)+(Nov!E27*7)+(Dec!E27*6)+(Jan!E27*5)+(Feb!E27*4)+(Mar!E27*3)+(Apr!E27*2)+(May!E27*1)</f>
        <v>402690</v>
      </c>
      <c r="G27" s="131">
        <v>134934</v>
      </c>
      <c r="H27" s="32">
        <f>Apr!H27+G27</f>
        <v>710230</v>
      </c>
      <c r="I27" s="32">
        <f t="shared" si="0"/>
        <v>157636</v>
      </c>
      <c r="J27" s="59">
        <f t="shared" si="1"/>
        <v>1389917</v>
      </c>
      <c r="K27" s="48"/>
      <c r="L27" s="48"/>
    </row>
    <row r="28" spans="1:12" s="1" customFormat="1" ht="15.75" customHeight="1" x14ac:dyDescent="0.2">
      <c r="A28" s="5" t="s">
        <v>75</v>
      </c>
      <c r="B28" s="6" t="s">
        <v>22</v>
      </c>
      <c r="C28" s="129">
        <v>8206</v>
      </c>
      <c r="D28" s="32">
        <f>(Jul!C28*11)+(Aug!C28*10)+(Sep!C28*9)+(Oct!C28*8)+(Nov!C28*7)+(Dec!C28*6)+(Jan!C28*5)+(Feb!C28*4)+(Mar!C28*3)+(Apr!C28*2)+(May!C28*1)</f>
        <v>208792</v>
      </c>
      <c r="E28" s="130">
        <v>2616</v>
      </c>
      <c r="F28" s="32">
        <f>(Jul!E28*11)+(Aug!E28*10)+(Sep!E28*9)+(Oct!E28*8)+(Nov!E28*7)+(Dec!E28*6)+(Jan!E28*5)+(Feb!E28*4)+(Mar!E28*3)+(Apr!E28*2)+(May!E28*1)</f>
        <v>124884</v>
      </c>
      <c r="G28" s="131">
        <v>86500</v>
      </c>
      <c r="H28" s="32">
        <f>Apr!H28+G28</f>
        <v>404649</v>
      </c>
      <c r="I28" s="32">
        <f t="shared" si="0"/>
        <v>97322</v>
      </c>
      <c r="J28" s="59">
        <f t="shared" si="1"/>
        <v>738325</v>
      </c>
      <c r="K28" s="48"/>
      <c r="L28" s="48"/>
    </row>
    <row r="29" spans="1:12" s="1" customFormat="1" ht="15.75" customHeight="1" x14ac:dyDescent="0.2">
      <c r="A29" s="5" t="s">
        <v>80</v>
      </c>
      <c r="B29" s="6" t="s">
        <v>22</v>
      </c>
      <c r="C29" s="129">
        <v>15804</v>
      </c>
      <c r="D29" s="32">
        <f>(Jul!C29*11)+(Aug!C29*10)+(Sep!C29*9)+(Oct!C29*8)+(Nov!C29*7)+(Dec!C29*6)+(Jan!C29*5)+(Feb!C29*4)+(Mar!C29*3)+(Apr!C29*2)+(May!C29*1)</f>
        <v>582982</v>
      </c>
      <c r="E29" s="130">
        <v>2120</v>
      </c>
      <c r="F29" s="32">
        <f>(Jul!E29*11)+(Aug!E29*10)+(Sep!E29*9)+(Oct!E29*8)+(Nov!E29*7)+(Dec!E29*6)+(Jan!E29*5)+(Feb!E29*4)+(Mar!E29*3)+(Apr!E29*2)+(May!E29*1)</f>
        <v>34369</v>
      </c>
      <c r="G29" s="131">
        <v>80853</v>
      </c>
      <c r="H29" s="32">
        <f>Apr!H29+G29</f>
        <v>856774</v>
      </c>
      <c r="I29" s="32">
        <f t="shared" si="0"/>
        <v>98777</v>
      </c>
      <c r="J29" s="59">
        <f t="shared" si="1"/>
        <v>1474125</v>
      </c>
      <c r="K29" s="48"/>
      <c r="L29" s="48"/>
    </row>
    <row r="30" spans="1:12" s="1" customFormat="1" ht="15.75" customHeight="1" x14ac:dyDescent="0.2">
      <c r="A30" s="5" t="s">
        <v>81</v>
      </c>
      <c r="B30" s="6" t="s">
        <v>22</v>
      </c>
      <c r="C30" s="129">
        <v>19617</v>
      </c>
      <c r="D30" s="32">
        <f>(Jul!C30*11)+(Aug!C30*10)+(Sep!C30*9)+(Oct!C30*8)+(Nov!C30*7)+(Dec!C30*6)+(Jan!C30*5)+(Feb!C30*4)+(Mar!C30*3)+(Apr!C30*2)+(May!C30*1)</f>
        <v>638253</v>
      </c>
      <c r="E30" s="130">
        <v>3284</v>
      </c>
      <c r="F30" s="32">
        <f>(Jul!E30*11)+(Aug!E30*10)+(Sep!E30*9)+(Oct!E30*8)+(Nov!E30*7)+(Dec!E30*6)+(Jan!E30*5)+(Feb!E30*4)+(Mar!E30*3)+(Apr!E30*2)+(May!E30*1)</f>
        <v>225494</v>
      </c>
      <c r="G30" s="131">
        <v>126257</v>
      </c>
      <c r="H30" s="32">
        <f>Apr!H30+G30</f>
        <v>1045050</v>
      </c>
      <c r="I30" s="32">
        <f t="shared" si="0"/>
        <v>149158</v>
      </c>
      <c r="J30" s="59">
        <f t="shared" si="1"/>
        <v>1908797</v>
      </c>
      <c r="K30" s="48"/>
      <c r="L30" s="48"/>
    </row>
    <row r="31" spans="1:12" s="1" customFormat="1" ht="15.75" customHeight="1" x14ac:dyDescent="0.2">
      <c r="A31" s="5" t="s">
        <v>82</v>
      </c>
      <c r="B31" s="6" t="s">
        <v>22</v>
      </c>
      <c r="C31" s="129">
        <v>6865</v>
      </c>
      <c r="D31" s="32">
        <f>(Jul!C31*11)+(Aug!C31*10)+(Sep!C31*9)+(Oct!C31*8)+(Nov!C31*7)+(Dec!C31*6)+(Jan!C31*5)+(Feb!C31*4)+(Mar!C31*3)+(Apr!C31*2)+(May!C31*1)</f>
        <v>315399</v>
      </c>
      <c r="E31" s="130">
        <v>15367</v>
      </c>
      <c r="F31" s="32">
        <f>(Jul!E31*11)+(Aug!E31*10)+(Sep!E31*9)+(Oct!E31*8)+(Nov!E31*7)+(Dec!E31*6)+(Jan!E31*5)+(Feb!E31*4)+(Mar!E31*3)+(Apr!E31*2)+(May!E31*1)</f>
        <v>457901</v>
      </c>
      <c r="G31" s="131">
        <v>87061</v>
      </c>
      <c r="H31" s="32">
        <f>Apr!H31+G31</f>
        <v>732176</v>
      </c>
      <c r="I31" s="32">
        <f t="shared" si="0"/>
        <v>109293</v>
      </c>
      <c r="J31" s="59">
        <f t="shared" si="1"/>
        <v>1505476</v>
      </c>
      <c r="K31" s="48"/>
      <c r="L31" s="48"/>
    </row>
    <row r="32" spans="1:12" s="10" customFormat="1" ht="15.75" customHeight="1" x14ac:dyDescent="0.2">
      <c r="A32" s="8" t="s">
        <v>84</v>
      </c>
      <c r="B32" s="9" t="s">
        <v>22</v>
      </c>
      <c r="C32" s="129">
        <v>31767</v>
      </c>
      <c r="D32" s="32">
        <f>(Jul!C32*11)+(Aug!C32*10)+(Sep!C32*9)+(Oct!C32*8)+(Nov!C32*7)+(Dec!C32*6)+(Jan!C32*5)+(Feb!C32*4)+(Mar!C32*3)+(Apr!C32*2)+(May!C32*1)</f>
        <v>551621</v>
      </c>
      <c r="E32" s="130">
        <v>26769</v>
      </c>
      <c r="F32" s="32">
        <f>(Jul!E32*11)+(Aug!E32*10)+(Sep!E32*9)+(Oct!E32*8)+(Nov!E32*7)+(Dec!E32*6)+(Jan!E32*5)+(Feb!E32*4)+(Mar!E32*3)+(Apr!E32*2)+(May!E32*1)</f>
        <v>815984</v>
      </c>
      <c r="G32" s="131">
        <v>549972</v>
      </c>
      <c r="H32" s="32">
        <f>Apr!H32+G32</f>
        <v>1613407</v>
      </c>
      <c r="I32" s="32">
        <f t="shared" si="0"/>
        <v>608508</v>
      </c>
      <c r="J32" s="59">
        <f t="shared" si="1"/>
        <v>2981012</v>
      </c>
      <c r="K32" s="48"/>
      <c r="L32" s="48"/>
    </row>
    <row r="33" spans="1:12" s="10" customFormat="1" ht="15.75" customHeight="1" x14ac:dyDescent="0.2">
      <c r="A33" s="8" t="s">
        <v>132</v>
      </c>
      <c r="B33" s="9" t="s">
        <v>22</v>
      </c>
      <c r="C33" s="129">
        <v>0</v>
      </c>
      <c r="D33" s="32">
        <f>(Jul!C33*11)+(Aug!C33*10)+(Sep!C33*9)+(Oct!C33*8)+(Nov!C33*7)+(Dec!C33*6)+(Jan!C33*5)+(Feb!C33*4)+(Mar!C33*3)+(Apr!C33*2)+(May!C33*1)</f>
        <v>28580</v>
      </c>
      <c r="E33" s="130">
        <v>2597</v>
      </c>
      <c r="F33" s="32">
        <f>(Jul!E33*11)+(Aug!E33*10)+(Sep!E33*9)+(Oct!E33*8)+(Nov!E33*7)+(Dec!E33*6)+(Jan!E33*5)+(Feb!E33*4)+(Mar!E33*3)+(Apr!E33*2)+(May!E33*1)</f>
        <v>153349</v>
      </c>
      <c r="G33" s="131">
        <v>1213</v>
      </c>
      <c r="H33" s="32">
        <f>Apr!H33+G33</f>
        <v>169987</v>
      </c>
      <c r="I33" s="32">
        <f t="shared" si="0"/>
        <v>3810</v>
      </c>
      <c r="J33" s="59">
        <f t="shared" si="1"/>
        <v>351916</v>
      </c>
      <c r="K33" s="48"/>
      <c r="L33" s="48"/>
    </row>
    <row r="34" spans="1:12" s="10" customFormat="1" ht="15.75" customHeight="1" x14ac:dyDescent="0.2">
      <c r="A34" s="8" t="s">
        <v>133</v>
      </c>
      <c r="B34" s="9" t="s">
        <v>22</v>
      </c>
      <c r="C34" s="129">
        <v>0</v>
      </c>
      <c r="D34" s="32">
        <f>(Jul!C34*11)+(Aug!C34*10)+(Sep!C34*9)+(Oct!C34*8)+(Nov!C34*7)+(Dec!C34*6)+(Jan!C34*5)+(Feb!C34*4)+(Mar!C34*3)+(Apr!C34*2)+(May!C34*1)</f>
        <v>2906</v>
      </c>
      <c r="E34" s="130">
        <v>8294</v>
      </c>
      <c r="F34" s="32">
        <f>(Jul!E34*11)+(Aug!E34*10)+(Sep!E34*9)+(Oct!E34*8)+(Nov!E34*7)+(Dec!E34*6)+(Jan!E34*5)+(Feb!E34*4)+(Mar!E34*3)+(Apr!E34*2)+(May!E34*1)</f>
        <v>379488</v>
      </c>
      <c r="G34" s="131">
        <v>26213</v>
      </c>
      <c r="H34" s="32">
        <f>Apr!H34+G34</f>
        <v>217795</v>
      </c>
      <c r="I34" s="32">
        <f t="shared" si="0"/>
        <v>34507</v>
      </c>
      <c r="J34" s="59">
        <f t="shared" si="1"/>
        <v>600189</v>
      </c>
      <c r="K34" s="48"/>
      <c r="L34" s="48"/>
    </row>
    <row r="35" spans="1:12" s="10" customFormat="1" ht="15.75" customHeight="1" x14ac:dyDescent="0.2">
      <c r="A35" s="8" t="s">
        <v>134</v>
      </c>
      <c r="B35" s="9" t="s">
        <v>22</v>
      </c>
      <c r="C35" s="129">
        <v>3617</v>
      </c>
      <c r="D35" s="32">
        <f>(Jul!C35*11)+(Aug!C35*10)+(Sep!C35*9)+(Oct!C35*8)+(Nov!C35*7)+(Dec!C35*6)+(Jan!C35*5)+(Feb!C35*4)+(Mar!C35*3)+(Apr!C35*2)+(May!C35*1)</f>
        <v>24773</v>
      </c>
      <c r="E35" s="130">
        <v>2717</v>
      </c>
      <c r="F35" s="32">
        <f>(Jul!E35*11)+(Aug!E35*10)+(Sep!E35*9)+(Oct!E35*8)+(Nov!E35*7)+(Dec!E35*6)+(Jan!E35*5)+(Feb!E35*4)+(Mar!E35*3)+(Apr!E35*2)+(May!E35*1)</f>
        <v>134355</v>
      </c>
      <c r="G35" s="131">
        <v>74274</v>
      </c>
      <c r="H35" s="32">
        <f>Apr!H35+G35</f>
        <v>374705</v>
      </c>
      <c r="I35" s="32">
        <f t="shared" si="0"/>
        <v>80608</v>
      </c>
      <c r="J35" s="59">
        <f t="shared" si="1"/>
        <v>533833</v>
      </c>
      <c r="K35" s="48"/>
      <c r="L35" s="48"/>
    </row>
    <row r="36" spans="1:12" s="10" customFormat="1" ht="15.75" customHeight="1" x14ac:dyDescent="0.2">
      <c r="A36" s="8" t="s">
        <v>127</v>
      </c>
      <c r="B36" s="9" t="s">
        <v>20</v>
      </c>
      <c r="C36" s="132">
        <v>9435</v>
      </c>
      <c r="D36" s="32">
        <f>(Jul!C36*11)+(Aug!C36*10)+(Sep!C36*9)+(Oct!C36*8)+(Nov!C36*7)+(Dec!C36*6)+(Jan!C36*5)+(Feb!C36*4)+(Mar!C36*3)+(Apr!C36*2)+(May!C36*1)</f>
        <v>695000</v>
      </c>
      <c r="E36" s="133"/>
      <c r="F36" s="32">
        <f>(Jul!E36*11)+(Aug!E36*10)+(Sep!E36*9)+(Oct!E36*8)+(Nov!E36*7)+(Dec!E36*6)+(Jan!E36*5)+(Feb!E36*4)+(Mar!E36*3)+(Apr!E36*2)+(May!E36*1)</f>
        <v>48631</v>
      </c>
      <c r="G36" s="134">
        <v>74579</v>
      </c>
      <c r="H36" s="32">
        <f>Apr!H36+G36</f>
        <v>596171</v>
      </c>
      <c r="I36" s="32">
        <f t="shared" si="0"/>
        <v>84014</v>
      </c>
      <c r="J36" s="59">
        <f t="shared" si="1"/>
        <v>1339802</v>
      </c>
      <c r="K36" s="48"/>
      <c r="L36" s="48"/>
    </row>
    <row r="37" spans="1:12" s="1" customFormat="1" ht="15.75" customHeight="1" x14ac:dyDescent="0.2">
      <c r="A37" s="5" t="s">
        <v>19</v>
      </c>
      <c r="B37" s="6" t="s">
        <v>20</v>
      </c>
      <c r="C37" s="132"/>
      <c r="D37" s="32">
        <f>(Jul!C37*11)+(Aug!C37*10)+(Sep!C37*9)+(Oct!C37*8)+(Nov!C37*7)+(Dec!C37*6)+(Jan!C37*5)+(Feb!C37*4)+(Mar!C37*3)+(Apr!C37*2)+(May!C37*1)</f>
        <v>250271</v>
      </c>
      <c r="E37" s="133"/>
      <c r="F37" s="32">
        <f>(Jul!E37*11)+(Aug!E37*10)+(Sep!E37*9)+(Oct!E37*8)+(Nov!E37*7)+(Dec!E37*6)+(Jan!E37*5)+(Feb!E37*4)+(Mar!E37*3)+(Apr!E37*2)+(May!E37*1)</f>
        <v>3580</v>
      </c>
      <c r="G37" s="134"/>
      <c r="H37" s="32">
        <f>Apr!H37+G37</f>
        <v>314449</v>
      </c>
      <c r="I37" s="32">
        <f t="shared" si="0"/>
        <v>0</v>
      </c>
      <c r="J37" s="59">
        <f t="shared" si="1"/>
        <v>568300</v>
      </c>
      <c r="K37" s="48"/>
      <c r="L37" s="48"/>
    </row>
    <row r="38" spans="1:12" s="1" customFormat="1" ht="15.75" customHeight="1" x14ac:dyDescent="0.2">
      <c r="A38" s="5" t="s">
        <v>26</v>
      </c>
      <c r="B38" s="6" t="s">
        <v>20</v>
      </c>
      <c r="C38" s="132">
        <v>28042</v>
      </c>
      <c r="D38" s="32">
        <f>(Jul!C38*11)+(Aug!C38*10)+(Sep!C38*9)+(Oct!C38*8)+(Nov!C38*7)+(Dec!C38*6)+(Jan!C38*5)+(Feb!C38*4)+(Mar!C38*3)+(Apr!C38*2)+(May!C38*1)</f>
        <v>1842692</v>
      </c>
      <c r="E38" s="133">
        <v>3972</v>
      </c>
      <c r="F38" s="32">
        <f>(Jul!E38*11)+(Aug!E38*10)+(Sep!E38*9)+(Oct!E38*8)+(Nov!E38*7)+(Dec!E38*6)+(Jan!E38*5)+(Feb!E38*4)+(Mar!E38*3)+(Apr!E38*2)+(May!E38*1)</f>
        <v>409977</v>
      </c>
      <c r="G38" s="134">
        <v>147951</v>
      </c>
      <c r="H38" s="32">
        <f>Apr!H38+G38</f>
        <v>3489688</v>
      </c>
      <c r="I38" s="32">
        <f t="shared" si="0"/>
        <v>179965</v>
      </c>
      <c r="J38" s="59">
        <f t="shared" si="1"/>
        <v>5742357</v>
      </c>
      <c r="K38" s="48"/>
      <c r="L38" s="48"/>
    </row>
    <row r="39" spans="1:12" s="1" customFormat="1" ht="15.75" customHeight="1" x14ac:dyDescent="0.2">
      <c r="A39" s="5" t="s">
        <v>28</v>
      </c>
      <c r="B39" s="6" t="s">
        <v>20</v>
      </c>
      <c r="C39" s="132">
        <v>10194</v>
      </c>
      <c r="D39" s="32">
        <f>(Jul!C39*11)+(Aug!C39*10)+(Sep!C39*9)+(Oct!C39*8)+(Nov!C39*7)+(Dec!C39*6)+(Jan!C39*5)+(Feb!C39*4)+(Mar!C39*3)+(Apr!C39*2)+(May!C39*1)</f>
        <v>809757</v>
      </c>
      <c r="E39" s="133"/>
      <c r="F39" s="32">
        <f>(Jul!E39*11)+(Aug!E39*10)+(Sep!E39*9)+(Oct!E39*8)+(Nov!E39*7)+(Dec!E39*6)+(Jan!E39*5)+(Feb!E39*4)+(Mar!E39*3)+(Apr!E39*2)+(May!E39*1)</f>
        <v>16284</v>
      </c>
      <c r="G39" s="134">
        <v>94895</v>
      </c>
      <c r="H39" s="32">
        <f>Apr!H39+G39</f>
        <v>1089511</v>
      </c>
      <c r="I39" s="32">
        <f t="shared" si="0"/>
        <v>105089</v>
      </c>
      <c r="J39" s="59">
        <f t="shared" si="1"/>
        <v>1915552</v>
      </c>
      <c r="K39" s="48"/>
      <c r="L39" s="48"/>
    </row>
    <row r="40" spans="1:12" s="1" customFormat="1" ht="15.75" customHeight="1" x14ac:dyDescent="0.2">
      <c r="A40" s="5" t="s">
        <v>29</v>
      </c>
      <c r="B40" s="6" t="s">
        <v>20</v>
      </c>
      <c r="C40" s="132">
        <v>6098</v>
      </c>
      <c r="D40" s="32">
        <f>(Jul!C40*11)+(Aug!C40*10)+(Sep!C40*9)+(Oct!C40*8)+(Nov!C40*7)+(Dec!C40*6)+(Jan!C40*5)+(Feb!C40*4)+(Mar!C40*3)+(Apr!C40*2)+(May!C40*1)</f>
        <v>621727</v>
      </c>
      <c r="E40" s="133">
        <v>3576</v>
      </c>
      <c r="F40" s="32">
        <f>(Jul!E40*11)+(Aug!E40*10)+(Sep!E40*9)+(Oct!E40*8)+(Nov!E40*7)+(Dec!E40*6)+(Jan!E40*5)+(Feb!E40*4)+(Mar!E40*3)+(Apr!E40*2)+(May!E40*1)</f>
        <v>75635</v>
      </c>
      <c r="G40" s="134">
        <v>29138</v>
      </c>
      <c r="H40" s="32">
        <f>Apr!H40+G40</f>
        <v>722200</v>
      </c>
      <c r="I40" s="32">
        <f t="shared" si="0"/>
        <v>38812</v>
      </c>
      <c r="J40" s="59">
        <f t="shared" si="1"/>
        <v>1419562</v>
      </c>
      <c r="K40" s="48"/>
      <c r="L40" s="48"/>
    </row>
    <row r="41" spans="1:12" s="10" customFormat="1" ht="15.75" customHeight="1" x14ac:dyDescent="0.2">
      <c r="A41" s="8" t="s">
        <v>32</v>
      </c>
      <c r="B41" s="9" t="s">
        <v>20</v>
      </c>
      <c r="C41" s="132"/>
      <c r="D41" s="32">
        <f>(Jul!C41*11)+(Aug!C41*10)+(Sep!C41*9)+(Oct!C41*8)+(Nov!C41*7)+(Dec!C41*6)+(Jan!C41*5)+(Feb!C41*4)+(Mar!C41*3)+(Apr!C41*2)+(May!C41*1)</f>
        <v>3984</v>
      </c>
      <c r="E41" s="133"/>
      <c r="F41" s="32">
        <f>(Jul!E41*11)+(Aug!E41*10)+(Sep!E41*9)+(Oct!E41*8)+(Nov!E41*7)+(Dec!E41*6)+(Jan!E41*5)+(Feb!E41*4)+(Mar!E41*3)+(Apr!E41*2)+(May!E41*1)</f>
        <v>0</v>
      </c>
      <c r="G41" s="134"/>
      <c r="H41" s="32">
        <f>Apr!H41+G41</f>
        <v>3366</v>
      </c>
      <c r="I41" s="32">
        <f t="shared" si="0"/>
        <v>0</v>
      </c>
      <c r="J41" s="59">
        <f t="shared" si="1"/>
        <v>7350</v>
      </c>
      <c r="K41" s="48"/>
      <c r="L41" s="48"/>
    </row>
    <row r="42" spans="1:12" s="1" customFormat="1" ht="15.75" customHeight="1" x14ac:dyDescent="0.2">
      <c r="A42" s="5" t="s">
        <v>33</v>
      </c>
      <c r="B42" s="6" t="s">
        <v>20</v>
      </c>
      <c r="C42" s="132">
        <v>16500</v>
      </c>
      <c r="D42" s="32">
        <f>(Jul!C42*11)+(Aug!C42*10)+(Sep!C42*9)+(Oct!C42*8)+(Nov!C42*7)+(Dec!C42*6)+(Jan!C42*5)+(Feb!C42*4)+(Mar!C42*3)+(Apr!C42*2)+(May!C42*1)</f>
        <v>834015</v>
      </c>
      <c r="E42" s="133">
        <v>416</v>
      </c>
      <c r="F42" s="32">
        <f>(Jul!E42*11)+(Aug!E42*10)+(Sep!E42*9)+(Oct!E42*8)+(Nov!E42*7)+(Dec!E42*6)+(Jan!E42*5)+(Feb!E42*4)+(Mar!E42*3)+(Apr!E42*2)+(May!E42*1)</f>
        <v>250529</v>
      </c>
      <c r="G42" s="134">
        <v>1795</v>
      </c>
      <c r="H42" s="32">
        <f>Apr!H42+G42</f>
        <v>612249</v>
      </c>
      <c r="I42" s="32">
        <f t="shared" si="0"/>
        <v>18711</v>
      </c>
      <c r="J42" s="59">
        <f t="shared" si="1"/>
        <v>1696793</v>
      </c>
      <c r="K42" s="48"/>
      <c r="L42" s="48"/>
    </row>
    <row r="43" spans="1:12" s="1" customFormat="1" ht="15.75" customHeight="1" x14ac:dyDescent="0.2">
      <c r="A43" s="5" t="s">
        <v>34</v>
      </c>
      <c r="B43" s="6" t="s">
        <v>20</v>
      </c>
      <c r="C43" s="132">
        <v>7446</v>
      </c>
      <c r="D43" s="32">
        <f>(Jul!C43*11)+(Aug!C43*10)+(Sep!C43*9)+(Oct!C43*8)+(Nov!C43*7)+(Dec!C43*6)+(Jan!C43*5)+(Feb!C43*4)+(Mar!C43*3)+(Apr!C43*2)+(May!C43*1)</f>
        <v>576257</v>
      </c>
      <c r="E43" s="133">
        <v>1788</v>
      </c>
      <c r="F43" s="32">
        <f>(Jul!E43*11)+(Aug!E43*10)+(Sep!E43*9)+(Oct!E43*8)+(Nov!E43*7)+(Dec!E43*6)+(Jan!E43*5)+(Feb!E43*4)+(Mar!E43*3)+(Apr!E43*2)+(May!E43*1)</f>
        <v>135658</v>
      </c>
      <c r="G43" s="134">
        <v>48895</v>
      </c>
      <c r="H43" s="32">
        <f>Apr!H43+G43</f>
        <v>514815</v>
      </c>
      <c r="I43" s="32">
        <f t="shared" si="0"/>
        <v>58129</v>
      </c>
      <c r="J43" s="59">
        <f t="shared" si="1"/>
        <v>1226730</v>
      </c>
      <c r="K43" s="48"/>
      <c r="L43" s="48"/>
    </row>
    <row r="44" spans="1:12" s="10" customFormat="1" ht="15.75" customHeight="1" x14ac:dyDescent="0.2">
      <c r="A44" s="8" t="s">
        <v>35</v>
      </c>
      <c r="B44" s="9" t="s">
        <v>20</v>
      </c>
      <c r="C44" s="132"/>
      <c r="D44" s="32">
        <f>(Jul!C44*11)+(Aug!C44*10)+(Sep!C44*9)+(Oct!C44*8)+(Nov!C44*7)+(Dec!C44*6)+(Jan!C44*5)+(Feb!C44*4)+(Mar!C44*3)+(Apr!C44*2)+(May!C44*1)</f>
        <v>0</v>
      </c>
      <c r="E44" s="133"/>
      <c r="F44" s="32">
        <f>(Jul!E44*11)+(Aug!E44*10)+(Sep!E44*9)+(Oct!E44*8)+(Nov!E44*7)+(Dec!E44*6)+(Jan!E44*5)+(Feb!E44*4)+(Mar!E44*3)+(Apr!E44*2)+(May!E44*1)</f>
        <v>3030</v>
      </c>
      <c r="G44" s="134"/>
      <c r="H44" s="32">
        <f>Apr!H44+G44</f>
        <v>2172</v>
      </c>
      <c r="I44" s="32">
        <f t="shared" si="0"/>
        <v>0</v>
      </c>
      <c r="J44" s="59">
        <f t="shared" si="1"/>
        <v>5202</v>
      </c>
      <c r="K44" s="48"/>
      <c r="L44" s="48"/>
    </row>
    <row r="45" spans="1:12" s="1" customFormat="1" ht="15.75" customHeight="1" x14ac:dyDescent="0.2">
      <c r="A45" s="5" t="s">
        <v>38</v>
      </c>
      <c r="B45" s="6" t="s">
        <v>20</v>
      </c>
      <c r="C45" s="132">
        <v>23371</v>
      </c>
      <c r="D45" s="32">
        <f>(Jul!C45*11)+(Aug!C45*10)+(Sep!C45*9)+(Oct!C45*8)+(Nov!C45*7)+(Dec!C45*6)+(Jan!C45*5)+(Feb!C45*4)+(Mar!C45*3)+(Apr!C45*2)+(May!C45*1)</f>
        <v>889468</v>
      </c>
      <c r="E45" s="133">
        <v>1369</v>
      </c>
      <c r="F45" s="32">
        <f>(Jul!E45*11)+(Aug!E45*10)+(Sep!E45*9)+(Oct!E45*8)+(Nov!E45*7)+(Dec!E45*6)+(Jan!E45*5)+(Feb!E45*4)+(Mar!E45*3)+(Apr!E45*2)+(May!E45*1)</f>
        <v>20718</v>
      </c>
      <c r="G45" s="134">
        <v>78474</v>
      </c>
      <c r="H45" s="32">
        <f>Apr!H45+G45</f>
        <v>668950</v>
      </c>
      <c r="I45" s="32">
        <f t="shared" si="0"/>
        <v>103214</v>
      </c>
      <c r="J45" s="59">
        <f t="shared" si="1"/>
        <v>1579136</v>
      </c>
      <c r="K45" s="48"/>
      <c r="L45" s="48"/>
    </row>
    <row r="46" spans="1:12" s="10" customFormat="1" ht="15.75" customHeight="1" x14ac:dyDescent="0.2">
      <c r="A46" s="8" t="s">
        <v>39</v>
      </c>
      <c r="B46" s="9" t="s">
        <v>20</v>
      </c>
      <c r="C46" s="132">
        <v>10329</v>
      </c>
      <c r="D46" s="32">
        <f>(Jul!C46*11)+(Aug!C46*10)+(Sep!C46*9)+(Oct!C46*8)+(Nov!C46*7)+(Dec!C46*6)+(Jan!C46*5)+(Feb!C46*4)+(Mar!C46*3)+(Apr!C46*2)+(May!C46*1)</f>
        <v>422016</v>
      </c>
      <c r="E46" s="133">
        <v>2298</v>
      </c>
      <c r="F46" s="32">
        <f>(Jul!E46*11)+(Aug!E46*10)+(Sep!E46*9)+(Oct!E46*8)+(Nov!E46*7)+(Dec!E46*6)+(Jan!E46*5)+(Feb!E46*4)+(Mar!E46*3)+(Apr!E46*2)+(May!E46*1)</f>
        <v>47680</v>
      </c>
      <c r="G46" s="134">
        <v>125626</v>
      </c>
      <c r="H46" s="32">
        <f>Apr!H46+G46</f>
        <v>666427</v>
      </c>
      <c r="I46" s="32">
        <f t="shared" si="0"/>
        <v>138253</v>
      </c>
      <c r="J46" s="59">
        <f t="shared" si="1"/>
        <v>1136123</v>
      </c>
      <c r="K46" s="48"/>
      <c r="L46" s="48"/>
    </row>
    <row r="47" spans="1:12" s="1" customFormat="1" ht="15.75" customHeight="1" x14ac:dyDescent="0.2">
      <c r="A47" s="5" t="s">
        <v>41</v>
      </c>
      <c r="B47" s="6" t="s">
        <v>20</v>
      </c>
      <c r="C47" s="132">
        <v>46494</v>
      </c>
      <c r="D47" s="32">
        <f>(Jul!C47*11)+(Aug!C47*10)+(Sep!C47*9)+(Oct!C47*8)+(Nov!C47*7)+(Dec!C47*6)+(Jan!C47*5)+(Feb!C47*4)+(Mar!C47*3)+(Apr!C47*2)+(May!C47*1)</f>
        <v>2330175</v>
      </c>
      <c r="E47" s="133">
        <v>11201</v>
      </c>
      <c r="F47" s="32">
        <f>(Jul!E47*11)+(Aug!E47*10)+(Sep!E47*9)+(Oct!E47*8)+(Nov!E47*7)+(Dec!E47*6)+(Jan!E47*5)+(Feb!E47*4)+(Mar!E47*3)+(Apr!E47*2)+(May!E47*1)</f>
        <v>625990</v>
      </c>
      <c r="G47" s="134">
        <v>279024</v>
      </c>
      <c r="H47" s="32">
        <f>Apr!H47+G47</f>
        <v>2119895</v>
      </c>
      <c r="I47" s="32">
        <f t="shared" si="0"/>
        <v>336719</v>
      </c>
      <c r="J47" s="59">
        <f t="shared" si="1"/>
        <v>5076060</v>
      </c>
      <c r="K47" s="48"/>
      <c r="L47" s="48"/>
    </row>
    <row r="48" spans="1:12" s="1" customFormat="1" ht="15.75" customHeight="1" x14ac:dyDescent="0.2">
      <c r="A48" s="5" t="s">
        <v>42</v>
      </c>
      <c r="B48" s="6" t="s">
        <v>20</v>
      </c>
      <c r="C48" s="132">
        <v>5683</v>
      </c>
      <c r="D48" s="32">
        <f>(Jul!C48*11)+(Aug!C48*10)+(Sep!C48*9)+(Oct!C48*8)+(Nov!C48*7)+(Dec!C48*6)+(Jan!C48*5)+(Feb!C48*4)+(Mar!C48*3)+(Apr!C48*2)+(May!C48*1)</f>
        <v>300056</v>
      </c>
      <c r="E48" s="133">
        <v>2825</v>
      </c>
      <c r="F48" s="32">
        <f>(Jul!E48*11)+(Aug!E48*10)+(Sep!E48*9)+(Oct!E48*8)+(Nov!E48*7)+(Dec!E48*6)+(Jan!E48*5)+(Feb!E48*4)+(Mar!E48*3)+(Apr!E48*2)+(May!E48*1)</f>
        <v>445830</v>
      </c>
      <c r="G48" s="134">
        <v>54759</v>
      </c>
      <c r="H48" s="32">
        <f>Apr!H48+G48</f>
        <v>1066324</v>
      </c>
      <c r="I48" s="32">
        <f t="shared" si="0"/>
        <v>63267</v>
      </c>
      <c r="J48" s="59">
        <f t="shared" si="1"/>
        <v>1812210</v>
      </c>
      <c r="K48" s="48"/>
      <c r="L48" s="48"/>
    </row>
    <row r="49" spans="1:12" s="10" customFormat="1" ht="15.75" customHeight="1" x14ac:dyDescent="0.2">
      <c r="A49" s="8" t="s">
        <v>43</v>
      </c>
      <c r="B49" s="9" t="s">
        <v>20</v>
      </c>
      <c r="C49" s="132"/>
      <c r="D49" s="32">
        <f>(Jul!C49*11)+(Aug!C49*10)+(Sep!C49*9)+(Oct!C49*8)+(Nov!C49*7)+(Dec!C49*6)+(Jan!C49*5)+(Feb!C49*4)+(Mar!C49*3)+(Apr!C49*2)+(May!C49*1)</f>
        <v>114943</v>
      </c>
      <c r="E49" s="133"/>
      <c r="F49" s="32">
        <f>(Jul!E49*11)+(Aug!E49*10)+(Sep!E49*9)+(Oct!E49*8)+(Nov!E49*7)+(Dec!E49*6)+(Jan!E49*5)+(Feb!E49*4)+(Mar!E49*3)+(Apr!E49*2)+(May!E49*1)</f>
        <v>76343</v>
      </c>
      <c r="G49" s="134"/>
      <c r="H49" s="32">
        <f>Apr!H49+G49</f>
        <v>188153</v>
      </c>
      <c r="I49" s="32">
        <f t="shared" si="0"/>
        <v>0</v>
      </c>
      <c r="J49" s="59">
        <f t="shared" si="1"/>
        <v>379439</v>
      </c>
      <c r="K49" s="48"/>
      <c r="L49" s="48"/>
    </row>
    <row r="50" spans="1:12" s="10" customFormat="1" ht="15.75" customHeight="1" x14ac:dyDescent="0.2">
      <c r="A50" s="8" t="s">
        <v>128</v>
      </c>
      <c r="B50" s="9" t="s">
        <v>20</v>
      </c>
      <c r="C50" s="132">
        <v>25891</v>
      </c>
      <c r="D50" s="32">
        <f>(Jul!C50*11)+(Aug!C50*10)+(Sep!C50*9)+(Oct!C50*8)+(Nov!C50*7)+(Dec!C50*6)+(Jan!C50*5)+(Feb!C50*4)+(Mar!C50*3)+(Apr!C50*2)+(May!C50*1)</f>
        <v>913745</v>
      </c>
      <c r="E50" s="133"/>
      <c r="F50" s="32">
        <f>(Jul!E50*11)+(Aug!E50*10)+(Sep!E50*9)+(Oct!E50*8)+(Nov!E50*7)+(Dec!E50*6)+(Jan!E50*5)+(Feb!E50*4)+(Mar!E50*3)+(Apr!E50*2)+(May!E50*1)</f>
        <v>100744</v>
      </c>
      <c r="G50" s="134">
        <v>22785</v>
      </c>
      <c r="H50" s="32">
        <f>Apr!H50+G50</f>
        <v>303455</v>
      </c>
      <c r="I50" s="32">
        <f t="shared" si="0"/>
        <v>48676</v>
      </c>
      <c r="J50" s="59">
        <f t="shared" si="1"/>
        <v>1317944</v>
      </c>
      <c r="K50" s="48"/>
      <c r="L50" s="48"/>
    </row>
    <row r="51" spans="1:12" s="1" customFormat="1" ht="15.75" customHeight="1" x14ac:dyDescent="0.2">
      <c r="A51" s="5" t="s">
        <v>48</v>
      </c>
      <c r="B51" s="6" t="s">
        <v>20</v>
      </c>
      <c r="C51" s="132">
        <v>31146</v>
      </c>
      <c r="D51" s="32">
        <f>(Jul!C51*11)+(Aug!C51*10)+(Sep!C51*9)+(Oct!C51*8)+(Nov!C51*7)+(Dec!C51*6)+(Jan!C51*5)+(Feb!C51*4)+(Mar!C51*3)+(Apr!C51*2)+(May!C51*1)</f>
        <v>1130907</v>
      </c>
      <c r="E51" s="133">
        <v>1149</v>
      </c>
      <c r="F51" s="32">
        <f>(Jul!E51*11)+(Aug!E51*10)+(Sep!E51*9)+(Oct!E51*8)+(Nov!E51*7)+(Dec!E51*6)+(Jan!E51*5)+(Feb!E51*4)+(Mar!E51*3)+(Apr!E51*2)+(May!E51*1)</f>
        <v>97876</v>
      </c>
      <c r="G51" s="134">
        <v>107180</v>
      </c>
      <c r="H51" s="32">
        <f>Apr!H51+G51</f>
        <v>1176844</v>
      </c>
      <c r="I51" s="32">
        <f t="shared" si="0"/>
        <v>139475</v>
      </c>
      <c r="J51" s="59">
        <f t="shared" si="1"/>
        <v>2405627</v>
      </c>
      <c r="K51" s="48"/>
      <c r="L51" s="48"/>
    </row>
    <row r="52" spans="1:12" s="10" customFormat="1" ht="15.75" customHeight="1" x14ac:dyDescent="0.2">
      <c r="A52" s="8" t="s">
        <v>53</v>
      </c>
      <c r="B52" s="9" t="s">
        <v>20</v>
      </c>
      <c r="C52" s="132">
        <v>1448</v>
      </c>
      <c r="D52" s="32">
        <f>(Jul!C52*11)+(Aug!C52*10)+(Sep!C52*9)+(Oct!C52*8)+(Nov!C52*7)+(Dec!C52*6)+(Jan!C52*5)+(Feb!C52*4)+(Mar!C52*3)+(Apr!C52*2)+(May!C52*1)</f>
        <v>75008</v>
      </c>
      <c r="E52" s="133"/>
      <c r="F52" s="32">
        <f>(Jul!E52*11)+(Aug!E52*10)+(Sep!E52*9)+(Oct!E52*8)+(Nov!E52*7)+(Dec!E52*6)+(Jan!E52*5)+(Feb!E52*4)+(Mar!E52*3)+(Apr!E52*2)+(May!E52*1)</f>
        <v>22386</v>
      </c>
      <c r="G52" s="134">
        <v>18624</v>
      </c>
      <c r="H52" s="32">
        <f>Apr!H52+G52</f>
        <v>142205</v>
      </c>
      <c r="I52" s="32">
        <f t="shared" si="0"/>
        <v>20072</v>
      </c>
      <c r="J52" s="59">
        <f t="shared" si="1"/>
        <v>239599</v>
      </c>
      <c r="K52" s="48"/>
      <c r="L52" s="48"/>
    </row>
    <row r="53" spans="1:12" s="10" customFormat="1" ht="15.75" customHeight="1" x14ac:dyDescent="0.2">
      <c r="A53" s="8" t="s">
        <v>54</v>
      </c>
      <c r="B53" s="9" t="s">
        <v>20</v>
      </c>
      <c r="C53" s="132">
        <v>19057</v>
      </c>
      <c r="D53" s="32">
        <f>(Jul!C53*11)+(Aug!C53*10)+(Sep!C53*9)+(Oct!C53*8)+(Nov!C53*7)+(Dec!C53*6)+(Jan!C53*5)+(Feb!C53*4)+(Mar!C53*3)+(Apr!C53*2)+(May!C53*1)</f>
        <v>596290</v>
      </c>
      <c r="E53" s="133">
        <v>1149</v>
      </c>
      <c r="F53" s="32">
        <f>(Jul!E53*11)+(Aug!E53*10)+(Sep!E53*9)+(Oct!E53*8)+(Nov!E53*7)+(Dec!E53*6)+(Jan!E53*5)+(Feb!E53*4)+(Mar!E53*3)+(Apr!E53*2)+(May!E53*1)</f>
        <v>528574</v>
      </c>
      <c r="G53" s="134">
        <v>73869</v>
      </c>
      <c r="H53" s="32">
        <f>Apr!H53+G53</f>
        <v>982166</v>
      </c>
      <c r="I53" s="32">
        <f t="shared" si="0"/>
        <v>94075</v>
      </c>
      <c r="J53" s="59">
        <f t="shared" si="1"/>
        <v>2107030</v>
      </c>
      <c r="K53" s="48"/>
      <c r="L53" s="48"/>
    </row>
    <row r="54" spans="1:12" s="10" customFormat="1" ht="15.75" customHeight="1" x14ac:dyDescent="0.2">
      <c r="A54" s="8" t="s">
        <v>55</v>
      </c>
      <c r="B54" s="9" t="s">
        <v>20</v>
      </c>
      <c r="C54" s="132">
        <v>12671</v>
      </c>
      <c r="D54" s="32">
        <f>(Jul!C54*11)+(Aug!C54*10)+(Sep!C54*9)+(Oct!C54*8)+(Nov!C54*7)+(Dec!C54*6)+(Jan!C54*5)+(Feb!C54*4)+(Mar!C54*3)+(Apr!C54*2)+(May!C54*1)</f>
        <v>1009558</v>
      </c>
      <c r="E54" s="133">
        <v>7462</v>
      </c>
      <c r="F54" s="32">
        <f>(Jul!E54*11)+(Aug!E54*10)+(Sep!E54*9)+(Oct!E54*8)+(Nov!E54*7)+(Dec!E54*6)+(Jan!E54*5)+(Feb!E54*4)+(Mar!E54*3)+(Apr!E54*2)+(May!E54*1)</f>
        <v>1076643</v>
      </c>
      <c r="G54" s="134">
        <v>100683</v>
      </c>
      <c r="H54" s="32">
        <f>Apr!H54+G54</f>
        <v>1595411</v>
      </c>
      <c r="I54" s="32">
        <f t="shared" si="0"/>
        <v>120816</v>
      </c>
      <c r="J54" s="59">
        <f t="shared" si="1"/>
        <v>3681612</v>
      </c>
      <c r="K54" s="48"/>
      <c r="L54" s="48"/>
    </row>
    <row r="55" spans="1:12" s="1" customFormat="1" ht="15.75" customHeight="1" x14ac:dyDescent="0.2">
      <c r="A55" s="5" t="s">
        <v>57</v>
      </c>
      <c r="B55" s="6" t="s">
        <v>20</v>
      </c>
      <c r="C55" s="132"/>
      <c r="D55" s="32">
        <f>(Jul!C55*11)+(Aug!C55*10)+(Sep!C55*9)+(Oct!C55*8)+(Nov!C55*7)+(Dec!C55*6)+(Jan!C55*5)+(Feb!C55*4)+(Mar!C55*3)+(Apr!C55*2)+(May!C55*1)</f>
        <v>151495</v>
      </c>
      <c r="E55" s="133"/>
      <c r="F55" s="32">
        <f>(Jul!E55*11)+(Aug!E55*10)+(Sep!E55*9)+(Oct!E55*8)+(Nov!E55*7)+(Dec!E55*6)+(Jan!E55*5)+(Feb!E55*4)+(Mar!E55*3)+(Apr!E55*2)+(May!E55*1)</f>
        <v>21548</v>
      </c>
      <c r="G55" s="134"/>
      <c r="H55" s="32">
        <f>Apr!H55+G55</f>
        <v>202237</v>
      </c>
      <c r="I55" s="32">
        <f t="shared" si="0"/>
        <v>0</v>
      </c>
      <c r="J55" s="59">
        <f t="shared" si="1"/>
        <v>375280</v>
      </c>
      <c r="K55" s="48"/>
      <c r="L55" s="48"/>
    </row>
    <row r="56" spans="1:12" s="1" customFormat="1" ht="15.75" customHeight="1" x14ac:dyDescent="0.2">
      <c r="A56" s="5" t="s">
        <v>58</v>
      </c>
      <c r="B56" s="6" t="s">
        <v>20</v>
      </c>
      <c r="C56" s="132">
        <v>8574</v>
      </c>
      <c r="D56" s="32">
        <f>(Jul!C56*11)+(Aug!C56*10)+(Sep!C56*9)+(Oct!C56*8)+(Nov!C56*7)+(Dec!C56*6)+(Jan!C56*5)+(Feb!C56*4)+(Mar!C56*3)+(Apr!C56*2)+(May!C56*1)</f>
        <v>777174</v>
      </c>
      <c r="E56" s="133">
        <v>9143</v>
      </c>
      <c r="F56" s="32">
        <f>(Jul!E56*11)+(Aug!E56*10)+(Sep!E56*9)+(Oct!E56*8)+(Nov!E56*7)+(Dec!E56*6)+(Jan!E56*5)+(Feb!E56*4)+(Mar!E56*3)+(Apr!E56*2)+(May!E56*1)</f>
        <v>709592</v>
      </c>
      <c r="G56" s="134">
        <v>33224</v>
      </c>
      <c r="H56" s="32">
        <f>Apr!H56+G56</f>
        <v>1236740</v>
      </c>
      <c r="I56" s="32">
        <f t="shared" si="0"/>
        <v>50941</v>
      </c>
      <c r="J56" s="59">
        <f t="shared" si="1"/>
        <v>2723506</v>
      </c>
      <c r="K56" s="48"/>
      <c r="L56" s="48"/>
    </row>
    <row r="57" spans="1:12" s="1" customFormat="1" ht="15.75" customHeight="1" x14ac:dyDescent="0.2">
      <c r="A57" s="5" t="s">
        <v>59</v>
      </c>
      <c r="B57" s="6" t="s">
        <v>20</v>
      </c>
      <c r="C57" s="132">
        <v>8692</v>
      </c>
      <c r="D57" s="32">
        <f>(Jul!C57*11)+(Aug!C57*10)+(Sep!C57*9)+(Oct!C57*8)+(Nov!C57*7)+(Dec!C57*6)+(Jan!C57*5)+(Feb!C57*4)+(Mar!C57*3)+(Apr!C57*2)+(May!C57*1)</f>
        <v>824108</v>
      </c>
      <c r="E57" s="133">
        <v>6513</v>
      </c>
      <c r="F57" s="32">
        <f>(Jul!E57*11)+(Aug!E57*10)+(Sep!E57*9)+(Oct!E57*8)+(Nov!E57*7)+(Dec!E57*6)+(Jan!E57*5)+(Feb!E57*4)+(Mar!E57*3)+(Apr!E57*2)+(May!E57*1)</f>
        <v>1019898</v>
      </c>
      <c r="G57" s="134">
        <v>32742</v>
      </c>
      <c r="H57" s="32">
        <f>Apr!H57+G57</f>
        <v>1190000</v>
      </c>
      <c r="I57" s="32">
        <f t="shared" si="0"/>
        <v>47947</v>
      </c>
      <c r="J57" s="59">
        <f t="shared" si="1"/>
        <v>3034006</v>
      </c>
      <c r="K57" s="48"/>
      <c r="L57" s="48"/>
    </row>
    <row r="58" spans="1:12" s="1" customFormat="1" ht="15.75" customHeight="1" x14ac:dyDescent="0.2">
      <c r="A58" s="5" t="s">
        <v>60</v>
      </c>
      <c r="B58" s="6" t="s">
        <v>20</v>
      </c>
      <c r="C58" s="132">
        <v>50470</v>
      </c>
      <c r="D58" s="32">
        <f>(Jul!C58*11)+(Aug!C58*10)+(Sep!C58*9)+(Oct!C58*8)+(Nov!C58*7)+(Dec!C58*6)+(Jan!C58*5)+(Feb!C58*4)+(Mar!C58*3)+(Apr!C58*2)+(May!C58*1)</f>
        <v>2534901</v>
      </c>
      <c r="E58" s="133">
        <v>90</v>
      </c>
      <c r="F58" s="32">
        <f>(Jul!E58*11)+(Aug!E58*10)+(Sep!E58*9)+(Oct!E58*8)+(Nov!E58*7)+(Dec!E58*6)+(Jan!E58*5)+(Feb!E58*4)+(Mar!E58*3)+(Apr!E58*2)+(May!E58*1)</f>
        <v>543780</v>
      </c>
      <c r="G58" s="134">
        <v>260412</v>
      </c>
      <c r="H58" s="32">
        <f>Apr!H58+G58</f>
        <v>2349821</v>
      </c>
      <c r="I58" s="32">
        <f t="shared" si="0"/>
        <v>310972</v>
      </c>
      <c r="J58" s="59">
        <f t="shared" si="1"/>
        <v>5428502</v>
      </c>
      <c r="K58" s="48"/>
      <c r="L58" s="48"/>
    </row>
    <row r="59" spans="1:12" s="1" customFormat="1" ht="15.75" customHeight="1" x14ac:dyDescent="0.2">
      <c r="A59" s="5" t="s">
        <v>64</v>
      </c>
      <c r="B59" s="6" t="s">
        <v>20</v>
      </c>
      <c r="C59" s="132">
        <v>3271</v>
      </c>
      <c r="D59" s="32">
        <f>(Jul!C59*11)+(Aug!C59*10)+(Sep!C59*9)+(Oct!C59*8)+(Nov!C59*7)+(Dec!C59*6)+(Jan!C59*5)+(Feb!C59*4)+(Mar!C59*3)+(Apr!C59*2)+(May!C59*1)</f>
        <v>474690</v>
      </c>
      <c r="E59" s="133"/>
      <c r="F59" s="32">
        <f>(Jul!E59*11)+(Aug!E59*10)+(Sep!E59*9)+(Oct!E59*8)+(Nov!E59*7)+(Dec!E59*6)+(Jan!E59*5)+(Feb!E59*4)+(Mar!E59*3)+(Apr!E59*2)+(May!E59*1)</f>
        <v>45193</v>
      </c>
      <c r="G59" s="134">
        <v>5381</v>
      </c>
      <c r="H59" s="32">
        <f>Apr!H59+G59</f>
        <v>342219</v>
      </c>
      <c r="I59" s="32">
        <f t="shared" si="0"/>
        <v>8652</v>
      </c>
      <c r="J59" s="59">
        <f t="shared" si="1"/>
        <v>862102</v>
      </c>
      <c r="K59" s="48"/>
      <c r="L59" s="48"/>
    </row>
    <row r="60" spans="1:12" s="1" customFormat="1" ht="15.75" customHeight="1" x14ac:dyDescent="0.2">
      <c r="A60" s="5" t="s">
        <v>65</v>
      </c>
      <c r="B60" s="6" t="s">
        <v>20</v>
      </c>
      <c r="C60" s="132">
        <v>20313</v>
      </c>
      <c r="D60" s="32">
        <f>(Jul!C60*11)+(Aug!C60*10)+(Sep!C60*9)+(Oct!C60*8)+(Nov!C60*7)+(Dec!C60*6)+(Jan!C60*5)+(Feb!C60*4)+(Mar!C60*3)+(Apr!C60*2)+(May!C60*1)</f>
        <v>529936</v>
      </c>
      <c r="E60" s="133"/>
      <c r="F60" s="32">
        <f>(Jul!E60*11)+(Aug!E60*10)+(Sep!E60*9)+(Oct!E60*8)+(Nov!E60*7)+(Dec!E60*6)+(Jan!E60*5)+(Feb!E60*4)+(Mar!E60*3)+(Apr!E60*2)+(May!E60*1)</f>
        <v>143663</v>
      </c>
      <c r="G60" s="134">
        <v>77759</v>
      </c>
      <c r="H60" s="32">
        <f>Apr!H60+G60</f>
        <v>919169</v>
      </c>
      <c r="I60" s="32">
        <f t="shared" si="0"/>
        <v>98072</v>
      </c>
      <c r="J60" s="59">
        <f t="shared" si="1"/>
        <v>1592768</v>
      </c>
      <c r="K60" s="48"/>
      <c r="L60" s="48"/>
    </row>
    <row r="61" spans="1:12" s="1" customFormat="1" ht="15.75" customHeight="1" x14ac:dyDescent="0.2">
      <c r="A61" s="5" t="s">
        <v>66</v>
      </c>
      <c r="B61" s="6" t="s">
        <v>20</v>
      </c>
      <c r="C61" s="132">
        <v>20094</v>
      </c>
      <c r="D61" s="32">
        <f>(Jul!C61*11)+(Aug!C61*10)+(Sep!C61*9)+(Oct!C61*8)+(Nov!C61*7)+(Dec!C61*6)+(Jan!C61*5)+(Feb!C61*4)+(Mar!C61*3)+(Apr!C61*2)+(May!C61*1)</f>
        <v>555294</v>
      </c>
      <c r="E61" s="133">
        <v>3531</v>
      </c>
      <c r="F61" s="32">
        <f>(Jul!E61*11)+(Aug!E61*10)+(Sep!E61*9)+(Oct!E61*8)+(Nov!E61*7)+(Dec!E61*6)+(Jan!E61*5)+(Feb!E61*4)+(Mar!E61*3)+(Apr!E61*2)+(May!E61*1)</f>
        <v>255796</v>
      </c>
      <c r="G61" s="134">
        <v>70235</v>
      </c>
      <c r="H61" s="32">
        <f>Apr!H61+G61</f>
        <v>857973</v>
      </c>
      <c r="I61" s="32">
        <f t="shared" si="0"/>
        <v>93860</v>
      </c>
      <c r="J61" s="59">
        <f t="shared" si="1"/>
        <v>1669063</v>
      </c>
      <c r="K61" s="48"/>
      <c r="L61" s="48"/>
    </row>
    <row r="62" spans="1:12" s="10" customFormat="1" ht="15.75" customHeight="1" x14ac:dyDescent="0.2">
      <c r="A62" s="8" t="s">
        <v>67</v>
      </c>
      <c r="B62" s="9" t="s">
        <v>20</v>
      </c>
      <c r="C62" s="132">
        <v>4296</v>
      </c>
      <c r="D62" s="32">
        <f>(Jul!C62*11)+(Aug!C62*10)+(Sep!C62*9)+(Oct!C62*8)+(Nov!C62*7)+(Dec!C62*6)+(Jan!C62*5)+(Feb!C62*4)+(Mar!C62*3)+(Apr!C62*2)+(May!C62*1)</f>
        <v>243418</v>
      </c>
      <c r="E62" s="133"/>
      <c r="F62" s="32">
        <f>(Jul!E62*11)+(Aug!E62*10)+(Sep!E62*9)+(Oct!E62*8)+(Nov!E62*7)+(Dec!E62*6)+(Jan!E62*5)+(Feb!E62*4)+(Mar!E62*3)+(Apr!E62*2)+(May!E62*1)</f>
        <v>141816</v>
      </c>
      <c r="G62" s="134">
        <v>15257</v>
      </c>
      <c r="H62" s="32">
        <f>Apr!H62+G62</f>
        <v>296648</v>
      </c>
      <c r="I62" s="32">
        <f t="shared" si="0"/>
        <v>19553</v>
      </c>
      <c r="J62" s="59">
        <f t="shared" si="1"/>
        <v>681882</v>
      </c>
      <c r="K62" s="48"/>
      <c r="L62" s="48"/>
    </row>
    <row r="63" spans="1:12" s="1" customFormat="1" ht="15.75" customHeight="1" x14ac:dyDescent="0.2">
      <c r="A63" s="5" t="s">
        <v>68</v>
      </c>
      <c r="B63" s="6" t="s">
        <v>20</v>
      </c>
      <c r="C63" s="132">
        <v>8124</v>
      </c>
      <c r="D63" s="32">
        <f>(Jul!C63*11)+(Aug!C63*10)+(Sep!C63*9)+(Oct!C63*8)+(Nov!C63*7)+(Dec!C63*6)+(Jan!C63*5)+(Feb!C63*4)+(Mar!C63*3)+(Apr!C63*2)+(May!C63*1)</f>
        <v>838518</v>
      </c>
      <c r="E63" s="133">
        <v>2860</v>
      </c>
      <c r="F63" s="32">
        <f>(Jul!E63*11)+(Aug!E63*10)+(Sep!E63*9)+(Oct!E63*8)+(Nov!E63*7)+(Dec!E63*6)+(Jan!E63*5)+(Feb!E63*4)+(Mar!E63*3)+(Apr!E63*2)+(May!E63*1)</f>
        <v>260701</v>
      </c>
      <c r="G63" s="134">
        <v>41907</v>
      </c>
      <c r="H63" s="32">
        <f>Apr!H63+G63</f>
        <v>1137535</v>
      </c>
      <c r="I63" s="32">
        <f t="shared" si="0"/>
        <v>52891</v>
      </c>
      <c r="J63" s="59">
        <f t="shared" si="1"/>
        <v>2236754</v>
      </c>
      <c r="K63" s="48"/>
      <c r="L63" s="48"/>
    </row>
    <row r="64" spans="1:12" s="10" customFormat="1" ht="15.75" customHeight="1" x14ac:dyDescent="0.2">
      <c r="A64" s="8" t="s">
        <v>69</v>
      </c>
      <c r="B64" s="9" t="s">
        <v>20</v>
      </c>
      <c r="C64" s="132">
        <v>37666</v>
      </c>
      <c r="D64" s="32">
        <f>(Jul!C64*11)+(Aug!C64*10)+(Sep!C64*9)+(Oct!C64*8)+(Nov!C64*7)+(Dec!C64*6)+(Jan!C64*5)+(Feb!C64*4)+(Mar!C64*3)+(Apr!C64*2)+(May!C64*1)</f>
        <v>379280</v>
      </c>
      <c r="E64" s="133">
        <v>668</v>
      </c>
      <c r="F64" s="32">
        <f>(Jul!E64*11)+(Aug!E64*10)+(Sep!E64*9)+(Oct!E64*8)+(Nov!E64*7)+(Dec!E64*6)+(Jan!E64*5)+(Feb!E64*4)+(Mar!E64*3)+(Apr!E64*2)+(May!E64*1)</f>
        <v>188733</v>
      </c>
      <c r="G64" s="134">
        <v>107610</v>
      </c>
      <c r="H64" s="32">
        <f>Apr!H64+G64</f>
        <v>552119</v>
      </c>
      <c r="I64" s="32">
        <f t="shared" si="0"/>
        <v>145944</v>
      </c>
      <c r="J64" s="59">
        <f t="shared" si="1"/>
        <v>1120132</v>
      </c>
      <c r="K64" s="48"/>
      <c r="L64" s="48"/>
    </row>
    <row r="65" spans="1:12" s="1" customFormat="1" ht="15.75" customHeight="1" x14ac:dyDescent="0.2">
      <c r="A65" s="5" t="s">
        <v>70</v>
      </c>
      <c r="B65" s="6" t="s">
        <v>20</v>
      </c>
      <c r="C65" s="132">
        <v>7130</v>
      </c>
      <c r="D65" s="32">
        <f>(Jul!C65*11)+(Aug!C65*10)+(Sep!C65*9)+(Oct!C65*8)+(Nov!C65*7)+(Dec!C65*6)+(Jan!C65*5)+(Feb!C65*4)+(Mar!C65*3)+(Apr!C65*2)+(May!C65*1)</f>
        <v>361711</v>
      </c>
      <c r="E65" s="133">
        <v>1549</v>
      </c>
      <c r="F65" s="32">
        <f>(Jul!E65*11)+(Aug!E65*10)+(Sep!E65*9)+(Oct!E65*8)+(Nov!E65*7)+(Dec!E65*6)+(Jan!E65*5)+(Feb!E65*4)+(Mar!E65*3)+(Apr!E65*2)+(May!E65*1)</f>
        <v>94990</v>
      </c>
      <c r="G65" s="134">
        <v>67220</v>
      </c>
      <c r="H65" s="32">
        <f>Apr!H65+G65</f>
        <v>436485</v>
      </c>
      <c r="I65" s="32">
        <f t="shared" si="0"/>
        <v>75899</v>
      </c>
      <c r="J65" s="59">
        <f t="shared" si="1"/>
        <v>893186</v>
      </c>
      <c r="K65" s="48"/>
      <c r="L65" s="48"/>
    </row>
    <row r="66" spans="1:12" s="10" customFormat="1" ht="15.75" customHeight="1" x14ac:dyDescent="0.2">
      <c r="A66" s="8" t="s">
        <v>71</v>
      </c>
      <c r="B66" s="9" t="s">
        <v>20</v>
      </c>
      <c r="C66" s="132">
        <v>4815</v>
      </c>
      <c r="D66" s="32">
        <f>(Jul!C66*11)+(Aug!C66*10)+(Sep!C66*9)+(Oct!C66*8)+(Nov!C66*7)+(Dec!C66*6)+(Jan!C66*5)+(Feb!C66*4)+(Mar!C66*3)+(Apr!C66*2)+(May!C66*1)</f>
        <v>66101</v>
      </c>
      <c r="E66" s="133"/>
      <c r="F66" s="32">
        <f>(Jul!E66*11)+(Aug!E66*10)+(Sep!E66*9)+(Oct!E66*8)+(Nov!E66*7)+(Dec!E66*6)+(Jan!E66*5)+(Feb!E66*4)+(Mar!E66*3)+(Apr!E66*2)+(May!E66*1)</f>
        <v>17485</v>
      </c>
      <c r="G66" s="134">
        <v>30825</v>
      </c>
      <c r="H66" s="32">
        <f>Apr!H66+G66</f>
        <v>127534</v>
      </c>
      <c r="I66" s="32">
        <f t="shared" si="0"/>
        <v>35640</v>
      </c>
      <c r="J66" s="59">
        <f t="shared" si="1"/>
        <v>211120</v>
      </c>
      <c r="K66" s="48"/>
      <c r="L66" s="48"/>
    </row>
    <row r="67" spans="1:12" s="1" customFormat="1" ht="15.75" customHeight="1" x14ac:dyDescent="0.2">
      <c r="A67" s="5" t="s">
        <v>72</v>
      </c>
      <c r="B67" s="6" t="s">
        <v>20</v>
      </c>
      <c r="C67" s="132">
        <v>6084</v>
      </c>
      <c r="D67" s="32">
        <f>(Jul!C67*11)+(Aug!C67*10)+(Sep!C67*9)+(Oct!C67*8)+(Nov!C67*7)+(Dec!C67*6)+(Jan!C67*5)+(Feb!C67*4)+(Mar!C67*3)+(Apr!C67*2)+(May!C67*1)</f>
        <v>450035</v>
      </c>
      <c r="E67" s="133"/>
      <c r="F67" s="32">
        <f>(Jul!E67*11)+(Aug!E67*10)+(Sep!E67*9)+(Oct!E67*8)+(Nov!E67*7)+(Dec!E67*6)+(Jan!E67*5)+(Feb!E67*4)+(Mar!E67*3)+(Apr!E67*2)+(May!E67*1)</f>
        <v>14988</v>
      </c>
      <c r="G67" s="134">
        <v>29546</v>
      </c>
      <c r="H67" s="32">
        <f>Apr!H67+G67</f>
        <v>502725</v>
      </c>
      <c r="I67" s="32">
        <f t="shared" si="0"/>
        <v>35630</v>
      </c>
      <c r="J67" s="59">
        <f t="shared" si="1"/>
        <v>967748</v>
      </c>
      <c r="K67" s="48"/>
      <c r="L67" s="48"/>
    </row>
    <row r="68" spans="1:12" s="10" customFormat="1" ht="15.75" customHeight="1" x14ac:dyDescent="0.2">
      <c r="A68" s="8" t="s">
        <v>73</v>
      </c>
      <c r="B68" s="9" t="s">
        <v>20</v>
      </c>
      <c r="C68" s="132">
        <v>3010</v>
      </c>
      <c r="D68" s="32">
        <f>(Jul!C68*11)+(Aug!C68*10)+(Sep!C68*9)+(Oct!C68*8)+(Nov!C68*7)+(Dec!C68*6)+(Jan!C68*5)+(Feb!C68*4)+(Mar!C68*3)+(Apr!C68*2)+(May!C68*1)</f>
        <v>7190</v>
      </c>
      <c r="E68" s="133"/>
      <c r="F68" s="32">
        <f>(Jul!E68*11)+(Aug!E68*10)+(Sep!E68*9)+(Oct!E68*8)+(Nov!E68*7)+(Dec!E68*6)+(Jan!E68*5)+(Feb!E68*4)+(Mar!E68*3)+(Apr!E68*2)+(May!E68*1)</f>
        <v>33420</v>
      </c>
      <c r="G68" s="134"/>
      <c r="H68" s="32">
        <f>Apr!H68+G68</f>
        <v>60330</v>
      </c>
      <c r="I68" s="32">
        <f t="shared" si="0"/>
        <v>3010</v>
      </c>
      <c r="J68" s="59">
        <f t="shared" si="1"/>
        <v>100940</v>
      </c>
      <c r="K68" s="48"/>
      <c r="L68" s="48"/>
    </row>
    <row r="69" spans="1:12" s="1" customFormat="1" ht="15.75" customHeight="1" x14ac:dyDescent="0.2">
      <c r="A69" s="5" t="s">
        <v>138</v>
      </c>
      <c r="B69" s="6" t="s">
        <v>20</v>
      </c>
      <c r="C69" s="132">
        <v>8945</v>
      </c>
      <c r="D69" s="32">
        <f>(Jul!C69*11)+(Aug!C69*10)+(Sep!C69*9)+(Oct!C69*8)+(Nov!C69*7)+(Dec!C69*6)+(Jan!C69*5)+(Feb!C69*4)+(Mar!C69*3)+(Apr!C69*2)+(May!C69*1)</f>
        <v>182942</v>
      </c>
      <c r="E69" s="133"/>
      <c r="F69" s="32">
        <f>(Jul!E69*11)+(Aug!E69*10)+(Sep!E69*9)+(Oct!E69*8)+(Nov!E69*7)+(Dec!E69*6)+(Jan!E69*5)+(Feb!E69*4)+(Mar!E69*3)+(Apr!E69*2)+(May!E69*1)</f>
        <v>107082</v>
      </c>
      <c r="G69" s="134">
        <v>14797</v>
      </c>
      <c r="H69" s="32">
        <f>Apr!H69+G69</f>
        <v>252139</v>
      </c>
      <c r="I69" s="32">
        <f t="shared" si="0"/>
        <v>23742</v>
      </c>
      <c r="J69" s="59">
        <f t="shared" si="1"/>
        <v>542163</v>
      </c>
      <c r="K69" s="48"/>
      <c r="L69" s="48"/>
    </row>
    <row r="70" spans="1:12" s="1" customFormat="1" ht="15.75" customHeight="1" x14ac:dyDescent="0.2">
      <c r="A70" s="5" t="s">
        <v>74</v>
      </c>
      <c r="B70" s="6" t="s">
        <v>20</v>
      </c>
      <c r="C70" s="132">
        <v>90</v>
      </c>
      <c r="D70" s="32">
        <f>(Jul!C70*11)+(Aug!C70*10)+(Sep!C70*9)+(Oct!C70*8)+(Nov!C70*7)+(Dec!C70*6)+(Jan!C70*5)+(Feb!C70*4)+(Mar!C70*3)+(Apr!C70*2)+(May!C70*1)</f>
        <v>35623</v>
      </c>
      <c r="E70" s="133"/>
      <c r="F70" s="32">
        <f>(Jul!E70*11)+(Aug!E70*10)+(Sep!E70*9)+(Oct!E70*8)+(Nov!E70*7)+(Dec!E70*6)+(Jan!E70*5)+(Feb!E70*4)+(Mar!E70*3)+(Apr!E70*2)+(May!E70*1)</f>
        <v>22935</v>
      </c>
      <c r="G70" s="134"/>
      <c r="H70" s="32">
        <f>Apr!H70+G70</f>
        <v>95353</v>
      </c>
      <c r="I70" s="32">
        <f t="shared" ref="I70:I80" si="2">C70+E70+G70</f>
        <v>90</v>
      </c>
      <c r="J70" s="59">
        <f t="shared" ref="J70:J80" si="3">D70+F70+H70</f>
        <v>153911</v>
      </c>
      <c r="K70" s="48"/>
      <c r="L70" s="48"/>
    </row>
    <row r="71" spans="1:12" s="10" customFormat="1" ht="15.75" customHeight="1" x14ac:dyDescent="0.2">
      <c r="A71" s="8" t="s">
        <v>76</v>
      </c>
      <c r="B71" s="9" t="s">
        <v>20</v>
      </c>
      <c r="C71" s="132"/>
      <c r="D71" s="32">
        <f>(Jul!C71*11)+(Aug!C71*10)+(Sep!C71*9)+(Oct!C71*8)+(Nov!C71*7)+(Dec!C71*6)+(Jan!C71*5)+(Feb!C71*4)+(Mar!C71*3)+(Apr!C71*2)+(May!C71*1)</f>
        <v>60121</v>
      </c>
      <c r="E71" s="133"/>
      <c r="F71" s="32">
        <f>(Jul!E71*11)+(Aug!E71*10)+(Sep!E71*9)+(Oct!E71*8)+(Nov!E71*7)+(Dec!E71*6)+(Jan!E71*5)+(Feb!E71*4)+(Mar!E71*3)+(Apr!E71*2)+(May!E71*1)</f>
        <v>0</v>
      </c>
      <c r="G71" s="134"/>
      <c r="H71" s="32">
        <f>Apr!H71+G71</f>
        <v>80622</v>
      </c>
      <c r="I71" s="32">
        <f t="shared" si="2"/>
        <v>0</v>
      </c>
      <c r="J71" s="59">
        <f t="shared" si="3"/>
        <v>140743</v>
      </c>
      <c r="K71" s="48"/>
      <c r="L71" s="48"/>
    </row>
    <row r="72" spans="1:12" s="10" customFormat="1" ht="15.75" customHeight="1" x14ac:dyDescent="0.2">
      <c r="A72" s="8" t="s">
        <v>77</v>
      </c>
      <c r="B72" s="9" t="s">
        <v>20</v>
      </c>
      <c r="C72" s="132">
        <v>6268</v>
      </c>
      <c r="D72" s="32">
        <f>(Jul!C72*11)+(Aug!C72*10)+(Sep!C72*9)+(Oct!C72*8)+(Nov!C72*7)+(Dec!C72*6)+(Jan!C72*5)+(Feb!C72*4)+(Mar!C72*3)+(Apr!C72*2)+(May!C72*1)</f>
        <v>94287</v>
      </c>
      <c r="E72" s="133"/>
      <c r="F72" s="32">
        <f>(Jul!E72*11)+(Aug!E72*10)+(Sep!E72*9)+(Oct!E72*8)+(Nov!E72*7)+(Dec!E72*6)+(Jan!E72*5)+(Feb!E72*4)+(Mar!E72*3)+(Apr!E72*2)+(May!E72*1)</f>
        <v>91204</v>
      </c>
      <c r="G72" s="134">
        <v>19378</v>
      </c>
      <c r="H72" s="32">
        <f>Apr!H72+G72</f>
        <v>223984</v>
      </c>
      <c r="I72" s="32">
        <f t="shared" si="2"/>
        <v>25646</v>
      </c>
      <c r="J72" s="59">
        <f t="shared" si="3"/>
        <v>409475</v>
      </c>
      <c r="K72" s="48"/>
      <c r="L72" s="48"/>
    </row>
    <row r="73" spans="1:12" s="10" customFormat="1" ht="15.75" customHeight="1" x14ac:dyDescent="0.2">
      <c r="A73" s="8" t="s">
        <v>78</v>
      </c>
      <c r="B73" s="9" t="s">
        <v>20</v>
      </c>
      <c r="C73" s="132">
        <v>34875</v>
      </c>
      <c r="D73" s="32">
        <f>(Jul!C73*11)+(Aug!C73*10)+(Sep!C73*9)+(Oct!C73*8)+(Nov!C73*7)+(Dec!C73*6)+(Jan!C73*5)+(Feb!C73*4)+(Mar!C73*3)+(Apr!C73*2)+(May!C73*1)</f>
        <v>1137389</v>
      </c>
      <c r="E73" s="133">
        <v>393</v>
      </c>
      <c r="F73" s="32">
        <f>(Jul!E73*11)+(Aug!E73*10)+(Sep!E73*9)+(Oct!E73*8)+(Nov!E73*7)+(Dec!E73*6)+(Jan!E73*5)+(Feb!E73*4)+(Mar!E73*3)+(Apr!E73*2)+(May!E73*1)</f>
        <v>97701</v>
      </c>
      <c r="G73" s="134">
        <v>84242</v>
      </c>
      <c r="H73" s="32">
        <f>Apr!H73+G73</f>
        <v>856033</v>
      </c>
      <c r="I73" s="32">
        <f t="shared" si="2"/>
        <v>119510</v>
      </c>
      <c r="J73" s="59">
        <f t="shared" si="3"/>
        <v>2091123</v>
      </c>
      <c r="K73" s="48"/>
      <c r="L73" s="48"/>
    </row>
    <row r="74" spans="1:12" s="1" customFormat="1" ht="15.75" customHeight="1" x14ac:dyDescent="0.2">
      <c r="A74" s="5" t="s">
        <v>79</v>
      </c>
      <c r="B74" s="6" t="s">
        <v>20</v>
      </c>
      <c r="C74" s="132">
        <v>1592</v>
      </c>
      <c r="D74" s="32">
        <f>(Jul!C74*11)+(Aug!C74*10)+(Sep!C74*9)+(Oct!C74*8)+(Nov!C74*7)+(Dec!C74*6)+(Jan!C74*5)+(Feb!C74*4)+(Mar!C74*3)+(Apr!C74*2)+(May!C74*1)</f>
        <v>91972</v>
      </c>
      <c r="E74" s="133"/>
      <c r="F74" s="32">
        <f>(Jul!E74*11)+(Aug!E74*10)+(Sep!E74*9)+(Oct!E74*8)+(Nov!E74*7)+(Dec!E74*6)+(Jan!E74*5)+(Feb!E74*4)+(Mar!E74*3)+(Apr!E74*2)+(May!E74*1)</f>
        <v>115313</v>
      </c>
      <c r="G74" s="134">
        <v>10834</v>
      </c>
      <c r="H74" s="32">
        <f>Apr!H74+G74</f>
        <v>147395</v>
      </c>
      <c r="I74" s="32">
        <f t="shared" si="2"/>
        <v>12426</v>
      </c>
      <c r="J74" s="59">
        <f t="shared" si="3"/>
        <v>354680</v>
      </c>
      <c r="K74" s="48"/>
      <c r="L74" s="48"/>
    </row>
    <row r="75" spans="1:12" s="10" customFormat="1" ht="15.75" customHeight="1" x14ac:dyDescent="0.2">
      <c r="A75" s="8" t="s">
        <v>83</v>
      </c>
      <c r="B75" s="9" t="s">
        <v>20</v>
      </c>
      <c r="C75" s="132"/>
      <c r="D75" s="32">
        <f>(Jul!C75*11)+(Aug!C75*10)+(Sep!C75*9)+(Oct!C75*8)+(Nov!C75*7)+(Dec!C75*6)+(Jan!C75*5)+(Feb!C75*4)+(Mar!C75*3)+(Apr!C75*2)+(May!C75*1)</f>
        <v>0</v>
      </c>
      <c r="E75" s="133"/>
      <c r="F75" s="32">
        <f>(Jul!E75*11)+(Aug!E75*10)+(Sep!E75*9)+(Oct!E75*8)+(Nov!E75*7)+(Dec!E75*6)+(Jan!E75*5)+(Feb!E75*4)+(Mar!E75*3)+(Apr!E75*2)+(May!E75*1)</f>
        <v>0</v>
      </c>
      <c r="G75" s="134"/>
      <c r="H75" s="32">
        <f>Apr!H75+G75</f>
        <v>0</v>
      </c>
      <c r="I75" s="32">
        <f t="shared" si="2"/>
        <v>0</v>
      </c>
      <c r="J75" s="59">
        <f t="shared" si="3"/>
        <v>0</v>
      </c>
      <c r="K75" s="48"/>
      <c r="L75" s="48"/>
    </row>
    <row r="76" spans="1:12" s="10" customFormat="1" ht="15.75" customHeight="1" x14ac:dyDescent="0.2">
      <c r="A76" s="8" t="s">
        <v>85</v>
      </c>
      <c r="B76" s="9" t="s">
        <v>20</v>
      </c>
      <c r="C76" s="132"/>
      <c r="D76" s="32">
        <f>(Jul!C76*11)+(Aug!C76*10)+(Sep!C76*9)+(Oct!C76*8)+(Nov!C76*7)+(Dec!C76*6)+(Jan!C76*5)+(Feb!C76*4)+(Mar!C76*3)+(Apr!C76*2)+(May!C76*1)</f>
        <v>3699</v>
      </c>
      <c r="E76" s="133"/>
      <c r="F76" s="32">
        <f>(Jul!E76*11)+(Aug!E76*10)+(Sep!E76*9)+(Oct!E76*8)+(Nov!E76*7)+(Dec!E76*6)+(Jan!E76*5)+(Feb!E76*4)+(Mar!E76*3)+(Apr!E76*2)+(May!E76*1)</f>
        <v>22914</v>
      </c>
      <c r="G76" s="134"/>
      <c r="H76" s="32">
        <f>Apr!H76+G76</f>
        <v>11162</v>
      </c>
      <c r="I76" s="32">
        <f t="shared" si="2"/>
        <v>0</v>
      </c>
      <c r="J76" s="59">
        <f t="shared" si="3"/>
        <v>37775</v>
      </c>
      <c r="K76" s="48"/>
      <c r="L76" s="48"/>
    </row>
    <row r="77" spans="1:12" s="1" customFormat="1" ht="15.75" customHeight="1" x14ac:dyDescent="0.2">
      <c r="A77" s="5" t="s">
        <v>86</v>
      </c>
      <c r="B77" s="6" t="s">
        <v>20</v>
      </c>
      <c r="C77" s="132">
        <v>52673</v>
      </c>
      <c r="D77" s="32">
        <f>(Jul!C77*11)+(Aug!C77*10)+(Sep!C77*9)+(Oct!C77*8)+(Nov!C77*7)+(Dec!C77*6)+(Jan!C77*5)+(Feb!C77*4)+(Mar!C77*3)+(Apr!C77*2)+(May!C77*1)</f>
        <v>1423369</v>
      </c>
      <c r="E77" s="133">
        <v>5190</v>
      </c>
      <c r="F77" s="32">
        <f>(Jul!E77*11)+(Aug!E77*10)+(Sep!E77*9)+(Oct!E77*8)+(Nov!E77*7)+(Dec!E77*6)+(Jan!E77*5)+(Feb!E77*4)+(Mar!E77*3)+(Apr!E77*2)+(May!E77*1)</f>
        <v>517144</v>
      </c>
      <c r="G77" s="134">
        <v>124895</v>
      </c>
      <c r="H77" s="32">
        <f>Apr!H77+G77</f>
        <v>2008249</v>
      </c>
      <c r="I77" s="32">
        <f t="shared" si="2"/>
        <v>182758</v>
      </c>
      <c r="J77" s="59">
        <f t="shared" si="3"/>
        <v>3948762</v>
      </c>
      <c r="K77" s="48"/>
      <c r="L77" s="48"/>
    </row>
    <row r="78" spans="1:12" s="1" customFormat="1" ht="15.75" customHeight="1" x14ac:dyDescent="0.2">
      <c r="A78" s="5" t="s">
        <v>137</v>
      </c>
      <c r="B78" s="6" t="s">
        <v>20</v>
      </c>
      <c r="C78" s="132"/>
      <c r="D78" s="32">
        <f>(Jul!C78*11)+(Aug!C78*10)+(Sep!C78*9)+(Oct!C78*8)+(Nov!C78*7)+(Dec!C78*6)+(Jan!C78*5)+(Feb!C78*4)+(Mar!C78*3)+(Apr!C78*2)+(May!C78*1)</f>
        <v>0</v>
      </c>
      <c r="E78" s="133"/>
      <c r="F78" s="32">
        <f>(Jul!E78*11)+(Aug!E78*10)+(Sep!E78*9)+(Oct!E78*8)+(Nov!E78*7)+(Dec!E78*6)+(Jan!E78*5)+(Feb!E78*4)+(Mar!E78*3)+(Apr!E78*2)+(May!E78*1)</f>
        <v>129387</v>
      </c>
      <c r="G78" s="134"/>
      <c r="H78" s="32">
        <f>Apr!H78+G78</f>
        <v>62391</v>
      </c>
      <c r="I78" s="32">
        <f t="shared" si="2"/>
        <v>0</v>
      </c>
      <c r="J78" s="59">
        <f t="shared" si="3"/>
        <v>191778</v>
      </c>
      <c r="K78" s="48"/>
      <c r="L78" s="48"/>
    </row>
    <row r="79" spans="1:12" s="1" customFormat="1" ht="15.75" customHeight="1" x14ac:dyDescent="0.2">
      <c r="A79" s="5" t="s">
        <v>135</v>
      </c>
      <c r="B79" s="6" t="s">
        <v>20</v>
      </c>
      <c r="C79" s="132"/>
      <c r="D79" s="32">
        <f>(Jul!C79*11)+(Aug!C79*10)+(Sep!C79*9)+(Oct!C79*8)+(Nov!C79*7)+(Dec!C79*6)+(Jan!C79*5)+(Feb!C79*4)+(Mar!C79*3)+(Apr!C79*2)+(May!C79*1)</f>
        <v>0</v>
      </c>
      <c r="E79" s="133"/>
      <c r="F79" s="32">
        <f>(Jul!E79*11)+(Aug!E79*10)+(Sep!E79*9)+(Oct!E79*8)+(Nov!E79*7)+(Dec!E79*6)+(Jan!E79*5)+(Feb!E79*4)+(Mar!E79*3)+(Apr!E79*2)+(May!E79*1)</f>
        <v>102508</v>
      </c>
      <c r="G79" s="134"/>
      <c r="H79" s="32">
        <f>Apr!H79+G79</f>
        <v>373596</v>
      </c>
      <c r="I79" s="32">
        <f t="shared" si="2"/>
        <v>0</v>
      </c>
      <c r="J79" s="59">
        <f t="shared" si="3"/>
        <v>476104</v>
      </c>
      <c r="K79" s="48"/>
      <c r="L79" s="48"/>
    </row>
    <row r="80" spans="1:12" s="1" customFormat="1" ht="15.75" customHeight="1" x14ac:dyDescent="0.2">
      <c r="A80" s="5" t="s">
        <v>136</v>
      </c>
      <c r="B80" s="6" t="s">
        <v>20</v>
      </c>
      <c r="C80" s="132"/>
      <c r="D80" s="32">
        <f>(Jul!C80*11)+(Aug!C80*10)+(Sep!C80*9)+(Oct!C80*8)+(Nov!C80*7)+(Dec!C80*6)+(Jan!C80*5)+(Feb!C80*4)+(Mar!C80*3)+(Apr!C80*2)+(May!C80*1)</f>
        <v>5061</v>
      </c>
      <c r="E80" s="133">
        <v>1427</v>
      </c>
      <c r="F80" s="32">
        <f>(Jul!E80*11)+(Aug!E80*10)+(Sep!E80*9)+(Oct!E80*8)+(Nov!E80*7)+(Dec!E80*6)+(Jan!E80*5)+(Feb!E80*4)+(Mar!E80*3)+(Apr!E80*2)+(May!E80*1)</f>
        <v>62077</v>
      </c>
      <c r="G80" s="134"/>
      <c r="H80" s="32">
        <f>Apr!H80+G80</f>
        <v>24304</v>
      </c>
      <c r="I80" s="32">
        <f t="shared" si="2"/>
        <v>1427</v>
      </c>
      <c r="J80" s="59">
        <f t="shared" si="3"/>
        <v>91442</v>
      </c>
      <c r="K80" s="48"/>
      <c r="L80" s="48"/>
    </row>
    <row r="81" spans="1:11" s="3" customFormat="1" ht="21.75" x14ac:dyDescent="0.2">
      <c r="A81" s="18" t="s">
        <v>123</v>
      </c>
      <c r="B81" s="2"/>
      <c r="C81" s="33">
        <f>SUM(C5:C35)</f>
        <v>268002</v>
      </c>
      <c r="D81" s="33">
        <f t="shared" ref="D81:J81" si="4">SUM(D5:D35)</f>
        <v>8287506</v>
      </c>
      <c r="E81" s="33">
        <f t="shared" si="4"/>
        <v>171302</v>
      </c>
      <c r="F81" s="33">
        <f t="shared" si="4"/>
        <v>7223380</v>
      </c>
      <c r="G81" s="33">
        <f t="shared" si="4"/>
        <v>3147271</v>
      </c>
      <c r="H81" s="33">
        <f t="shared" si="4"/>
        <v>16905152</v>
      </c>
      <c r="I81" s="33">
        <f t="shared" si="4"/>
        <v>3586575</v>
      </c>
      <c r="J81" s="33">
        <f t="shared" si="4"/>
        <v>32416038</v>
      </c>
      <c r="K81" s="56"/>
    </row>
    <row r="82" spans="1:11" s="3" customFormat="1" ht="21.75" x14ac:dyDescent="0.2">
      <c r="A82" s="18" t="s">
        <v>124</v>
      </c>
      <c r="B82" s="2"/>
      <c r="C82" s="33">
        <f>SUM(C36:C80)</f>
        <v>540787</v>
      </c>
      <c r="D82" s="33">
        <f t="shared" ref="D82:J82" si="5">SUM(D36:D80)</f>
        <v>24644183</v>
      </c>
      <c r="E82" s="33">
        <f t="shared" si="5"/>
        <v>68569</v>
      </c>
      <c r="F82" s="33">
        <f t="shared" si="5"/>
        <v>8745976</v>
      </c>
      <c r="G82" s="33">
        <f t="shared" si="5"/>
        <v>2284541</v>
      </c>
      <c r="H82" s="33">
        <f t="shared" si="5"/>
        <v>30601214</v>
      </c>
      <c r="I82" s="33">
        <f t="shared" si="5"/>
        <v>2893897</v>
      </c>
      <c r="J82" s="33">
        <f t="shared" si="5"/>
        <v>63991373</v>
      </c>
      <c r="K82" s="56"/>
    </row>
    <row r="83" spans="1:11" s="3" customFormat="1" ht="15.75" customHeight="1" x14ac:dyDescent="0.2">
      <c r="A83" s="16" t="s">
        <v>87</v>
      </c>
      <c r="B83" s="2"/>
      <c r="C83" s="33">
        <f>SUM(C81:C82)</f>
        <v>808789</v>
      </c>
      <c r="D83" s="33">
        <f t="shared" ref="D83:J83" si="6">SUM(D81:D82)</f>
        <v>32931689</v>
      </c>
      <c r="E83" s="33">
        <f t="shared" si="6"/>
        <v>239871</v>
      </c>
      <c r="F83" s="33">
        <f t="shared" si="6"/>
        <v>15969356</v>
      </c>
      <c r="G83" s="33">
        <f t="shared" si="6"/>
        <v>5431812</v>
      </c>
      <c r="H83" s="33">
        <f t="shared" si="6"/>
        <v>47506366</v>
      </c>
      <c r="I83" s="33">
        <f t="shared" si="6"/>
        <v>6480472</v>
      </c>
      <c r="J83" s="33">
        <f t="shared" si="6"/>
        <v>96407411</v>
      </c>
      <c r="K83" s="56"/>
    </row>
    <row r="84" spans="1:11" x14ac:dyDescent="0.2">
      <c r="A84" s="11"/>
      <c r="B84" s="2"/>
      <c r="C84" s="2"/>
      <c r="D84" s="35"/>
      <c r="E84" s="2"/>
      <c r="F84" s="35"/>
      <c r="G84" s="2"/>
      <c r="H84" s="52"/>
      <c r="J84" s="54"/>
    </row>
    <row r="85" spans="1:11" x14ac:dyDescent="0.2">
      <c r="A85" s="11"/>
      <c r="B85" s="2"/>
      <c r="C85" s="2"/>
      <c r="D85" s="35"/>
      <c r="E85" s="2"/>
      <c r="F85" s="35"/>
      <c r="G85" s="2"/>
      <c r="H85" s="52"/>
      <c r="I85" s="53" t="s">
        <v>153</v>
      </c>
      <c r="J85" s="54">
        <v>107793027</v>
      </c>
    </row>
    <row r="86" spans="1:11" x14ac:dyDescent="0.2">
      <c r="A86" s="11"/>
      <c r="B86" s="2"/>
      <c r="C86" s="2"/>
      <c r="D86" s="35"/>
      <c r="E86" s="2"/>
      <c r="F86" s="35"/>
      <c r="G86" s="2"/>
      <c r="H86" s="52"/>
      <c r="I86" s="53"/>
      <c r="J86" s="53"/>
    </row>
    <row r="87" spans="1:11" x14ac:dyDescent="0.2">
      <c r="C87" s="51"/>
      <c r="E87" s="51"/>
      <c r="G87" s="51"/>
    </row>
  </sheetData>
  <sheetProtection password="B68E" sheet="1" objects="1" scenarios="1"/>
  <mergeCells count="1">
    <mergeCell ref="A1:J1"/>
  </mergeCells>
  <phoneticPr fontId="4" type="noConversion"/>
  <conditionalFormatting sqref="A2:A83 C2:IV2 D84:H86 A1:XFD1 B3:C86 D3:IV83">
    <cfRule type="expression" dxfId="75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ySplit="4" topLeftCell="A5" activePane="bottomLeft" state="frozen"/>
      <selection pane="bottomLeft" activeCell="D4" activeCellId="4" sqref="H4:J83 I84:J86 C81:G83 F4:F80 D4:D80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40" customWidth="1"/>
    <col min="5" max="5" width="15.7109375" customWidth="1"/>
    <col min="6" max="6" width="15.7109375" style="40" customWidth="1"/>
    <col min="7" max="7" width="15.7109375" customWidth="1"/>
    <col min="8" max="8" width="15.7109375" style="40" customWidth="1"/>
    <col min="9" max="10" width="15.7109375" style="84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135" t="s">
        <v>139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s="1" customFormat="1" x14ac:dyDescent="0.2">
      <c r="A2" s="1" t="s">
        <v>151</v>
      </c>
      <c r="D2" s="28"/>
      <c r="F2" s="28"/>
      <c r="H2" s="28"/>
      <c r="I2" s="79"/>
      <c r="J2" s="79"/>
    </row>
    <row r="3" spans="1:12" s="3" customFormat="1" x14ac:dyDescent="0.2">
      <c r="A3" s="2"/>
      <c r="B3" s="2"/>
      <c r="C3" s="2"/>
      <c r="D3" s="35"/>
      <c r="E3" s="2"/>
      <c r="F3" s="35"/>
      <c r="G3" s="2"/>
      <c r="H3" s="35"/>
      <c r="I3" s="80"/>
      <c r="J3" s="80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6" t="s">
        <v>11</v>
      </c>
      <c r="E4" s="4" t="s">
        <v>120</v>
      </c>
      <c r="F4" s="36" t="s">
        <v>14</v>
      </c>
      <c r="G4" s="4" t="s">
        <v>121</v>
      </c>
      <c r="H4" s="36" t="s">
        <v>88</v>
      </c>
      <c r="I4" s="81" t="s">
        <v>122</v>
      </c>
      <c r="J4" s="81" t="s">
        <v>18</v>
      </c>
    </row>
    <row r="5" spans="1:12" s="10" customFormat="1" ht="15.75" customHeight="1" x14ac:dyDescent="0.2">
      <c r="A5" s="8" t="s">
        <v>126</v>
      </c>
      <c r="B5" s="9" t="s">
        <v>22</v>
      </c>
      <c r="C5" s="49"/>
      <c r="D5" s="60">
        <f>(Jul!C5*12)+(Aug!C5*11)+(Sep!C5*10)+(Oct!C5*9)+(Nov!C5*8)+(Dec!C5*7)+(Jan!C5*6)+(Feb!C5*5)+(Mar!C5*4)+(Apr!C5*3)+(May!C5*2)+(Jun!C5*1)</f>
        <v>887192</v>
      </c>
      <c r="E5" s="7"/>
      <c r="F5" s="60">
        <f>(Jul!E5*12)+(Aug!E5*11)+(Sep!E5*10)+(Oct!E5*9)+(Nov!E5*8)+(Dec!E5*7)+(Jan!E5*6)+(Feb!E5*5)+(Mar!E5*4)+(Apr!E5*3)+(May!E5*2)+(Jun!E5*1)</f>
        <v>238862</v>
      </c>
      <c r="G5" s="7"/>
      <c r="H5" s="32">
        <f>May!H5+G5</f>
        <v>812585</v>
      </c>
      <c r="I5" s="85">
        <f>C5+E5+G5</f>
        <v>0</v>
      </c>
      <c r="J5" s="50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1938639</v>
      </c>
      <c r="K5" s="55"/>
      <c r="L5" s="50"/>
    </row>
    <row r="6" spans="1:12" s="10" customFormat="1" ht="15.75" customHeight="1" x14ac:dyDescent="0.2">
      <c r="A6" s="8" t="s">
        <v>21</v>
      </c>
      <c r="B6" s="9" t="s">
        <v>22</v>
      </c>
      <c r="C6" s="49"/>
      <c r="D6" s="60">
        <f>(Jul!C6*12)+(Aug!C6*11)+(Sep!C6*10)+(Oct!C6*9)+(Nov!C6*8)+(Dec!C6*7)+(Jan!C6*6)+(Feb!C6*5)+(Mar!C6*4)+(Apr!C6*3)+(May!C6*2)+(Jun!C6*1)</f>
        <v>0</v>
      </c>
      <c r="E6" s="7"/>
      <c r="F6" s="60">
        <f>(Jul!E6*12)+(Aug!E6*11)+(Sep!E6*10)+(Oct!E6*9)+(Nov!E6*8)+(Dec!E6*7)+(Jan!E6*6)+(Feb!E6*5)+(Mar!E6*4)+(Apr!E6*3)+(May!E6*2)+(Jun!E6*1)</f>
        <v>0</v>
      </c>
      <c r="G6" s="7"/>
      <c r="H6" s="32">
        <f>May!H6+G6</f>
        <v>0</v>
      </c>
      <c r="I6" s="85">
        <f t="shared" ref="I6:I69" si="0">C6+E6+G6</f>
        <v>0</v>
      </c>
      <c r="J6" s="50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0</v>
      </c>
      <c r="K6" s="55"/>
      <c r="L6" s="50"/>
    </row>
    <row r="7" spans="1:12" s="10" customFormat="1" ht="15.75" customHeight="1" x14ac:dyDescent="0.2">
      <c r="A7" s="8" t="s">
        <v>23</v>
      </c>
      <c r="B7" s="9" t="s">
        <v>22</v>
      </c>
      <c r="C7" s="49"/>
      <c r="D7" s="60">
        <f>(Jul!C7*12)+(Aug!C7*11)+(Sep!C7*10)+(Oct!C7*9)+(Nov!C7*8)+(Dec!C7*7)+(Jan!C7*6)+(Feb!C7*5)+(Mar!C7*4)+(Apr!C7*3)+(May!C7*2)+(Jun!C7*1)</f>
        <v>239918</v>
      </c>
      <c r="E7" s="7"/>
      <c r="F7" s="60">
        <f>(Jul!E7*12)+(Aug!E7*11)+(Sep!E7*10)+(Oct!E7*9)+(Nov!E7*8)+(Dec!E7*7)+(Jan!E7*6)+(Feb!E7*5)+(Mar!E7*4)+(Apr!E7*3)+(May!E7*2)+(Jun!E7*1)</f>
        <v>222299</v>
      </c>
      <c r="G7" s="7"/>
      <c r="H7" s="32">
        <f>May!H7+G7</f>
        <v>417198</v>
      </c>
      <c r="I7" s="85">
        <f t="shared" si="0"/>
        <v>0</v>
      </c>
      <c r="J7" s="50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879415</v>
      </c>
      <c r="K7" s="55"/>
      <c r="L7" s="50"/>
    </row>
    <row r="8" spans="1:12" s="1" customFormat="1" ht="15.75" customHeight="1" x14ac:dyDescent="0.2">
      <c r="A8" s="5" t="s">
        <v>24</v>
      </c>
      <c r="B8" s="6" t="s">
        <v>22</v>
      </c>
      <c r="C8" s="49"/>
      <c r="D8" s="60">
        <f>(Jul!C8*12)+(Aug!C8*11)+(Sep!C8*10)+(Oct!C8*9)+(Nov!C8*8)+(Dec!C8*7)+(Jan!C8*6)+(Feb!C8*5)+(Mar!C8*4)+(Apr!C8*3)+(May!C8*2)+(Jun!C8*1)</f>
        <v>683663</v>
      </c>
      <c r="E8" s="7"/>
      <c r="F8" s="60">
        <f>(Jul!E8*12)+(Aug!E8*11)+(Sep!E8*10)+(Oct!E8*9)+(Nov!E8*8)+(Dec!E8*7)+(Jan!E8*6)+(Feb!E8*5)+(Mar!E8*4)+(Apr!E8*3)+(May!E8*2)+(Jun!E8*1)</f>
        <v>886207</v>
      </c>
      <c r="G8" s="7"/>
      <c r="H8" s="32">
        <f>May!H8+G8</f>
        <v>1392146</v>
      </c>
      <c r="I8" s="85">
        <f t="shared" si="0"/>
        <v>0</v>
      </c>
      <c r="J8" s="50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2962016</v>
      </c>
      <c r="K8" s="55"/>
      <c r="L8" s="50"/>
    </row>
    <row r="9" spans="1:12" s="10" customFormat="1" ht="15.75" customHeight="1" x14ac:dyDescent="0.2">
      <c r="A9" s="8" t="s">
        <v>25</v>
      </c>
      <c r="B9" s="9" t="s">
        <v>22</v>
      </c>
      <c r="C9" s="49"/>
      <c r="D9" s="60">
        <f>(Jul!C9*12)+(Aug!C9*11)+(Sep!C9*10)+(Oct!C9*9)+(Nov!C9*8)+(Dec!C9*7)+(Jan!C9*6)+(Feb!C9*5)+(Mar!C9*4)+(Apr!C9*3)+(May!C9*2)+(Jun!C9*1)</f>
        <v>203572</v>
      </c>
      <c r="E9" s="7"/>
      <c r="F9" s="60">
        <f>(Jul!E9*12)+(Aug!E9*11)+(Sep!E9*10)+(Oct!E9*9)+(Nov!E9*8)+(Dec!E9*7)+(Jan!E9*6)+(Feb!E9*5)+(Mar!E9*4)+(Apr!E9*3)+(May!E9*2)+(Jun!E9*1)</f>
        <v>139802</v>
      </c>
      <c r="G9" s="7"/>
      <c r="H9" s="32">
        <f>May!H9+G9</f>
        <v>292451</v>
      </c>
      <c r="I9" s="85">
        <f t="shared" si="0"/>
        <v>0</v>
      </c>
      <c r="J9" s="50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635825</v>
      </c>
      <c r="K9" s="55"/>
      <c r="L9" s="50"/>
    </row>
    <row r="10" spans="1:12" s="1" customFormat="1" ht="15.75" customHeight="1" x14ac:dyDescent="0.2">
      <c r="A10" s="5" t="s">
        <v>27</v>
      </c>
      <c r="B10" s="6" t="s">
        <v>22</v>
      </c>
      <c r="C10" s="49"/>
      <c r="D10" s="60">
        <f>(Jul!C10*12)+(Aug!C10*11)+(Sep!C10*10)+(Oct!C10*9)+(Nov!C10*8)+(Dec!C10*7)+(Jan!C10*6)+(Feb!C10*5)+(Mar!C10*4)+(Apr!C10*3)+(May!C10*2)+(Jun!C10*1)</f>
        <v>281138</v>
      </c>
      <c r="E10" s="7"/>
      <c r="F10" s="60">
        <f>(Jul!E10*12)+(Aug!E10*11)+(Sep!E10*10)+(Oct!E10*9)+(Nov!E10*8)+(Dec!E10*7)+(Jan!E10*6)+(Feb!E10*5)+(Mar!E10*4)+(Apr!E10*3)+(May!E10*2)+(Jun!E10*1)</f>
        <v>331935</v>
      </c>
      <c r="G10" s="7"/>
      <c r="H10" s="32">
        <f>May!H10+G10</f>
        <v>594505</v>
      </c>
      <c r="I10" s="85">
        <f t="shared" si="0"/>
        <v>0</v>
      </c>
      <c r="J10" s="50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1207578</v>
      </c>
      <c r="K10" s="55"/>
      <c r="L10" s="50"/>
    </row>
    <row r="11" spans="1:12" s="1" customFormat="1" ht="15.75" customHeight="1" x14ac:dyDescent="0.2">
      <c r="A11" s="5" t="s">
        <v>30</v>
      </c>
      <c r="B11" s="6" t="s">
        <v>22</v>
      </c>
      <c r="C11" s="49"/>
      <c r="D11" s="60">
        <f>(Jul!C11*12)+(Aug!C11*11)+(Sep!C11*10)+(Oct!C11*9)+(Nov!C11*8)+(Dec!C11*7)+(Jan!C11*6)+(Feb!C11*5)+(Mar!C11*4)+(Apr!C11*3)+(May!C11*2)+(Jun!C11*1)</f>
        <v>354854</v>
      </c>
      <c r="E11" s="7"/>
      <c r="F11" s="60">
        <f>(Jul!E11*12)+(Aug!E11*11)+(Sep!E11*10)+(Oct!E11*9)+(Nov!E11*8)+(Dec!E11*7)+(Jan!E11*6)+(Feb!E11*5)+(Mar!E11*4)+(Apr!E11*3)+(May!E11*2)+(Jun!E11*1)</f>
        <v>254585</v>
      </c>
      <c r="G11" s="7"/>
      <c r="H11" s="32">
        <f>May!H11+G11</f>
        <v>546779</v>
      </c>
      <c r="I11" s="85">
        <f t="shared" si="0"/>
        <v>0</v>
      </c>
      <c r="J11" s="50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1156218</v>
      </c>
      <c r="K11" s="55"/>
      <c r="L11" s="50"/>
    </row>
    <row r="12" spans="1:12" s="1" customFormat="1" ht="15.75" customHeight="1" x14ac:dyDescent="0.2">
      <c r="A12" s="5" t="s">
        <v>31</v>
      </c>
      <c r="B12" s="6" t="s">
        <v>22</v>
      </c>
      <c r="C12" s="49"/>
      <c r="D12" s="60">
        <f>(Jul!C12*12)+(Aug!C12*11)+(Sep!C12*10)+(Oct!C12*9)+(Nov!C12*8)+(Dec!C12*7)+(Jan!C12*6)+(Feb!C12*5)+(Mar!C12*4)+(Apr!C12*3)+(May!C12*2)+(Jun!C12*1)</f>
        <v>427301</v>
      </c>
      <c r="E12" s="7"/>
      <c r="F12" s="60">
        <f>(Jul!E12*12)+(Aug!E12*11)+(Sep!E12*10)+(Oct!E12*9)+(Nov!E12*8)+(Dec!E12*7)+(Jan!E12*6)+(Feb!E12*5)+(Mar!E12*4)+(Apr!E12*3)+(May!E12*2)+(Jun!E12*1)</f>
        <v>558390</v>
      </c>
      <c r="G12" s="7"/>
      <c r="H12" s="32">
        <f>May!H12+G12</f>
        <v>758297</v>
      </c>
      <c r="I12" s="85">
        <f t="shared" si="0"/>
        <v>0</v>
      </c>
      <c r="J12" s="50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1743988</v>
      </c>
      <c r="K12" s="55"/>
      <c r="L12" s="50"/>
    </row>
    <row r="13" spans="1:12" s="10" customFormat="1" ht="15.75" customHeight="1" x14ac:dyDescent="0.2">
      <c r="A13" s="8" t="s">
        <v>36</v>
      </c>
      <c r="B13" s="9" t="s">
        <v>22</v>
      </c>
      <c r="C13" s="49"/>
      <c r="D13" s="60">
        <f>(Jul!C13*12)+(Aug!C13*11)+(Sep!C13*10)+(Oct!C13*9)+(Nov!C13*8)+(Dec!C13*7)+(Jan!C13*6)+(Feb!C13*5)+(Mar!C13*4)+(Apr!C13*3)+(May!C13*2)+(Jun!C13*1)</f>
        <v>68228</v>
      </c>
      <c r="E13" s="7"/>
      <c r="F13" s="60">
        <f>(Jul!E13*12)+(Aug!E13*11)+(Sep!E13*10)+(Oct!E13*9)+(Nov!E13*8)+(Dec!E13*7)+(Jan!E13*6)+(Feb!E13*5)+(Mar!E13*4)+(Apr!E13*3)+(May!E13*2)+(Jun!E13*1)</f>
        <v>49580</v>
      </c>
      <c r="G13" s="7"/>
      <c r="H13" s="32">
        <f>May!H13+G13</f>
        <v>123904</v>
      </c>
      <c r="I13" s="85">
        <f t="shared" si="0"/>
        <v>0</v>
      </c>
      <c r="J13" s="50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241712</v>
      </c>
      <c r="K13" s="55"/>
      <c r="L13" s="50"/>
    </row>
    <row r="14" spans="1:12" s="1" customFormat="1" ht="15.75" customHeight="1" x14ac:dyDescent="0.2">
      <c r="A14" s="5" t="s">
        <v>37</v>
      </c>
      <c r="B14" s="6" t="s">
        <v>22</v>
      </c>
      <c r="C14" s="49"/>
      <c r="D14" s="60">
        <f>(Jul!C14*12)+(Aug!C14*11)+(Sep!C14*10)+(Oct!C14*9)+(Nov!C14*8)+(Dec!C14*7)+(Jan!C14*6)+(Feb!C14*5)+(Mar!C14*4)+(Apr!C14*3)+(May!C14*2)+(Jun!C14*1)</f>
        <v>18010</v>
      </c>
      <c r="E14" s="7"/>
      <c r="F14" s="60">
        <f>(Jul!E14*12)+(Aug!E14*11)+(Sep!E14*10)+(Oct!E14*9)+(Nov!E14*8)+(Dec!E14*7)+(Jan!E14*6)+(Feb!E14*5)+(Mar!E14*4)+(Apr!E14*3)+(May!E14*2)+(Jun!E14*1)</f>
        <v>630</v>
      </c>
      <c r="G14" s="7"/>
      <c r="H14" s="32">
        <f>May!H14+G14</f>
        <v>4989</v>
      </c>
      <c r="I14" s="85">
        <f t="shared" si="0"/>
        <v>0</v>
      </c>
      <c r="J14" s="50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23629</v>
      </c>
      <c r="K14" s="55"/>
      <c r="L14" s="50"/>
    </row>
    <row r="15" spans="1:12" s="1" customFormat="1" ht="15.75" customHeight="1" x14ac:dyDescent="0.2">
      <c r="A15" s="5" t="s">
        <v>40</v>
      </c>
      <c r="B15" s="6" t="s">
        <v>22</v>
      </c>
      <c r="C15" s="49"/>
      <c r="D15" s="60">
        <f>(Jul!C15*12)+(Aug!C15*11)+(Sep!C15*10)+(Oct!C15*9)+(Nov!C15*8)+(Dec!C15*7)+(Jan!C15*6)+(Feb!C15*5)+(Mar!C15*4)+(Apr!C15*3)+(May!C15*2)+(Jun!C15*1)</f>
        <v>690887</v>
      </c>
      <c r="E15" s="7"/>
      <c r="F15" s="60">
        <f>(Jul!E15*12)+(Aug!E15*11)+(Sep!E15*10)+(Oct!E15*9)+(Nov!E15*8)+(Dec!E15*7)+(Jan!E15*6)+(Feb!E15*5)+(Mar!E15*4)+(Apr!E15*3)+(May!E15*2)+(Jun!E15*1)</f>
        <v>285637</v>
      </c>
      <c r="G15" s="7"/>
      <c r="H15" s="32">
        <f>May!H15+G15</f>
        <v>1229326</v>
      </c>
      <c r="I15" s="85">
        <f t="shared" si="0"/>
        <v>0</v>
      </c>
      <c r="J15" s="50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2205850</v>
      </c>
      <c r="K15" s="55"/>
      <c r="L15" s="50"/>
    </row>
    <row r="16" spans="1:12" s="1" customFormat="1" ht="15.75" customHeight="1" x14ac:dyDescent="0.2">
      <c r="A16" s="5" t="s">
        <v>44</v>
      </c>
      <c r="B16" s="6" t="s">
        <v>22</v>
      </c>
      <c r="C16" s="49"/>
      <c r="D16" s="60">
        <f>(Jul!C16*12)+(Aug!C16*11)+(Sep!C16*10)+(Oct!C16*9)+(Nov!C16*8)+(Dec!C16*7)+(Jan!C16*6)+(Feb!C16*5)+(Mar!C16*4)+(Apr!C16*3)+(May!C16*2)+(Jun!C16*1)</f>
        <v>690735</v>
      </c>
      <c r="E16" s="7"/>
      <c r="F16" s="60">
        <f>(Jul!E16*12)+(Aug!E16*11)+(Sep!E16*10)+(Oct!E16*9)+(Nov!E16*8)+(Dec!E16*7)+(Jan!E16*6)+(Feb!E16*5)+(Mar!E16*4)+(Apr!E16*3)+(May!E16*2)+(Jun!E16*1)</f>
        <v>230119</v>
      </c>
      <c r="G16" s="7"/>
      <c r="H16" s="32">
        <f>May!H16+G16</f>
        <v>579505</v>
      </c>
      <c r="I16" s="85">
        <f t="shared" si="0"/>
        <v>0</v>
      </c>
      <c r="J16" s="50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1500359</v>
      </c>
      <c r="K16" s="55"/>
      <c r="L16" s="50"/>
    </row>
    <row r="17" spans="1:12" s="1" customFormat="1" ht="15.75" customHeight="1" x14ac:dyDescent="0.2">
      <c r="A17" s="5" t="s">
        <v>45</v>
      </c>
      <c r="B17" s="6" t="s">
        <v>22</v>
      </c>
      <c r="C17" s="49"/>
      <c r="D17" s="60">
        <f>(Jul!C17*12)+(Aug!C17*11)+(Sep!C17*10)+(Oct!C17*9)+(Nov!C17*8)+(Dec!C17*7)+(Jan!C17*6)+(Feb!C17*5)+(Mar!C17*4)+(Apr!C17*3)+(May!C17*2)+(Jun!C17*1)</f>
        <v>52177</v>
      </c>
      <c r="E17" s="7"/>
      <c r="F17" s="60">
        <f>(Jul!E17*12)+(Aug!E17*11)+(Sep!E17*10)+(Oct!E17*9)+(Nov!E17*8)+(Dec!E17*7)+(Jan!E17*6)+(Feb!E17*5)+(Mar!E17*4)+(Apr!E17*3)+(May!E17*2)+(Jun!E17*1)</f>
        <v>172029</v>
      </c>
      <c r="G17" s="7"/>
      <c r="H17" s="32">
        <f>May!H17+G17</f>
        <v>247302</v>
      </c>
      <c r="I17" s="85">
        <f t="shared" si="0"/>
        <v>0</v>
      </c>
      <c r="J17" s="50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471508</v>
      </c>
      <c r="K17" s="55"/>
      <c r="L17" s="50"/>
    </row>
    <row r="18" spans="1:12" s="1" customFormat="1" ht="15.75" customHeight="1" x14ac:dyDescent="0.2">
      <c r="A18" s="5" t="s">
        <v>46</v>
      </c>
      <c r="B18" s="6" t="s">
        <v>22</v>
      </c>
      <c r="C18" s="49"/>
      <c r="D18" s="60">
        <f>(Jul!C18*12)+(Aug!C18*11)+(Sep!C18*10)+(Oct!C18*9)+(Nov!C18*8)+(Dec!C18*7)+(Jan!C18*6)+(Feb!C18*5)+(Mar!C18*4)+(Apr!C18*3)+(May!C18*2)+(Jun!C18*1)</f>
        <v>660415</v>
      </c>
      <c r="E18" s="7"/>
      <c r="F18" s="60">
        <f>(Jul!E18*12)+(Aug!E18*11)+(Sep!E18*10)+(Oct!E18*9)+(Nov!E18*8)+(Dec!E18*7)+(Jan!E18*6)+(Feb!E18*5)+(Mar!E18*4)+(Apr!E18*3)+(May!E18*2)+(Jun!E18*1)</f>
        <v>1062472</v>
      </c>
      <c r="G18" s="7"/>
      <c r="H18" s="32">
        <f>May!H18+G18</f>
        <v>1721185</v>
      </c>
      <c r="I18" s="85">
        <f t="shared" si="0"/>
        <v>0</v>
      </c>
      <c r="J18" s="50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3444072</v>
      </c>
      <c r="K18" s="55"/>
      <c r="L18" s="50"/>
    </row>
    <row r="19" spans="1:12" s="10" customFormat="1" ht="15.75" customHeight="1" x14ac:dyDescent="0.2">
      <c r="A19" s="8" t="s">
        <v>47</v>
      </c>
      <c r="B19" s="9" t="s">
        <v>22</v>
      </c>
      <c r="C19" s="49"/>
      <c r="D19" s="60">
        <f>(Jul!C19*12)+(Aug!C19*11)+(Sep!C19*10)+(Oct!C19*9)+(Nov!C19*8)+(Dec!C19*7)+(Jan!C19*6)+(Feb!C19*5)+(Mar!C19*4)+(Apr!C19*3)+(May!C19*2)+(Jun!C19*1)</f>
        <v>1842</v>
      </c>
      <c r="E19" s="7"/>
      <c r="F19" s="60">
        <f>(Jul!E19*12)+(Aug!E19*11)+(Sep!E19*10)+(Oct!E19*9)+(Nov!E19*8)+(Dec!E19*7)+(Jan!E19*6)+(Feb!E19*5)+(Mar!E19*4)+(Apr!E19*3)+(May!E19*2)+(Jun!E19*1)</f>
        <v>6399</v>
      </c>
      <c r="G19" s="7"/>
      <c r="H19" s="32">
        <f>May!H19+G19</f>
        <v>8515</v>
      </c>
      <c r="I19" s="85">
        <f t="shared" si="0"/>
        <v>0</v>
      </c>
      <c r="J19" s="50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16756</v>
      </c>
      <c r="K19" s="55"/>
      <c r="L19" s="50"/>
    </row>
    <row r="20" spans="1:12" s="10" customFormat="1" ht="15.75" customHeight="1" x14ac:dyDescent="0.2">
      <c r="A20" s="8" t="s">
        <v>49</v>
      </c>
      <c r="B20" s="9" t="s">
        <v>22</v>
      </c>
      <c r="C20" s="49"/>
      <c r="D20" s="60">
        <f>(Jul!C20*12)+(Aug!C20*11)+(Sep!C20*10)+(Oct!C20*9)+(Nov!C20*8)+(Dec!C20*7)+(Jan!C20*6)+(Feb!C20*5)+(Mar!C20*4)+(Apr!C20*3)+(May!C20*2)+(Jun!C20*1)</f>
        <v>34958</v>
      </c>
      <c r="E20" s="7"/>
      <c r="F20" s="60">
        <f>(Jul!E20*12)+(Aug!E20*11)+(Sep!E20*10)+(Oct!E20*9)+(Nov!E20*8)+(Dec!E20*7)+(Jan!E20*6)+(Feb!E20*5)+(Mar!E20*4)+(Apr!E20*3)+(May!E20*2)+(Jun!E20*1)</f>
        <v>11230</v>
      </c>
      <c r="G20" s="7"/>
      <c r="H20" s="32">
        <f>May!H20+G20</f>
        <v>45385</v>
      </c>
      <c r="I20" s="85">
        <f t="shared" si="0"/>
        <v>0</v>
      </c>
      <c r="J20" s="50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91573</v>
      </c>
      <c r="K20" s="55"/>
      <c r="L20" s="50"/>
    </row>
    <row r="21" spans="1:12" s="1" customFormat="1" ht="15.75" customHeight="1" x14ac:dyDescent="0.2">
      <c r="A21" s="5" t="s">
        <v>50</v>
      </c>
      <c r="B21" s="6" t="s">
        <v>22</v>
      </c>
      <c r="C21" s="49"/>
      <c r="D21" s="60">
        <f>(Jul!C21*12)+(Aug!C21*11)+(Sep!C21*10)+(Oct!C21*9)+(Nov!C21*8)+(Dec!C21*7)+(Jan!C21*6)+(Feb!C21*5)+(Mar!C21*4)+(Apr!C21*3)+(May!C21*2)+(Jun!C21*1)</f>
        <v>4847</v>
      </c>
      <c r="E21" s="7"/>
      <c r="F21" s="60">
        <f>(Jul!E21*12)+(Aug!E21*11)+(Sep!E21*10)+(Oct!E21*9)+(Nov!E21*8)+(Dec!E21*7)+(Jan!E21*6)+(Feb!E21*5)+(Mar!E21*4)+(Apr!E21*3)+(May!E21*2)+(Jun!E21*1)</f>
        <v>39889</v>
      </c>
      <c r="G21" s="7"/>
      <c r="H21" s="32">
        <f>May!H21+G21</f>
        <v>41671</v>
      </c>
      <c r="I21" s="85">
        <f t="shared" si="0"/>
        <v>0</v>
      </c>
      <c r="J21" s="50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86407</v>
      </c>
      <c r="K21" s="55"/>
      <c r="L21" s="50"/>
    </row>
    <row r="22" spans="1:12" s="1" customFormat="1" ht="15.75" customHeight="1" x14ac:dyDescent="0.2">
      <c r="A22" s="5" t="s">
        <v>154</v>
      </c>
      <c r="B22" s="6" t="s">
        <v>22</v>
      </c>
      <c r="C22" s="49"/>
      <c r="D22" s="60">
        <f>(Jul!C22*12)+(Aug!C22*11)+(Sep!C22*10)+(Oct!C22*9)+(Nov!C22*8)+(Dec!C22*7)+(Jan!C22*6)+(Feb!C22*5)+(Mar!C22*4)+(Apr!C22*3)+(May!C22*2)+(Jun!C22*1)</f>
        <v>0</v>
      </c>
      <c r="E22" s="7"/>
      <c r="F22" s="60">
        <f>(Jul!E22*12)+(Aug!E22*11)+(Sep!E22*10)+(Oct!E22*9)+(Nov!E22*8)+(Dec!E22*7)+(Jan!E22*6)+(Feb!E22*5)+(Mar!E22*4)+(Apr!E22*3)+(May!E22*2)+(Jun!E22*1)</f>
        <v>0</v>
      </c>
      <c r="G22" s="7"/>
      <c r="H22" s="32">
        <f>May!H22+G22</f>
        <v>0</v>
      </c>
      <c r="I22" s="85">
        <f t="shared" si="0"/>
        <v>0</v>
      </c>
      <c r="J22" s="50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0</v>
      </c>
      <c r="K22" s="55"/>
      <c r="L22" s="50"/>
    </row>
    <row r="23" spans="1:12" s="1" customFormat="1" ht="15.75" customHeight="1" x14ac:dyDescent="0.2">
      <c r="A23" s="5" t="s">
        <v>51</v>
      </c>
      <c r="B23" s="6" t="s">
        <v>22</v>
      </c>
      <c r="C23" s="49"/>
      <c r="D23" s="60">
        <f>(Jul!C23*12)+(Aug!C23*11)+(Sep!C23*10)+(Oct!C23*9)+(Nov!C23*8)+(Dec!C23*7)+(Jan!C23*6)+(Feb!C23*5)+(Mar!C23*4)+(Apr!C23*3)+(May!C23*2)+(Jun!C23*1)</f>
        <v>543609</v>
      </c>
      <c r="E23" s="7"/>
      <c r="F23" s="60">
        <f>(Jul!E23*12)+(Aug!E23*11)+(Sep!E23*10)+(Oct!E23*9)+(Nov!E23*8)+(Dec!E23*7)+(Jan!E23*6)+(Feb!E23*5)+(Mar!E23*4)+(Apr!E23*3)+(May!E23*2)+(Jun!E23*1)</f>
        <v>364091</v>
      </c>
      <c r="G23" s="7"/>
      <c r="H23" s="32">
        <f>May!H23+G23</f>
        <v>1009177</v>
      </c>
      <c r="I23" s="85">
        <f t="shared" si="0"/>
        <v>0</v>
      </c>
      <c r="J23" s="50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1916877</v>
      </c>
      <c r="K23" s="55"/>
      <c r="L23" s="50"/>
    </row>
    <row r="24" spans="1:12" s="1" customFormat="1" ht="15.75" customHeight="1" x14ac:dyDescent="0.2">
      <c r="A24" s="5" t="s">
        <v>52</v>
      </c>
      <c r="B24" s="6" t="s">
        <v>22</v>
      </c>
      <c r="C24" s="49"/>
      <c r="D24" s="60">
        <f>(Jul!C24*12)+(Aug!C24*11)+(Sep!C24*10)+(Oct!C24*9)+(Nov!C24*8)+(Dec!C24*7)+(Jan!C24*6)+(Feb!C24*5)+(Mar!C24*4)+(Apr!C24*3)+(May!C24*2)+(Jun!C24*1)</f>
        <v>27833</v>
      </c>
      <c r="E24" s="7"/>
      <c r="F24" s="60">
        <f>(Jul!E24*12)+(Aug!E24*11)+(Sep!E24*10)+(Oct!E24*9)+(Nov!E24*8)+(Dec!E24*7)+(Jan!E24*6)+(Feb!E24*5)+(Mar!E24*4)+(Apr!E24*3)+(May!E24*2)+(Jun!E24*1)</f>
        <v>0</v>
      </c>
      <c r="G24" s="7"/>
      <c r="H24" s="32">
        <f>May!H24+G24</f>
        <v>12174</v>
      </c>
      <c r="I24" s="85">
        <f t="shared" si="0"/>
        <v>0</v>
      </c>
      <c r="J24" s="50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40007</v>
      </c>
      <c r="K24" s="55"/>
      <c r="L24" s="50"/>
    </row>
    <row r="25" spans="1:12" s="10" customFormat="1" ht="15.75" customHeight="1" x14ac:dyDescent="0.2">
      <c r="A25" s="8" t="s">
        <v>56</v>
      </c>
      <c r="B25" s="9" t="s">
        <v>22</v>
      </c>
      <c r="C25" s="49"/>
      <c r="D25" s="60">
        <f>(Jul!C25*12)+(Aug!C25*11)+(Sep!C25*10)+(Oct!C25*9)+(Nov!C25*8)+(Dec!C25*7)+(Jan!C25*6)+(Feb!C25*5)+(Mar!C25*4)+(Apr!C25*3)+(May!C25*2)+(Jun!C25*1)</f>
        <v>329595</v>
      </c>
      <c r="E25" s="7"/>
      <c r="F25" s="60">
        <f>(Jul!E25*12)+(Aug!E25*11)+(Sep!E25*10)+(Oct!E25*9)+(Nov!E25*8)+(Dec!E25*7)+(Jan!E25*6)+(Feb!E25*5)+(Mar!E25*4)+(Apr!E25*3)+(May!E25*2)+(Jun!E25*1)</f>
        <v>282352</v>
      </c>
      <c r="G25" s="7"/>
      <c r="H25" s="32">
        <f>May!H25+G25</f>
        <v>531144</v>
      </c>
      <c r="I25" s="85">
        <f t="shared" si="0"/>
        <v>0</v>
      </c>
      <c r="J25" s="50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1143091</v>
      </c>
      <c r="K25" s="55"/>
      <c r="L25" s="50"/>
    </row>
    <row r="26" spans="1:12" s="1" customFormat="1" ht="15.75" customHeight="1" x14ac:dyDescent="0.2">
      <c r="A26" s="5" t="s">
        <v>62</v>
      </c>
      <c r="B26" s="6" t="s">
        <v>22</v>
      </c>
      <c r="C26" s="49"/>
      <c r="D26" s="60">
        <f>(Jul!C26*12)+(Aug!C26*11)+(Sep!C26*10)+(Oct!C26*9)+(Nov!C26*8)+(Dec!C26*7)+(Jan!C26*6)+(Feb!C26*5)+(Mar!C26*4)+(Apr!C26*3)+(May!C26*2)+(Jun!C26*1)</f>
        <v>548996</v>
      </c>
      <c r="E26" s="7"/>
      <c r="F26" s="60">
        <f>(Jul!E26*12)+(Aug!E26*11)+(Sep!E26*10)+(Oct!E26*9)+(Nov!E26*8)+(Dec!E26*7)+(Jan!E26*6)+(Feb!E26*5)+(Mar!E26*4)+(Apr!E26*3)+(May!E26*2)+(Jun!E26*1)</f>
        <v>147601</v>
      </c>
      <c r="G26" s="7"/>
      <c r="H26" s="32">
        <f>May!H26+G26</f>
        <v>412141</v>
      </c>
      <c r="I26" s="85">
        <f t="shared" si="0"/>
        <v>0</v>
      </c>
      <c r="J26" s="50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1108738</v>
      </c>
      <c r="K26" s="55"/>
      <c r="L26" s="50"/>
    </row>
    <row r="27" spans="1:12" s="1" customFormat="1" ht="15.75" customHeight="1" x14ac:dyDescent="0.2">
      <c r="A27" s="5" t="s">
        <v>63</v>
      </c>
      <c r="B27" s="6" t="s">
        <v>22</v>
      </c>
      <c r="C27" s="49"/>
      <c r="D27" s="60">
        <f>(Jul!C27*12)+(Aug!C27*11)+(Sep!C27*10)+(Oct!C27*9)+(Nov!C27*8)+(Dec!C27*7)+(Jan!C27*6)+(Feb!C27*5)+(Mar!C27*4)+(Apr!C27*3)+(May!C27*2)+(Jun!C27*1)</f>
        <v>327688</v>
      </c>
      <c r="E27" s="7"/>
      <c r="F27" s="60">
        <f>(Jul!E27*12)+(Aug!E27*11)+(Sep!E27*10)+(Oct!E27*9)+(Nov!E27*8)+(Dec!E27*7)+(Jan!E27*6)+(Feb!E27*5)+(Mar!E27*4)+(Apr!E27*3)+(May!E27*2)+(Jun!E27*1)</f>
        <v>463531</v>
      </c>
      <c r="G27" s="7"/>
      <c r="H27" s="32">
        <f>May!H27+G27</f>
        <v>710230</v>
      </c>
      <c r="I27" s="85">
        <f t="shared" si="0"/>
        <v>0</v>
      </c>
      <c r="J27" s="50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1501449</v>
      </c>
      <c r="K27" s="55"/>
      <c r="L27" s="50"/>
    </row>
    <row r="28" spans="1:12" s="1" customFormat="1" ht="15.75" customHeight="1" x14ac:dyDescent="0.2">
      <c r="A28" s="5" t="s">
        <v>75</v>
      </c>
      <c r="B28" s="6" t="s">
        <v>22</v>
      </c>
      <c r="C28" s="49"/>
      <c r="D28" s="60">
        <f>(Jul!C28*12)+(Aug!C28*11)+(Sep!C28*10)+(Oct!C28*9)+(Nov!C28*8)+(Dec!C28*7)+(Jan!C28*6)+(Feb!C28*5)+(Mar!C28*4)+(Apr!C28*3)+(May!C28*2)+(Jun!C28*1)</f>
        <v>249449</v>
      </c>
      <c r="E28" s="7"/>
      <c r="F28" s="60">
        <f>(Jul!E28*12)+(Aug!E28*11)+(Sep!E28*10)+(Oct!E28*9)+(Nov!E28*8)+(Dec!E28*7)+(Jan!E28*6)+(Feb!E28*5)+(Mar!E28*4)+(Apr!E28*3)+(May!E28*2)+(Jun!E28*1)</f>
        <v>146093</v>
      </c>
      <c r="G28" s="7"/>
      <c r="H28" s="32">
        <f>May!H28+G28</f>
        <v>404649</v>
      </c>
      <c r="I28" s="85">
        <f t="shared" si="0"/>
        <v>0</v>
      </c>
      <c r="J28" s="50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800191</v>
      </c>
      <c r="K28" s="55"/>
      <c r="L28" s="50"/>
    </row>
    <row r="29" spans="1:12" s="1" customFormat="1" ht="15.75" customHeight="1" x14ac:dyDescent="0.2">
      <c r="A29" s="5" t="s">
        <v>80</v>
      </c>
      <c r="B29" s="6" t="s">
        <v>22</v>
      </c>
      <c r="C29" s="49"/>
      <c r="D29" s="60">
        <f>(Jul!C29*12)+(Aug!C29*11)+(Sep!C29*10)+(Oct!C29*9)+(Nov!C29*8)+(Dec!C29*7)+(Jan!C29*6)+(Feb!C29*5)+(Mar!C29*4)+(Apr!C29*3)+(May!C29*2)+(Jun!C29*1)</f>
        <v>681335</v>
      </c>
      <c r="E29" s="7"/>
      <c r="F29" s="60">
        <f>(Jul!E29*12)+(Aug!E29*11)+(Sep!E29*10)+(Oct!E29*9)+(Nov!E29*8)+(Dec!E29*7)+(Jan!E29*6)+(Feb!E29*5)+(Mar!E29*4)+(Apr!E29*3)+(May!E29*2)+(Jun!E29*1)</f>
        <v>42244</v>
      </c>
      <c r="G29" s="7"/>
      <c r="H29" s="32">
        <f>May!H29+G29</f>
        <v>856774</v>
      </c>
      <c r="I29" s="85">
        <f t="shared" si="0"/>
        <v>0</v>
      </c>
      <c r="J29" s="50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1580353</v>
      </c>
      <c r="K29" s="55"/>
      <c r="L29" s="50"/>
    </row>
    <row r="30" spans="1:12" s="1" customFormat="1" ht="15.75" customHeight="1" x14ac:dyDescent="0.2">
      <c r="A30" s="5" t="s">
        <v>81</v>
      </c>
      <c r="B30" s="6" t="s">
        <v>22</v>
      </c>
      <c r="C30" s="49"/>
      <c r="D30" s="60">
        <f>(Jul!C30*12)+(Aug!C30*11)+(Sep!C30*10)+(Oct!C30*9)+(Nov!C30*8)+(Dec!C30*7)+(Jan!C30*6)+(Feb!C30*5)+(Mar!C30*4)+(Apr!C30*3)+(May!C30*2)+(Jun!C30*1)</f>
        <v>774097</v>
      </c>
      <c r="E30" s="7"/>
      <c r="F30" s="60">
        <f>(Jul!E30*12)+(Aug!E30*11)+(Sep!E30*10)+(Oct!E30*9)+(Nov!E30*8)+(Dec!E30*7)+(Jan!E30*6)+(Feb!E30*5)+(Mar!E30*4)+(Apr!E30*3)+(May!E30*2)+(Jun!E30*1)</f>
        <v>269458</v>
      </c>
      <c r="G30" s="7"/>
      <c r="H30" s="32">
        <f>May!H30+G30</f>
        <v>1045050</v>
      </c>
      <c r="I30" s="85">
        <f t="shared" si="0"/>
        <v>0</v>
      </c>
      <c r="J30" s="50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2088605</v>
      </c>
      <c r="K30" s="55"/>
      <c r="L30" s="50"/>
    </row>
    <row r="31" spans="1:12" s="1" customFormat="1" ht="15.75" customHeight="1" x14ac:dyDescent="0.2">
      <c r="A31" s="5" t="s">
        <v>82</v>
      </c>
      <c r="B31" s="6" t="s">
        <v>22</v>
      </c>
      <c r="C31" s="49"/>
      <c r="D31" s="60">
        <f>(Jul!C31*12)+(Aug!C31*11)+(Sep!C31*10)+(Oct!C31*9)+(Nov!C31*8)+(Dec!C31*7)+(Jan!C31*6)+(Feb!C31*5)+(Mar!C31*4)+(Apr!C31*3)+(May!C31*2)+(Jun!C31*1)</f>
        <v>373798</v>
      </c>
      <c r="E31" s="7"/>
      <c r="F31" s="60">
        <f>(Jul!E31*12)+(Aug!E31*11)+(Sep!E31*10)+(Oct!E31*9)+(Nov!E31*8)+(Dec!E31*7)+(Jan!E31*6)+(Feb!E31*5)+(Mar!E31*4)+(Apr!E31*3)+(May!E31*2)+(Jun!E31*1)</f>
        <v>539969</v>
      </c>
      <c r="G31" s="7"/>
      <c r="H31" s="32">
        <f>May!H31+G31</f>
        <v>732176</v>
      </c>
      <c r="I31" s="85">
        <f t="shared" si="0"/>
        <v>0</v>
      </c>
      <c r="J31" s="50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1645943</v>
      </c>
      <c r="K31" s="55"/>
      <c r="L31" s="50"/>
    </row>
    <row r="32" spans="1:12" s="10" customFormat="1" ht="15.75" customHeight="1" x14ac:dyDescent="0.2">
      <c r="A32" s="8" t="s">
        <v>84</v>
      </c>
      <c r="B32" s="9" t="s">
        <v>22</v>
      </c>
      <c r="C32" s="49"/>
      <c r="D32" s="60">
        <f>(Jul!C32*12)+(Aug!C32*11)+(Sep!C32*10)+(Oct!C32*9)+(Nov!C32*8)+(Dec!C32*7)+(Jan!C32*6)+(Feb!C32*5)+(Mar!C32*4)+(Apr!C32*3)+(May!C32*2)+(Jun!C32*1)</f>
        <v>669469</v>
      </c>
      <c r="E32" s="7"/>
      <c r="F32" s="60">
        <f>(Jul!E32*12)+(Aug!E32*11)+(Sep!E32*10)+(Oct!E32*9)+(Nov!E32*8)+(Dec!E32*7)+(Jan!E32*6)+(Feb!E32*5)+(Mar!E32*4)+(Apr!E32*3)+(May!E32*2)+(Jun!E32*1)</f>
        <v>965587</v>
      </c>
      <c r="G32" s="7"/>
      <c r="H32" s="32">
        <f>May!H32+G32</f>
        <v>1613407</v>
      </c>
      <c r="I32" s="85">
        <f t="shared" si="0"/>
        <v>0</v>
      </c>
      <c r="J32" s="50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3248463</v>
      </c>
      <c r="K32" s="55"/>
      <c r="L32" s="50"/>
    </row>
    <row r="33" spans="1:12" s="10" customFormat="1" ht="15.75" customHeight="1" x14ac:dyDescent="0.2">
      <c r="A33" s="8" t="s">
        <v>132</v>
      </c>
      <c r="B33" s="9" t="s">
        <v>22</v>
      </c>
      <c r="C33" s="49"/>
      <c r="D33" s="60">
        <f>(Jul!C33*12)+(Aug!C33*11)+(Sep!C33*10)+(Oct!C33*9)+(Nov!C33*8)+(Dec!C33*7)+(Jan!C33*6)+(Feb!C33*5)+(Mar!C33*4)+(Apr!C33*3)+(May!C33*2)+(Jun!C33*1)</f>
        <v>31438</v>
      </c>
      <c r="E33" s="7"/>
      <c r="F33" s="60">
        <f>(Jul!E33*12)+(Aug!E33*11)+(Sep!E33*10)+(Oct!E33*9)+(Nov!E33*8)+(Dec!E33*7)+(Jan!E33*6)+(Feb!E33*5)+(Mar!E33*4)+(Apr!E33*3)+(May!E33*2)+(Jun!E33*1)</f>
        <v>176000</v>
      </c>
      <c r="G33" s="7"/>
      <c r="H33" s="32">
        <f>May!H33+G33</f>
        <v>169987</v>
      </c>
      <c r="I33" s="85">
        <f t="shared" si="0"/>
        <v>0</v>
      </c>
      <c r="J33" s="50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377425</v>
      </c>
      <c r="K33" s="55"/>
      <c r="L33" s="50"/>
    </row>
    <row r="34" spans="1:12" s="10" customFormat="1" ht="15.75" customHeight="1" x14ac:dyDescent="0.2">
      <c r="A34" s="8" t="s">
        <v>133</v>
      </c>
      <c r="B34" s="9" t="s">
        <v>22</v>
      </c>
      <c r="C34" s="49"/>
      <c r="D34" s="60">
        <f>(Jul!C34*12)+(Aug!C34*11)+(Sep!C34*10)+(Oct!C34*9)+(Nov!C34*8)+(Dec!C34*7)+(Jan!C34*6)+(Feb!C34*5)+(Mar!C34*4)+(Apr!C34*3)+(May!C34*2)+(Jun!C34*1)</f>
        <v>4359</v>
      </c>
      <c r="E34" s="7"/>
      <c r="F34" s="60">
        <f>(Jul!E34*12)+(Aug!E34*11)+(Sep!E34*10)+(Oct!E34*9)+(Nov!E34*8)+(Dec!E34*7)+(Jan!E34*6)+(Feb!E34*5)+(Mar!E34*4)+(Apr!E34*3)+(May!E34*2)+(Jun!E34*1)</f>
        <v>444076</v>
      </c>
      <c r="G34" s="7"/>
      <c r="H34" s="32">
        <f>May!H34+G34</f>
        <v>217795</v>
      </c>
      <c r="I34" s="85">
        <f t="shared" si="0"/>
        <v>0</v>
      </c>
      <c r="J34" s="50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666230</v>
      </c>
      <c r="K34" s="55"/>
      <c r="L34" s="50"/>
    </row>
    <row r="35" spans="1:12" s="10" customFormat="1" ht="15.75" customHeight="1" x14ac:dyDescent="0.2">
      <c r="A35" s="8" t="s">
        <v>134</v>
      </c>
      <c r="B35" s="9" t="s">
        <v>22</v>
      </c>
      <c r="C35" s="49"/>
      <c r="D35" s="60">
        <f>(Jul!C35*12)+(Aug!C35*11)+(Sep!C35*10)+(Oct!C35*9)+(Nov!C35*8)+(Dec!C35*7)+(Jan!C35*6)+(Feb!C35*5)+(Mar!C35*4)+(Apr!C35*3)+(May!C35*2)+(Jun!C35*1)</f>
        <v>31936</v>
      </c>
      <c r="E35" s="7"/>
      <c r="F35" s="60">
        <f>(Jul!E35*12)+(Aug!E35*11)+(Sep!E35*10)+(Oct!E35*9)+(Nov!E35*8)+(Dec!E35*7)+(Jan!E35*6)+(Feb!E35*5)+(Mar!E35*4)+(Apr!E35*3)+(May!E35*2)+(Jun!E35*1)</f>
        <v>156038</v>
      </c>
      <c r="G35" s="7"/>
      <c r="H35" s="32">
        <f>May!H35+G35</f>
        <v>374705</v>
      </c>
      <c r="I35" s="85">
        <f t="shared" si="0"/>
        <v>0</v>
      </c>
      <c r="J35" s="50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562679</v>
      </c>
      <c r="K35" s="55"/>
      <c r="L35" s="50"/>
    </row>
    <row r="36" spans="1:12" s="10" customFormat="1" ht="15.75" customHeight="1" x14ac:dyDescent="0.2">
      <c r="A36" s="8" t="s">
        <v>127</v>
      </c>
      <c r="B36" s="9" t="s">
        <v>20</v>
      </c>
      <c r="C36" s="27"/>
      <c r="D36" s="60">
        <f>(Jul!C36*12)+(Aug!C36*11)+(Sep!C36*10)+(Oct!C36*9)+(Nov!C36*8)+(Dec!C36*7)+(Jan!C36*6)+(Feb!C36*5)+(Mar!C36*4)+(Apr!C36*3)+(May!C36*2)+(Jun!C36*1)</f>
        <v>825226</v>
      </c>
      <c r="E36" s="7"/>
      <c r="F36" s="60">
        <f>(Jul!E36*12)+(Aug!E36*11)+(Sep!E36*10)+(Oct!E36*9)+(Nov!E36*8)+(Dec!E36*7)+(Jan!E36*6)+(Feb!E36*5)+(Mar!E36*4)+(Apr!E36*3)+(May!E36*2)+(Jun!E36*1)</f>
        <v>56101</v>
      </c>
      <c r="G36" s="7"/>
      <c r="H36" s="32">
        <f>May!H36+G36</f>
        <v>596171</v>
      </c>
      <c r="I36" s="85">
        <f t="shared" si="0"/>
        <v>0</v>
      </c>
      <c r="J36" s="50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1477498</v>
      </c>
      <c r="K36" s="55"/>
      <c r="L36" s="50"/>
    </row>
    <row r="37" spans="1:12" s="1" customFormat="1" ht="15.75" customHeight="1" x14ac:dyDescent="0.2">
      <c r="A37" s="5" t="s">
        <v>19</v>
      </c>
      <c r="B37" s="6" t="s">
        <v>20</v>
      </c>
      <c r="C37" s="27"/>
      <c r="D37" s="60">
        <f>(Jul!C37*12)+(Aug!C37*11)+(Sep!C37*10)+(Oct!C37*9)+(Nov!C37*8)+(Dec!C37*7)+(Jan!C37*6)+(Feb!C37*5)+(Mar!C37*4)+(Apr!C37*3)+(May!C37*2)+(Jun!C37*1)</f>
        <v>288479</v>
      </c>
      <c r="E37" s="7"/>
      <c r="F37" s="60">
        <f>(Jul!E37*12)+(Aug!E37*11)+(Sep!E37*10)+(Oct!E37*9)+(Nov!E37*8)+(Dec!E37*7)+(Jan!E37*6)+(Feb!E37*5)+(Mar!E37*4)+(Apr!E37*3)+(May!E37*2)+(Jun!E37*1)</f>
        <v>4475</v>
      </c>
      <c r="G37" s="7"/>
      <c r="H37" s="32">
        <f>May!H37+G37</f>
        <v>314449</v>
      </c>
      <c r="I37" s="85">
        <f t="shared" si="0"/>
        <v>0</v>
      </c>
      <c r="J37" s="50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607403</v>
      </c>
      <c r="K37" s="55"/>
      <c r="L37" s="50"/>
    </row>
    <row r="38" spans="1:12" s="1" customFormat="1" ht="15.75" customHeight="1" x14ac:dyDescent="0.2">
      <c r="A38" s="5" t="s">
        <v>26</v>
      </c>
      <c r="B38" s="6" t="s">
        <v>20</v>
      </c>
      <c r="C38" s="27"/>
      <c r="D38" s="60">
        <f>(Jul!C38*12)+(Aug!C38*11)+(Sep!C38*10)+(Oct!C38*9)+(Nov!C38*8)+(Dec!C38*7)+(Jan!C38*6)+(Feb!C38*5)+(Mar!C38*4)+(Apr!C38*3)+(May!C38*2)+(Jun!C38*1)</f>
        <v>2150640</v>
      </c>
      <c r="E38" s="7"/>
      <c r="F38" s="60">
        <f>(Jul!E38*12)+(Aug!E38*11)+(Sep!E38*10)+(Oct!E38*9)+(Nov!E38*8)+(Dec!E38*7)+(Jan!E38*6)+(Feb!E38*5)+(Mar!E38*4)+(Apr!E38*3)+(May!E38*2)+(Jun!E38*1)</f>
        <v>471187</v>
      </c>
      <c r="G38" s="7"/>
      <c r="H38" s="32">
        <f>May!H38+G38</f>
        <v>3489688</v>
      </c>
      <c r="I38" s="85">
        <f t="shared" si="0"/>
        <v>0</v>
      </c>
      <c r="J38" s="50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6111515</v>
      </c>
      <c r="K38" s="55"/>
      <c r="L38" s="50"/>
    </row>
    <row r="39" spans="1:12" s="1" customFormat="1" ht="15.75" customHeight="1" x14ac:dyDescent="0.2">
      <c r="A39" s="5" t="s">
        <v>28</v>
      </c>
      <c r="B39" s="6" t="s">
        <v>20</v>
      </c>
      <c r="C39" s="27"/>
      <c r="D39" s="60">
        <f>(Jul!C39*12)+(Aug!C39*11)+(Sep!C39*10)+(Oct!C39*9)+(Nov!C39*8)+(Dec!C39*7)+(Jan!C39*6)+(Feb!C39*5)+(Mar!C39*4)+(Apr!C39*3)+(May!C39*2)+(Jun!C39*1)</f>
        <v>965070</v>
      </c>
      <c r="E39" s="7"/>
      <c r="F39" s="60">
        <f>(Jul!E39*12)+(Aug!E39*11)+(Sep!E39*10)+(Oct!E39*9)+(Nov!E39*8)+(Dec!E39*7)+(Jan!E39*6)+(Feb!E39*5)+(Mar!E39*4)+(Apr!E39*3)+(May!E39*2)+(Jun!E39*1)</f>
        <v>18139</v>
      </c>
      <c r="G39" s="7"/>
      <c r="H39" s="32">
        <f>May!H39+G39</f>
        <v>1089511</v>
      </c>
      <c r="I39" s="85">
        <f t="shared" si="0"/>
        <v>0</v>
      </c>
      <c r="J39" s="50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2072720</v>
      </c>
      <c r="K39" s="55"/>
      <c r="L39" s="50"/>
    </row>
    <row r="40" spans="1:12" s="1" customFormat="1" ht="15.75" customHeight="1" x14ac:dyDescent="0.2">
      <c r="A40" s="5" t="s">
        <v>29</v>
      </c>
      <c r="B40" s="6" t="s">
        <v>20</v>
      </c>
      <c r="C40" s="27"/>
      <c r="D40" s="60">
        <f>(Jul!C40*12)+(Aug!C40*11)+(Sep!C40*10)+(Oct!C40*9)+(Nov!C40*8)+(Dec!C40*7)+(Jan!C40*6)+(Feb!C40*5)+(Mar!C40*4)+(Apr!C40*3)+(May!C40*2)+(Jun!C40*1)</f>
        <v>729700</v>
      </c>
      <c r="E40" s="7"/>
      <c r="F40" s="60">
        <f>(Jul!E40*12)+(Aug!E40*11)+(Sep!E40*10)+(Oct!E40*9)+(Nov!E40*8)+(Dec!E40*7)+(Jan!E40*6)+(Feb!E40*5)+(Mar!E40*4)+(Apr!E40*3)+(May!E40*2)+(Jun!E40*1)</f>
        <v>89284</v>
      </c>
      <c r="G40" s="7"/>
      <c r="H40" s="32">
        <f>May!H40+G40</f>
        <v>722200</v>
      </c>
      <c r="I40" s="85">
        <f t="shared" si="0"/>
        <v>0</v>
      </c>
      <c r="J40" s="50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1541184</v>
      </c>
      <c r="K40" s="55"/>
      <c r="L40" s="50"/>
    </row>
    <row r="41" spans="1:12" s="10" customFormat="1" ht="15.75" customHeight="1" x14ac:dyDescent="0.2">
      <c r="A41" s="8" t="s">
        <v>32</v>
      </c>
      <c r="B41" s="9" t="s">
        <v>20</v>
      </c>
      <c r="C41" s="27"/>
      <c r="D41" s="60">
        <f>(Jul!C41*12)+(Aug!C41*11)+(Sep!C41*10)+(Oct!C41*9)+(Nov!C41*8)+(Dec!C41*7)+(Jan!C41*6)+(Feb!C41*5)+(Mar!C41*4)+(Apr!C41*3)+(May!C41*2)+(Jun!C41*1)</f>
        <v>5976</v>
      </c>
      <c r="E41" s="7"/>
      <c r="F41" s="60">
        <f>(Jul!E41*12)+(Aug!E41*11)+(Sep!E41*10)+(Oct!E41*9)+(Nov!E41*8)+(Dec!E41*7)+(Jan!E41*6)+(Feb!E41*5)+(Mar!E41*4)+(Apr!E41*3)+(May!E41*2)+(Jun!E41*1)</f>
        <v>0</v>
      </c>
      <c r="G41" s="7"/>
      <c r="H41" s="32">
        <f>May!H41+G41</f>
        <v>3366</v>
      </c>
      <c r="I41" s="85">
        <f t="shared" si="0"/>
        <v>0</v>
      </c>
      <c r="J41" s="50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9342</v>
      </c>
      <c r="K41" s="55"/>
      <c r="L41" s="50"/>
    </row>
    <row r="42" spans="1:12" s="1" customFormat="1" ht="15.75" customHeight="1" x14ac:dyDescent="0.2">
      <c r="A42" s="5" t="s">
        <v>33</v>
      </c>
      <c r="B42" s="6" t="s">
        <v>20</v>
      </c>
      <c r="C42" s="27"/>
      <c r="D42" s="60">
        <f>(Jul!C42*12)+(Aug!C42*11)+(Sep!C42*10)+(Oct!C42*9)+(Nov!C42*8)+(Dec!C42*7)+(Jan!C42*6)+(Feb!C42*5)+(Mar!C42*4)+(Apr!C42*3)+(May!C42*2)+(Jun!C42*1)</f>
        <v>992900</v>
      </c>
      <c r="E42" s="7"/>
      <c r="F42" s="60">
        <f>(Jul!E42*12)+(Aug!E42*11)+(Sep!E42*10)+(Oct!E42*9)+(Nov!E42*8)+(Dec!E42*7)+(Jan!E42*6)+(Feb!E42*5)+(Mar!E42*4)+(Apr!E42*3)+(May!E42*2)+(Jun!E42*1)</f>
        <v>289682</v>
      </c>
      <c r="G42" s="7"/>
      <c r="H42" s="32">
        <f>May!H42+G42</f>
        <v>612249</v>
      </c>
      <c r="I42" s="85">
        <f t="shared" si="0"/>
        <v>0</v>
      </c>
      <c r="J42" s="50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1894831</v>
      </c>
      <c r="K42" s="55"/>
      <c r="L42" s="50"/>
    </row>
    <row r="43" spans="1:12" s="1" customFormat="1" ht="15.75" customHeight="1" x14ac:dyDescent="0.2">
      <c r="A43" s="5" t="s">
        <v>34</v>
      </c>
      <c r="B43" s="6" t="s">
        <v>20</v>
      </c>
      <c r="C43" s="27"/>
      <c r="D43" s="60">
        <f>(Jul!C43*12)+(Aug!C43*11)+(Sep!C43*10)+(Oct!C43*9)+(Nov!C43*8)+(Dec!C43*7)+(Jan!C43*6)+(Feb!C43*5)+(Mar!C43*4)+(Apr!C43*3)+(May!C43*2)+(Jun!C43*1)</f>
        <v>685480</v>
      </c>
      <c r="E43" s="7"/>
      <c r="F43" s="60">
        <f>(Jul!E43*12)+(Aug!E43*11)+(Sep!E43*10)+(Oct!E43*9)+(Nov!E43*8)+(Dec!E43*7)+(Jan!E43*6)+(Feb!E43*5)+(Mar!E43*4)+(Apr!E43*3)+(May!E43*2)+(Jun!E43*1)</f>
        <v>157016</v>
      </c>
      <c r="G43" s="7"/>
      <c r="H43" s="32">
        <f>May!H43+G43</f>
        <v>514815</v>
      </c>
      <c r="I43" s="85">
        <f t="shared" si="0"/>
        <v>0</v>
      </c>
      <c r="J43" s="50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1357311</v>
      </c>
      <c r="K43" s="55"/>
      <c r="L43" s="50"/>
    </row>
    <row r="44" spans="1:12" s="10" customFormat="1" ht="15.75" customHeight="1" x14ac:dyDescent="0.2">
      <c r="A44" s="8" t="s">
        <v>35</v>
      </c>
      <c r="B44" s="9" t="s">
        <v>20</v>
      </c>
      <c r="C44" s="27"/>
      <c r="D44" s="60">
        <f>(Jul!C44*12)+(Aug!C44*11)+(Sep!C44*10)+(Oct!C44*9)+(Nov!C44*8)+(Dec!C44*7)+(Jan!C44*6)+(Feb!C44*5)+(Mar!C44*4)+(Apr!C44*3)+(May!C44*2)+(Jun!C44*1)</f>
        <v>0</v>
      </c>
      <c r="E44" s="7"/>
      <c r="F44" s="60">
        <f>(Jul!E44*12)+(Aug!E44*11)+(Sep!E44*10)+(Oct!E44*9)+(Nov!E44*8)+(Dec!E44*7)+(Jan!E44*6)+(Feb!E44*5)+(Mar!E44*4)+(Apr!E44*3)+(May!E44*2)+(Jun!E44*1)</f>
        <v>4040</v>
      </c>
      <c r="G44" s="7"/>
      <c r="H44" s="32">
        <f>May!H44+G44</f>
        <v>2172</v>
      </c>
      <c r="I44" s="85">
        <f t="shared" si="0"/>
        <v>0</v>
      </c>
      <c r="J44" s="50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6212</v>
      </c>
      <c r="K44" s="55"/>
      <c r="L44" s="50"/>
    </row>
    <row r="45" spans="1:12" s="1" customFormat="1" ht="15.75" customHeight="1" x14ac:dyDescent="0.2">
      <c r="A45" s="5" t="s">
        <v>38</v>
      </c>
      <c r="B45" s="6" t="s">
        <v>20</v>
      </c>
      <c r="C45" s="27"/>
      <c r="D45" s="60">
        <f>(Jul!C45*12)+(Aug!C45*11)+(Sep!C45*10)+(Oct!C45*9)+(Nov!C45*8)+(Dec!C45*7)+(Jan!C45*6)+(Feb!C45*5)+(Mar!C45*4)+(Apr!C45*3)+(May!C45*2)+(Jun!C45*1)</f>
        <v>1050214</v>
      </c>
      <c r="E45" s="7"/>
      <c r="F45" s="60">
        <f>(Jul!E45*12)+(Aug!E45*11)+(Sep!E45*10)+(Oct!E45*9)+(Nov!E45*8)+(Dec!E45*7)+(Jan!E45*6)+(Feb!E45*5)+(Mar!E45*4)+(Apr!E45*3)+(May!E45*2)+(Jun!E45*1)</f>
        <v>24863</v>
      </c>
      <c r="G45" s="7"/>
      <c r="H45" s="32">
        <f>May!H45+G45</f>
        <v>668950</v>
      </c>
      <c r="I45" s="85">
        <f t="shared" si="0"/>
        <v>0</v>
      </c>
      <c r="J45" s="50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1744027</v>
      </c>
      <c r="K45" s="55"/>
      <c r="L45" s="50"/>
    </row>
    <row r="46" spans="1:12" s="10" customFormat="1" ht="15.75" customHeight="1" x14ac:dyDescent="0.2">
      <c r="A46" s="8" t="s">
        <v>39</v>
      </c>
      <c r="B46" s="9" t="s">
        <v>20</v>
      </c>
      <c r="C46" s="27"/>
      <c r="D46" s="60">
        <f>(Jul!C46*12)+(Aug!C46*11)+(Sep!C46*10)+(Oct!C46*9)+(Nov!C46*8)+(Dec!C46*7)+(Jan!C46*6)+(Feb!C46*5)+(Mar!C46*4)+(Apr!C46*3)+(May!C46*2)+(Jun!C46*1)</f>
        <v>499222</v>
      </c>
      <c r="E46" s="7"/>
      <c r="F46" s="60">
        <f>(Jul!E46*12)+(Aug!E46*11)+(Sep!E46*10)+(Oct!E46*9)+(Nov!E46*8)+(Dec!E46*7)+(Jan!E46*6)+(Feb!E46*5)+(Mar!E46*4)+(Apr!E46*3)+(May!E46*2)+(Jun!E46*1)</f>
        <v>55854</v>
      </c>
      <c r="G46" s="7"/>
      <c r="H46" s="32">
        <f>May!H46+G46</f>
        <v>666427</v>
      </c>
      <c r="I46" s="85">
        <f t="shared" si="0"/>
        <v>0</v>
      </c>
      <c r="J46" s="50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1221503</v>
      </c>
      <c r="K46" s="55"/>
      <c r="L46" s="50"/>
    </row>
    <row r="47" spans="1:12" s="1" customFormat="1" ht="15.75" customHeight="1" x14ac:dyDescent="0.2">
      <c r="A47" s="5" t="s">
        <v>41</v>
      </c>
      <c r="B47" s="6" t="s">
        <v>20</v>
      </c>
      <c r="C47" s="27"/>
      <c r="D47" s="60">
        <f>(Jul!C47*12)+(Aug!C47*11)+(Sep!C47*10)+(Oct!C47*9)+(Nov!C47*8)+(Dec!C47*7)+(Jan!C47*6)+(Feb!C47*5)+(Mar!C47*4)+(Apr!C47*3)+(May!C47*2)+(Jun!C47*1)</f>
        <v>2770739</v>
      </c>
      <c r="E47" s="7"/>
      <c r="F47" s="60">
        <f>(Jul!E47*12)+(Aug!E47*11)+(Sep!E47*10)+(Oct!E47*9)+(Nov!E47*8)+(Dec!E47*7)+(Jan!E47*6)+(Feb!E47*5)+(Mar!E47*4)+(Apr!E47*3)+(May!E47*2)+(Jun!E47*1)</f>
        <v>729976</v>
      </c>
      <c r="G47" s="7"/>
      <c r="H47" s="32">
        <f>May!H47+G47</f>
        <v>2119895</v>
      </c>
      <c r="I47" s="85">
        <f t="shared" si="0"/>
        <v>0</v>
      </c>
      <c r="J47" s="50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5620610</v>
      </c>
      <c r="K47" s="55"/>
      <c r="L47" s="50"/>
    </row>
    <row r="48" spans="1:12" s="1" customFormat="1" ht="15.75" customHeight="1" x14ac:dyDescent="0.2">
      <c r="A48" s="5" t="s">
        <v>42</v>
      </c>
      <c r="B48" s="6" t="s">
        <v>20</v>
      </c>
      <c r="C48" s="27"/>
      <c r="D48" s="60">
        <f>(Jul!C48*12)+(Aug!C48*11)+(Sep!C48*10)+(Oct!C48*9)+(Nov!C48*8)+(Dec!C48*7)+(Jan!C48*6)+(Feb!C48*5)+(Mar!C48*4)+(Apr!C48*3)+(May!C48*2)+(Jun!C48*1)</f>
        <v>366337</v>
      </c>
      <c r="E48" s="7"/>
      <c r="F48" s="60">
        <f>(Jul!E48*12)+(Aug!E48*11)+(Sep!E48*10)+(Oct!E48*9)+(Nov!E48*8)+(Dec!E48*7)+(Jan!E48*6)+(Feb!E48*5)+(Mar!E48*4)+(Apr!E48*3)+(May!E48*2)+(Jun!E48*1)</f>
        <v>510535</v>
      </c>
      <c r="G48" s="7"/>
      <c r="H48" s="32">
        <f>May!H48+G48</f>
        <v>1066324</v>
      </c>
      <c r="I48" s="85">
        <f t="shared" si="0"/>
        <v>0</v>
      </c>
      <c r="J48" s="50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1943196</v>
      </c>
      <c r="K48" s="55"/>
      <c r="L48" s="50"/>
    </row>
    <row r="49" spans="1:12" s="10" customFormat="1" ht="15.75" customHeight="1" x14ac:dyDescent="0.2">
      <c r="A49" s="8" t="s">
        <v>43</v>
      </c>
      <c r="B49" s="9" t="s">
        <v>20</v>
      </c>
      <c r="C49" s="27"/>
      <c r="D49" s="60">
        <f>(Jul!C49*12)+(Aug!C49*11)+(Sep!C49*10)+(Oct!C49*9)+(Nov!C49*8)+(Dec!C49*7)+(Jan!C49*6)+(Feb!C49*5)+(Mar!C49*4)+(Apr!C49*3)+(May!C49*2)+(Jun!C49*1)</f>
        <v>132400</v>
      </c>
      <c r="E49" s="7"/>
      <c r="F49" s="60">
        <f>(Jul!E49*12)+(Aug!E49*11)+(Sep!E49*10)+(Oct!E49*9)+(Nov!E49*8)+(Dec!E49*7)+(Jan!E49*6)+(Feb!E49*5)+(Mar!E49*4)+(Apr!E49*3)+(May!E49*2)+(Jun!E49*1)</f>
        <v>86701</v>
      </c>
      <c r="G49" s="7"/>
      <c r="H49" s="32">
        <f>May!H49+G49</f>
        <v>188153</v>
      </c>
      <c r="I49" s="85">
        <f t="shared" si="0"/>
        <v>0</v>
      </c>
      <c r="J49" s="50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407254</v>
      </c>
      <c r="K49" s="55"/>
      <c r="L49" s="50"/>
    </row>
    <row r="50" spans="1:12" s="10" customFormat="1" ht="15.75" customHeight="1" x14ac:dyDescent="0.2">
      <c r="A50" s="8" t="s">
        <v>128</v>
      </c>
      <c r="B50" s="9" t="s">
        <v>20</v>
      </c>
      <c r="C50" s="27"/>
      <c r="D50" s="60">
        <f>(Jul!C50*12)+(Aug!C50*11)+(Sep!C50*10)+(Oct!C50*9)+(Nov!C50*8)+(Dec!C50*7)+(Jan!C50*6)+(Feb!C50*5)+(Mar!C50*4)+(Apr!C50*3)+(May!C50*2)+(Jun!C50*1)</f>
        <v>1077108</v>
      </c>
      <c r="E50" s="7"/>
      <c r="F50" s="60">
        <f>(Jul!E50*12)+(Aug!E50*11)+(Sep!E50*10)+(Oct!E50*9)+(Nov!E50*8)+(Dec!E50*7)+(Jan!E50*6)+(Feb!E50*5)+(Mar!E50*4)+(Apr!E50*3)+(May!E50*2)+(Jun!E50*1)</f>
        <v>113931</v>
      </c>
      <c r="G50" s="7"/>
      <c r="H50" s="32">
        <f>May!H50+G50</f>
        <v>303455</v>
      </c>
      <c r="I50" s="85">
        <f t="shared" si="0"/>
        <v>0</v>
      </c>
      <c r="J50" s="50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1494494</v>
      </c>
      <c r="K50" s="55"/>
      <c r="L50" s="50"/>
    </row>
    <row r="51" spans="1:12" s="1" customFormat="1" ht="15.75" customHeight="1" x14ac:dyDescent="0.2">
      <c r="A51" s="5" t="s">
        <v>48</v>
      </c>
      <c r="B51" s="6" t="s">
        <v>20</v>
      </c>
      <c r="C51" s="27"/>
      <c r="D51" s="60">
        <f>(Jul!C51*12)+(Aug!C51*11)+(Sep!C51*10)+(Oct!C51*9)+(Nov!C51*8)+(Dec!C51*7)+(Jan!C51*6)+(Feb!C51*5)+(Mar!C51*4)+(Apr!C51*3)+(May!C51*2)+(Jun!C51*1)</f>
        <v>1382073</v>
      </c>
      <c r="E51" s="7"/>
      <c r="F51" s="60">
        <f>(Jul!E51*12)+(Aug!E51*11)+(Sep!E51*10)+(Oct!E51*9)+(Nov!E51*8)+(Dec!E51*7)+(Jan!E51*6)+(Feb!E51*5)+(Mar!E51*4)+(Apr!E51*3)+(May!E51*2)+(Jun!E51*1)</f>
        <v>112846</v>
      </c>
      <c r="G51" s="7"/>
      <c r="H51" s="32">
        <f>May!H51+G51</f>
        <v>1176844</v>
      </c>
      <c r="I51" s="85">
        <f t="shared" si="0"/>
        <v>0</v>
      </c>
      <c r="J51" s="50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2671763</v>
      </c>
      <c r="K51" s="55"/>
      <c r="L51" s="50"/>
    </row>
    <row r="52" spans="1:12" s="10" customFormat="1" ht="15.75" customHeight="1" x14ac:dyDescent="0.2">
      <c r="A52" s="8" t="s">
        <v>53</v>
      </c>
      <c r="B52" s="9" t="s">
        <v>20</v>
      </c>
      <c r="C52" s="27"/>
      <c r="D52" s="60">
        <f>(Jul!C52*12)+(Aug!C52*11)+(Sep!C52*10)+(Oct!C52*9)+(Nov!C52*8)+(Dec!C52*7)+(Jan!C52*6)+(Feb!C52*5)+(Mar!C52*4)+(Apr!C52*3)+(May!C52*2)+(Jun!C52*1)</f>
        <v>89990</v>
      </c>
      <c r="E52" s="7"/>
      <c r="F52" s="60">
        <f>(Jul!E52*12)+(Aug!E52*11)+(Sep!E52*10)+(Oct!E52*9)+(Nov!E52*8)+(Dec!E52*7)+(Jan!E52*6)+(Feb!E52*5)+(Mar!E52*4)+(Apr!E52*3)+(May!E52*2)+(Jun!E52*1)</f>
        <v>25584</v>
      </c>
      <c r="G52" s="7"/>
      <c r="H52" s="32">
        <f>May!H52+G52</f>
        <v>142205</v>
      </c>
      <c r="I52" s="85">
        <f t="shared" si="0"/>
        <v>0</v>
      </c>
      <c r="J52" s="50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257779</v>
      </c>
      <c r="K52" s="55"/>
      <c r="L52" s="50"/>
    </row>
    <row r="53" spans="1:12" s="10" customFormat="1" ht="15.75" customHeight="1" x14ac:dyDescent="0.2">
      <c r="A53" s="8" t="s">
        <v>54</v>
      </c>
      <c r="B53" s="9" t="s">
        <v>20</v>
      </c>
      <c r="C53" s="27"/>
      <c r="D53" s="60">
        <f>(Jul!C53*12)+(Aug!C53*11)+(Sep!C53*10)+(Oct!C53*9)+(Nov!C53*8)+(Dec!C53*7)+(Jan!C53*6)+(Feb!C53*5)+(Mar!C53*4)+(Apr!C53*3)+(May!C53*2)+(Jun!C53*1)</f>
        <v>716167</v>
      </c>
      <c r="E53" s="7"/>
      <c r="F53" s="60">
        <f>(Jul!E53*12)+(Aug!E53*11)+(Sep!E53*10)+(Oct!E53*9)+(Nov!E53*8)+(Dec!E53*7)+(Jan!E53*6)+(Feb!E53*5)+(Mar!E53*4)+(Apr!E53*3)+(May!E53*2)+(Jun!E53*1)</f>
        <v>604043</v>
      </c>
      <c r="G53" s="7"/>
      <c r="H53" s="32">
        <f>May!H53+G53</f>
        <v>982166</v>
      </c>
      <c r="I53" s="85">
        <f t="shared" si="0"/>
        <v>0</v>
      </c>
      <c r="J53" s="50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2302376</v>
      </c>
      <c r="K53" s="55"/>
      <c r="L53" s="50"/>
    </row>
    <row r="54" spans="1:12" s="10" customFormat="1" ht="15.75" customHeight="1" x14ac:dyDescent="0.2">
      <c r="A54" s="8" t="s">
        <v>55</v>
      </c>
      <c r="B54" s="9" t="s">
        <v>20</v>
      </c>
      <c r="C54" s="27"/>
      <c r="D54" s="60">
        <f>(Jul!C54*12)+(Aug!C54*11)+(Sep!C54*10)+(Oct!C54*9)+(Nov!C54*8)+(Dec!C54*7)+(Jan!C54*6)+(Feb!C54*5)+(Mar!C54*4)+(Apr!C54*3)+(May!C54*2)+(Jun!C54*1)</f>
        <v>1202990</v>
      </c>
      <c r="E54" s="7"/>
      <c r="F54" s="60">
        <f>(Jul!E54*12)+(Aug!E54*11)+(Sep!E54*10)+(Oct!E54*9)+(Nov!E54*8)+(Dec!E54*7)+(Jan!E54*6)+(Feb!E54*5)+(Mar!E54*4)+(Apr!E54*3)+(May!E54*2)+(Jun!E54*1)</f>
        <v>1235918</v>
      </c>
      <c r="G54" s="7"/>
      <c r="H54" s="32">
        <f>May!H54+G54</f>
        <v>1595411</v>
      </c>
      <c r="I54" s="85">
        <f t="shared" si="0"/>
        <v>0</v>
      </c>
      <c r="J54" s="50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4034319</v>
      </c>
      <c r="K54" s="55"/>
      <c r="L54" s="50"/>
    </row>
    <row r="55" spans="1:12" s="1" customFormat="1" ht="15.75" customHeight="1" x14ac:dyDescent="0.2">
      <c r="A55" s="5" t="s">
        <v>57</v>
      </c>
      <c r="B55" s="6" t="s">
        <v>20</v>
      </c>
      <c r="C55" s="27"/>
      <c r="D55" s="60">
        <f>(Jul!C55*12)+(Aug!C55*11)+(Sep!C55*10)+(Oct!C55*9)+(Nov!C55*8)+(Dec!C55*7)+(Jan!C55*6)+(Feb!C55*5)+(Mar!C55*4)+(Apr!C55*3)+(May!C55*2)+(Jun!C55*1)</f>
        <v>177720</v>
      </c>
      <c r="E55" s="7"/>
      <c r="F55" s="60">
        <f>(Jul!E55*12)+(Aug!E55*11)+(Sep!E55*10)+(Oct!E55*9)+(Nov!E55*8)+(Dec!E55*7)+(Jan!E55*6)+(Feb!E55*5)+(Mar!E55*4)+(Apr!E55*3)+(May!E55*2)+(Jun!E55*1)</f>
        <v>24777</v>
      </c>
      <c r="G55" s="7"/>
      <c r="H55" s="32">
        <f>May!H55+G55</f>
        <v>202237</v>
      </c>
      <c r="I55" s="85">
        <f t="shared" si="0"/>
        <v>0</v>
      </c>
      <c r="J55" s="50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404734</v>
      </c>
      <c r="K55" s="55"/>
      <c r="L55" s="50"/>
    </row>
    <row r="56" spans="1:12" s="1" customFormat="1" ht="15.75" customHeight="1" x14ac:dyDescent="0.2">
      <c r="A56" s="5" t="s">
        <v>58</v>
      </c>
      <c r="B56" s="6" t="s">
        <v>20</v>
      </c>
      <c r="C56" s="27"/>
      <c r="D56" s="60">
        <f>(Jul!C56*12)+(Aug!C56*11)+(Sep!C56*10)+(Oct!C56*9)+(Nov!C56*8)+(Dec!C56*7)+(Jan!C56*6)+(Feb!C56*5)+(Mar!C56*4)+(Apr!C56*3)+(May!C56*2)+(Jun!C56*1)</f>
        <v>926162</v>
      </c>
      <c r="E56" s="7"/>
      <c r="F56" s="60">
        <f>(Jul!E56*12)+(Aug!E56*11)+(Sep!E56*10)+(Oct!E56*9)+(Nov!E56*8)+(Dec!E56*7)+(Jan!E56*6)+(Feb!E56*5)+(Mar!E56*4)+(Apr!E56*3)+(May!E56*2)+(Jun!E56*1)</f>
        <v>817408</v>
      </c>
      <c r="G56" s="7"/>
      <c r="H56" s="32">
        <f>May!H56+G56</f>
        <v>1236740</v>
      </c>
      <c r="I56" s="85">
        <f t="shared" si="0"/>
        <v>0</v>
      </c>
      <c r="J56" s="50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2980310</v>
      </c>
      <c r="K56" s="55"/>
      <c r="L56" s="50"/>
    </row>
    <row r="57" spans="1:12" s="1" customFormat="1" ht="15.75" customHeight="1" x14ac:dyDescent="0.2">
      <c r="A57" s="5" t="s">
        <v>59</v>
      </c>
      <c r="B57" s="6" t="s">
        <v>20</v>
      </c>
      <c r="C57" s="27"/>
      <c r="D57" s="60">
        <f>(Jul!C57*12)+(Aug!C57*11)+(Sep!C57*10)+(Oct!C57*9)+(Nov!C57*8)+(Dec!C57*7)+(Jan!C57*6)+(Feb!C57*5)+(Mar!C57*4)+(Apr!C57*3)+(May!C57*2)+(Jun!C57*1)</f>
        <v>950591</v>
      </c>
      <c r="E57" s="7"/>
      <c r="F57" s="60">
        <f>(Jul!E57*12)+(Aug!E57*11)+(Sep!E57*10)+(Oct!E57*9)+(Nov!E57*8)+(Dec!E57*7)+(Jan!E57*6)+(Feb!E57*5)+(Mar!E57*4)+(Apr!E57*3)+(May!E57*2)+(Jun!E57*1)</f>
        <v>1169099</v>
      </c>
      <c r="G57" s="7"/>
      <c r="H57" s="32">
        <f>May!H57+G57</f>
        <v>1190000</v>
      </c>
      <c r="I57" s="85">
        <f t="shared" si="0"/>
        <v>0</v>
      </c>
      <c r="J57" s="50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3309690</v>
      </c>
      <c r="K57" s="55"/>
      <c r="L57" s="50"/>
    </row>
    <row r="58" spans="1:12" s="1" customFormat="1" ht="15.75" customHeight="1" x14ac:dyDescent="0.2">
      <c r="A58" s="5" t="s">
        <v>60</v>
      </c>
      <c r="B58" s="6" t="s">
        <v>20</v>
      </c>
      <c r="C58" s="27"/>
      <c r="D58" s="60">
        <f>(Jul!C58*12)+(Aug!C58*11)+(Sep!C58*10)+(Oct!C58*9)+(Nov!C58*8)+(Dec!C58*7)+(Jan!C58*6)+(Feb!C58*5)+(Mar!C58*4)+(Apr!C58*3)+(May!C58*2)+(Jun!C58*1)</f>
        <v>3039584</v>
      </c>
      <c r="E58" s="7"/>
      <c r="F58" s="60">
        <f>(Jul!E58*12)+(Aug!E58*11)+(Sep!E58*10)+(Oct!E58*9)+(Nov!E58*8)+(Dec!E58*7)+(Jan!E58*6)+(Feb!E58*5)+(Mar!E58*4)+(Apr!E58*3)+(May!E58*2)+(Jun!E58*1)</f>
        <v>617180</v>
      </c>
      <c r="G58" s="7"/>
      <c r="H58" s="32">
        <f>May!H58+G58</f>
        <v>2349821</v>
      </c>
      <c r="I58" s="85">
        <f t="shared" si="0"/>
        <v>0</v>
      </c>
      <c r="J58" s="50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6006585</v>
      </c>
      <c r="K58" s="55"/>
      <c r="L58" s="50"/>
    </row>
    <row r="59" spans="1:12" s="1" customFormat="1" ht="15.75" customHeight="1" x14ac:dyDescent="0.2">
      <c r="A59" s="5" t="s">
        <v>64</v>
      </c>
      <c r="B59" s="6" t="s">
        <v>20</v>
      </c>
      <c r="C59" s="27"/>
      <c r="D59" s="60">
        <f>(Jul!C59*12)+(Aug!C59*11)+(Sep!C59*10)+(Oct!C59*9)+(Nov!C59*8)+(Dec!C59*7)+(Jan!C59*6)+(Feb!C59*5)+(Mar!C59*4)+(Apr!C59*3)+(May!C59*2)+(Jun!C59*1)</f>
        <v>560533</v>
      </c>
      <c r="E59" s="7"/>
      <c r="F59" s="60">
        <f>(Jul!E59*12)+(Aug!E59*11)+(Sep!E59*10)+(Oct!E59*9)+(Nov!E59*8)+(Dec!E59*7)+(Jan!E59*6)+(Feb!E59*5)+(Mar!E59*4)+(Apr!E59*3)+(May!E59*2)+(Jun!E59*1)</f>
        <v>50170</v>
      </c>
      <c r="G59" s="7"/>
      <c r="H59" s="32">
        <f>May!H59+G59</f>
        <v>342219</v>
      </c>
      <c r="I59" s="85">
        <f t="shared" si="0"/>
        <v>0</v>
      </c>
      <c r="J59" s="50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952922</v>
      </c>
      <c r="K59" s="55"/>
      <c r="L59" s="50"/>
    </row>
    <row r="60" spans="1:12" s="1" customFormat="1" ht="15.75" customHeight="1" x14ac:dyDescent="0.2">
      <c r="A60" s="5" t="s">
        <v>65</v>
      </c>
      <c r="B60" s="6" t="s">
        <v>20</v>
      </c>
      <c r="C60" s="27"/>
      <c r="D60" s="60">
        <f>(Jul!C60*12)+(Aug!C60*11)+(Sep!C60*10)+(Oct!C60*9)+(Nov!C60*8)+(Dec!C60*7)+(Jan!C60*6)+(Feb!C60*5)+(Mar!C60*4)+(Apr!C60*3)+(May!C60*2)+(Jun!C60*1)</f>
        <v>639768</v>
      </c>
      <c r="E60" s="7"/>
      <c r="F60" s="60">
        <f>(Jul!E60*12)+(Aug!E60*11)+(Sep!E60*10)+(Oct!E60*9)+(Nov!E60*8)+(Dec!E60*7)+(Jan!E60*6)+(Feb!E60*5)+(Mar!E60*4)+(Apr!E60*3)+(May!E60*2)+(Jun!E60*1)</f>
        <v>167117</v>
      </c>
      <c r="G60" s="7"/>
      <c r="H60" s="32">
        <f>May!H60+G60</f>
        <v>919169</v>
      </c>
      <c r="I60" s="85">
        <f t="shared" si="0"/>
        <v>0</v>
      </c>
      <c r="J60" s="50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1726054</v>
      </c>
      <c r="K60" s="55"/>
      <c r="L60" s="50"/>
    </row>
    <row r="61" spans="1:12" s="1" customFormat="1" ht="15.75" customHeight="1" x14ac:dyDescent="0.2">
      <c r="A61" s="5" t="s">
        <v>66</v>
      </c>
      <c r="B61" s="6" t="s">
        <v>20</v>
      </c>
      <c r="C61" s="27"/>
      <c r="D61" s="60">
        <f>(Jul!C61*12)+(Aug!C61*11)+(Sep!C61*10)+(Oct!C61*9)+(Nov!C61*8)+(Dec!C61*7)+(Jan!C61*6)+(Feb!C61*5)+(Mar!C61*4)+(Apr!C61*3)+(May!C61*2)+(Jun!C61*1)</f>
        <v>670009</v>
      </c>
      <c r="E61" s="7"/>
      <c r="F61" s="60">
        <f>(Jul!E61*12)+(Aug!E61*11)+(Sep!E61*10)+(Oct!E61*9)+(Nov!E61*8)+(Dec!E61*7)+(Jan!E61*6)+(Feb!E61*5)+(Mar!E61*4)+(Apr!E61*3)+(May!E61*2)+(Jun!E61*1)</f>
        <v>298844</v>
      </c>
      <c r="G61" s="7"/>
      <c r="H61" s="32">
        <f>May!H61+G61</f>
        <v>857973</v>
      </c>
      <c r="I61" s="85">
        <f t="shared" si="0"/>
        <v>0</v>
      </c>
      <c r="J61" s="50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1826826</v>
      </c>
      <c r="K61" s="55"/>
      <c r="L61" s="50"/>
    </row>
    <row r="62" spans="1:12" s="10" customFormat="1" ht="15.75" customHeight="1" x14ac:dyDescent="0.2">
      <c r="A62" s="8" t="s">
        <v>67</v>
      </c>
      <c r="B62" s="9" t="s">
        <v>20</v>
      </c>
      <c r="C62" s="27"/>
      <c r="D62" s="60">
        <f>(Jul!C62*12)+(Aug!C62*11)+(Sep!C62*10)+(Oct!C62*9)+(Nov!C62*8)+(Dec!C62*7)+(Jan!C62*6)+(Feb!C62*5)+(Mar!C62*4)+(Apr!C62*3)+(May!C62*2)+(Jun!C62*1)</f>
        <v>289328</v>
      </c>
      <c r="E62" s="7"/>
      <c r="F62" s="60">
        <f>(Jul!E62*12)+(Aug!E62*11)+(Sep!E62*10)+(Oct!E62*9)+(Nov!E62*8)+(Dec!E62*7)+(Jan!E62*6)+(Feb!E62*5)+(Mar!E62*4)+(Apr!E62*3)+(May!E62*2)+(Jun!E62*1)</f>
        <v>161780</v>
      </c>
      <c r="G62" s="7"/>
      <c r="H62" s="32">
        <f>May!H62+G62</f>
        <v>296648</v>
      </c>
      <c r="I62" s="85">
        <f t="shared" si="0"/>
        <v>0</v>
      </c>
      <c r="J62" s="50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747756</v>
      </c>
      <c r="K62" s="55"/>
      <c r="L62" s="50"/>
    </row>
    <row r="63" spans="1:12" s="1" customFormat="1" ht="15.75" customHeight="1" x14ac:dyDescent="0.2">
      <c r="A63" s="5" t="s">
        <v>68</v>
      </c>
      <c r="B63" s="6" t="s">
        <v>20</v>
      </c>
      <c r="C63" s="27"/>
      <c r="D63" s="60">
        <f>(Jul!C63*12)+(Aug!C63*11)+(Sep!C63*10)+(Oct!C63*9)+(Nov!C63*8)+(Dec!C63*7)+(Jan!C63*6)+(Feb!C63*5)+(Mar!C63*4)+(Apr!C63*3)+(May!C63*2)+(Jun!C63*1)</f>
        <v>964333</v>
      </c>
      <c r="E63" s="7"/>
      <c r="F63" s="60">
        <f>(Jul!E63*12)+(Aug!E63*11)+(Sep!E63*10)+(Oct!E63*9)+(Nov!E63*8)+(Dec!E63*7)+(Jan!E63*6)+(Feb!E63*5)+(Mar!E63*4)+(Apr!E63*3)+(May!E63*2)+(Jun!E63*1)</f>
        <v>297243</v>
      </c>
      <c r="G63" s="7"/>
      <c r="H63" s="32">
        <f>May!H63+G63</f>
        <v>1137535</v>
      </c>
      <c r="I63" s="85">
        <f t="shared" si="0"/>
        <v>0</v>
      </c>
      <c r="J63" s="50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2399111</v>
      </c>
      <c r="K63" s="55"/>
      <c r="L63" s="50"/>
    </row>
    <row r="64" spans="1:12" s="10" customFormat="1" ht="15.75" customHeight="1" x14ac:dyDescent="0.2">
      <c r="A64" s="8" t="s">
        <v>69</v>
      </c>
      <c r="B64" s="9" t="s">
        <v>20</v>
      </c>
      <c r="C64" s="27"/>
      <c r="D64" s="60">
        <f>(Jul!C64*12)+(Aug!C64*11)+(Sep!C64*10)+(Oct!C64*9)+(Nov!C64*8)+(Dec!C64*7)+(Jan!C64*6)+(Feb!C64*5)+(Mar!C64*4)+(Apr!C64*3)+(May!C64*2)+(Jun!C64*1)</f>
        <v>488202</v>
      </c>
      <c r="E64" s="7"/>
      <c r="F64" s="60">
        <f>(Jul!E64*12)+(Aug!E64*11)+(Sep!E64*10)+(Oct!E64*9)+(Nov!E64*8)+(Dec!E64*7)+(Jan!E64*6)+(Feb!E64*5)+(Mar!E64*4)+(Apr!E64*3)+(May!E64*2)+(Jun!E64*1)</f>
        <v>215557</v>
      </c>
      <c r="G64" s="7"/>
      <c r="H64" s="32">
        <f>May!H64+G64</f>
        <v>552119</v>
      </c>
      <c r="I64" s="85">
        <f t="shared" si="0"/>
        <v>0</v>
      </c>
      <c r="J64" s="50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1255878</v>
      </c>
      <c r="K64" s="55"/>
      <c r="L64" s="50"/>
    </row>
    <row r="65" spans="1:12" s="1" customFormat="1" ht="15.75" customHeight="1" x14ac:dyDescent="0.2">
      <c r="A65" s="5" t="s">
        <v>70</v>
      </c>
      <c r="B65" s="6" t="s">
        <v>20</v>
      </c>
      <c r="C65" s="27"/>
      <c r="D65" s="60">
        <f>(Jul!C65*12)+(Aug!C65*11)+(Sep!C65*10)+(Oct!C65*9)+(Nov!C65*8)+(Dec!C65*7)+(Jan!C65*6)+(Feb!C65*5)+(Mar!C65*4)+(Apr!C65*3)+(May!C65*2)+(Jun!C65*1)</f>
        <v>426173</v>
      </c>
      <c r="E65" s="7"/>
      <c r="F65" s="60">
        <f>(Jul!E65*12)+(Aug!E65*11)+(Sep!E65*10)+(Oct!E65*9)+(Nov!E65*8)+(Dec!E65*7)+(Jan!E65*6)+(Feb!E65*5)+(Mar!E65*4)+(Apr!E65*3)+(May!E65*2)+(Jun!E65*1)</f>
        <v>107958</v>
      </c>
      <c r="G65" s="7"/>
      <c r="H65" s="32">
        <f>May!H65+G65</f>
        <v>436485</v>
      </c>
      <c r="I65" s="85">
        <f t="shared" si="0"/>
        <v>0</v>
      </c>
      <c r="J65" s="50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970616</v>
      </c>
      <c r="K65" s="55"/>
      <c r="L65" s="50"/>
    </row>
    <row r="66" spans="1:12" s="10" customFormat="1" ht="15.75" customHeight="1" x14ac:dyDescent="0.2">
      <c r="A66" s="8" t="s">
        <v>71</v>
      </c>
      <c r="B66" s="9" t="s">
        <v>20</v>
      </c>
      <c r="C66" s="27"/>
      <c r="D66" s="60">
        <f>(Jul!C66*12)+(Aug!C66*11)+(Sep!C66*10)+(Oct!C66*9)+(Nov!C66*8)+(Dec!C66*7)+(Jan!C66*6)+(Feb!C66*5)+(Mar!C66*4)+(Apr!C66*3)+(May!C66*2)+(Jun!C66*1)</f>
        <v>86686</v>
      </c>
      <c r="E66" s="7"/>
      <c r="F66" s="60">
        <f>(Jul!E66*12)+(Aug!E66*11)+(Sep!E66*10)+(Oct!E66*9)+(Nov!E66*8)+(Dec!E66*7)+(Jan!E66*6)+(Feb!E66*5)+(Mar!E66*4)+(Apr!E66*3)+(May!E66*2)+(Jun!E66*1)</f>
        <v>20795</v>
      </c>
      <c r="G66" s="7"/>
      <c r="H66" s="32">
        <f>May!H66+G66</f>
        <v>127534</v>
      </c>
      <c r="I66" s="85">
        <f t="shared" si="0"/>
        <v>0</v>
      </c>
      <c r="J66" s="50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235015</v>
      </c>
      <c r="K66" s="55"/>
      <c r="L66" s="50"/>
    </row>
    <row r="67" spans="1:12" s="1" customFormat="1" ht="15.75" customHeight="1" x14ac:dyDescent="0.2">
      <c r="A67" s="5" t="s">
        <v>72</v>
      </c>
      <c r="B67" s="6" t="s">
        <v>20</v>
      </c>
      <c r="C67" s="27"/>
      <c r="D67" s="60">
        <f>(Jul!C67*12)+(Aug!C67*11)+(Sep!C67*10)+(Oct!C67*9)+(Nov!C67*8)+(Dec!C67*7)+(Jan!C67*6)+(Feb!C67*5)+(Mar!C67*4)+(Apr!C67*3)+(May!C67*2)+(Jun!C67*1)</f>
        <v>522244</v>
      </c>
      <c r="E67" s="7"/>
      <c r="F67" s="60">
        <f>(Jul!E67*12)+(Aug!E67*11)+(Sep!E67*10)+(Oct!E67*9)+(Nov!E67*8)+(Dec!E67*7)+(Jan!E67*6)+(Feb!E67*5)+(Mar!E67*4)+(Apr!E67*3)+(May!E67*2)+(Jun!E67*1)</f>
        <v>17040</v>
      </c>
      <c r="G67" s="7"/>
      <c r="H67" s="32">
        <f>May!H67+G67</f>
        <v>502725</v>
      </c>
      <c r="I67" s="85">
        <f t="shared" si="0"/>
        <v>0</v>
      </c>
      <c r="J67" s="50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1042009</v>
      </c>
      <c r="K67" s="55"/>
      <c r="L67" s="50"/>
    </row>
    <row r="68" spans="1:12" s="10" customFormat="1" ht="15.75" customHeight="1" x14ac:dyDescent="0.2">
      <c r="A68" s="8" t="s">
        <v>73</v>
      </c>
      <c r="B68" s="9" t="s">
        <v>20</v>
      </c>
      <c r="C68" s="27"/>
      <c r="D68" s="60">
        <f>(Jul!C68*12)+(Aug!C68*11)+(Sep!C68*10)+(Oct!C68*9)+(Nov!C68*8)+(Dec!C68*7)+(Jan!C68*6)+(Feb!C68*5)+(Mar!C68*4)+(Apr!C68*3)+(May!C68*2)+(Jun!C68*1)</f>
        <v>11036</v>
      </c>
      <c r="E68" s="7"/>
      <c r="F68" s="60">
        <f>(Jul!E68*12)+(Aug!E68*11)+(Sep!E68*10)+(Oct!E68*9)+(Nov!E68*8)+(Dec!E68*7)+(Jan!E68*6)+(Feb!E68*5)+(Mar!E68*4)+(Apr!E68*3)+(May!E68*2)+(Jun!E68*1)</f>
        <v>37524</v>
      </c>
      <c r="G68" s="7"/>
      <c r="H68" s="32">
        <f>May!H68+G68</f>
        <v>60330</v>
      </c>
      <c r="I68" s="85">
        <f t="shared" si="0"/>
        <v>0</v>
      </c>
      <c r="J68" s="50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108890</v>
      </c>
      <c r="K68" s="55"/>
      <c r="L68" s="50"/>
    </row>
    <row r="69" spans="1:12" s="1" customFormat="1" ht="15.75" customHeight="1" x14ac:dyDescent="0.2">
      <c r="A69" s="5" t="s">
        <v>138</v>
      </c>
      <c r="B69" s="6" t="s">
        <v>20</v>
      </c>
      <c r="C69" s="27"/>
      <c r="D69" s="60">
        <f>(Jul!C69*12)+(Aug!C69*11)+(Sep!C69*10)+(Oct!C69*9)+(Nov!C69*8)+(Dec!C69*7)+(Jan!C69*6)+(Feb!C69*5)+(Mar!C69*4)+(Apr!C69*3)+(May!C69*2)+(Jun!C69*1)</f>
        <v>222470</v>
      </c>
      <c r="E69" s="7"/>
      <c r="F69" s="60">
        <f>(Jul!E69*12)+(Aug!E69*11)+(Sep!E69*10)+(Oct!E69*9)+(Nov!E69*8)+(Dec!E69*7)+(Jan!E69*6)+(Feb!E69*5)+(Mar!E69*4)+(Apr!E69*3)+(May!E69*2)+(Jun!E69*1)</f>
        <v>121394</v>
      </c>
      <c r="G69" s="7"/>
      <c r="H69" s="32">
        <f>May!H69+G69</f>
        <v>252139</v>
      </c>
      <c r="I69" s="85">
        <f t="shared" si="0"/>
        <v>0</v>
      </c>
      <c r="J69" s="50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596003</v>
      </c>
      <c r="K69" s="55"/>
      <c r="L69" s="50"/>
    </row>
    <row r="70" spans="1:12" s="1" customFormat="1" ht="15.75" customHeight="1" x14ac:dyDescent="0.2">
      <c r="A70" s="5" t="s">
        <v>74</v>
      </c>
      <c r="B70" s="6" t="s">
        <v>20</v>
      </c>
      <c r="C70" s="27"/>
      <c r="D70" s="60">
        <f>(Jul!C70*12)+(Aug!C70*11)+(Sep!C70*10)+(Oct!C70*9)+(Nov!C70*8)+(Dec!C70*7)+(Jan!C70*6)+(Feb!C70*5)+(Mar!C70*4)+(Apr!C70*3)+(May!C70*2)+(Jun!C70*1)</f>
        <v>42453</v>
      </c>
      <c r="E70" s="7"/>
      <c r="F70" s="60">
        <f>(Jul!E70*12)+(Aug!E70*11)+(Sep!E70*10)+(Oct!E70*9)+(Nov!E70*8)+(Dec!E70*7)+(Jan!E70*6)+(Feb!E70*5)+(Mar!E70*4)+(Apr!E70*3)+(May!E70*2)+(Jun!E70*1)</f>
        <v>25020</v>
      </c>
      <c r="G70" s="7"/>
      <c r="H70" s="32">
        <f>May!H70+G70</f>
        <v>95353</v>
      </c>
      <c r="I70" s="85">
        <f t="shared" ref="I70:I80" si="1">C70+E70+G70</f>
        <v>0</v>
      </c>
      <c r="J70" s="50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162826</v>
      </c>
      <c r="K70" s="55"/>
      <c r="L70" s="50"/>
    </row>
    <row r="71" spans="1:12" s="10" customFormat="1" ht="15.75" customHeight="1" x14ac:dyDescent="0.2">
      <c r="A71" s="8" t="s">
        <v>76</v>
      </c>
      <c r="B71" s="9" t="s">
        <v>20</v>
      </c>
      <c r="C71" s="27"/>
      <c r="D71" s="60">
        <f>(Jul!C71*12)+(Aug!C71*11)+(Sep!C71*10)+(Oct!C71*9)+(Nov!C71*8)+(Dec!C71*7)+(Jan!C71*6)+(Feb!C71*5)+(Mar!C71*4)+(Apr!C71*3)+(May!C71*2)+(Jun!C71*1)</f>
        <v>70125</v>
      </c>
      <c r="E71" s="7"/>
      <c r="F71" s="60">
        <f>(Jul!E71*12)+(Aug!E71*11)+(Sep!E71*10)+(Oct!E71*9)+(Nov!E71*8)+(Dec!E71*7)+(Jan!E71*6)+(Feb!E71*5)+(Mar!E71*4)+(Apr!E71*3)+(May!E71*2)+(Jun!E71*1)</f>
        <v>0</v>
      </c>
      <c r="G71" s="7"/>
      <c r="H71" s="32">
        <f>May!H71+G71</f>
        <v>80622</v>
      </c>
      <c r="I71" s="85">
        <f t="shared" si="1"/>
        <v>0</v>
      </c>
      <c r="J71" s="50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150747</v>
      </c>
      <c r="K71" s="55"/>
      <c r="L71" s="50"/>
    </row>
    <row r="72" spans="1:12" s="10" customFormat="1" ht="15.75" customHeight="1" x14ac:dyDescent="0.2">
      <c r="A72" s="8" t="s">
        <v>77</v>
      </c>
      <c r="B72" s="9" t="s">
        <v>20</v>
      </c>
      <c r="C72" s="27"/>
      <c r="D72" s="60">
        <f>(Jul!C72*12)+(Aug!C72*11)+(Sep!C72*10)+(Oct!C72*9)+(Nov!C72*8)+(Dec!C72*7)+(Jan!C72*6)+(Feb!C72*5)+(Mar!C72*4)+(Apr!C72*3)+(May!C72*2)+(Jun!C72*1)</f>
        <v>112873</v>
      </c>
      <c r="E72" s="7"/>
      <c r="F72" s="60">
        <f>(Jul!E72*12)+(Aug!E72*11)+(Sep!E72*10)+(Oct!E72*9)+(Nov!E72*8)+(Dec!E72*7)+(Jan!E72*6)+(Feb!E72*5)+(Mar!E72*4)+(Apr!E72*3)+(May!E72*2)+(Jun!E72*1)</f>
        <v>101001</v>
      </c>
      <c r="G72" s="7"/>
      <c r="H72" s="32">
        <f>May!H72+G72</f>
        <v>223984</v>
      </c>
      <c r="I72" s="85">
        <f t="shared" si="1"/>
        <v>0</v>
      </c>
      <c r="J72" s="50">
        <f>(Jul!C72*12+Jul!E72*12+Jul!G72)+(Aug!C72*11+Aug!E72*11+Aug!G72)+(Sep!C72*10+Sep!E72*10+Sep!G72)+(Oct!C72*9+Oct!E72*9+Oct!G72)+(Nov!C72*8+Nov!E72*8+Nov!G72)+(Dec!C72*7+Dec!E72*7+Dec!G72)+(Jan!C72*6+Jan!E72*6+Jan!G72)+(Feb!C72*5+Feb!E72*5+Feb!G72)+(Mar!C72*4+Mar!E72*4+Mar!G72)+(Apr!C72*3+Apr!E72*3+Apr!G72)+(May!C72*2+May!E72*2+May!G72)+(Jun!C72*1+Jun!E72*1+Jun!G72)</f>
        <v>437858</v>
      </c>
      <c r="K72" s="55"/>
      <c r="L72" s="50"/>
    </row>
    <row r="73" spans="1:12" s="10" customFormat="1" ht="15.75" customHeight="1" x14ac:dyDescent="0.2">
      <c r="A73" s="8" t="s">
        <v>78</v>
      </c>
      <c r="B73" s="9" t="s">
        <v>20</v>
      </c>
      <c r="C73" s="27"/>
      <c r="D73" s="60">
        <f>(Jul!C73*12)+(Aug!C73*11)+(Sep!C73*10)+(Oct!C73*9)+(Nov!C73*8)+(Dec!C73*7)+(Jan!C73*6)+(Feb!C73*5)+(Mar!C73*4)+(Apr!C73*3)+(May!C73*2)+(Jun!C73*1)</f>
        <v>1370404</v>
      </c>
      <c r="E73" s="7"/>
      <c r="F73" s="60">
        <f>(Jul!E73*12)+(Aug!E73*11)+(Sep!E73*10)+(Oct!E73*9)+(Nov!E73*8)+(Dec!E73*7)+(Jan!E73*6)+(Feb!E73*5)+(Mar!E73*4)+(Apr!E73*3)+(May!E73*2)+(Jun!E73*1)</f>
        <v>113964</v>
      </c>
      <c r="G73" s="7"/>
      <c r="H73" s="32">
        <f>May!H73+G73</f>
        <v>856033</v>
      </c>
      <c r="I73" s="85">
        <f t="shared" si="1"/>
        <v>0</v>
      </c>
      <c r="J73" s="50">
        <f>(Jul!C73*12+Jul!E73*12+Jul!G73)+(Aug!C73*11+Aug!E73*11+Aug!G73)+(Sep!C73*10+Sep!E73*10+Sep!G73)+(Oct!C73*9+Oct!E73*9+Oct!G73)+(Nov!C73*8+Nov!E73*8+Nov!G73)+(Dec!C73*7+Dec!E73*7+Dec!G73)+(Jan!C73*6+Jan!E73*6+Jan!G73)+(Feb!C73*5+Feb!E73*5+Feb!G73)+(Mar!C73*4+Mar!E73*4+Mar!G73)+(Apr!C73*3+Apr!E73*3+Apr!G73)+(May!C73*2+May!E73*2+May!G73)+(Jun!C73*1+Jun!E73*1+Jun!G73)</f>
        <v>2340401</v>
      </c>
      <c r="K73" s="55"/>
      <c r="L73" s="50"/>
    </row>
    <row r="74" spans="1:12" s="1" customFormat="1" ht="15.75" customHeight="1" x14ac:dyDescent="0.2">
      <c r="A74" s="5" t="s">
        <v>79</v>
      </c>
      <c r="B74" s="6" t="s">
        <v>20</v>
      </c>
      <c r="C74" s="27"/>
      <c r="D74" s="60">
        <f>(Jul!C74*12)+(Aug!C74*11)+(Sep!C74*10)+(Oct!C74*9)+(Nov!C74*8)+(Dec!C74*7)+(Jan!C74*6)+(Feb!C74*5)+(Mar!C74*4)+(Apr!C74*3)+(May!C74*2)+(Jun!C74*1)</f>
        <v>107922</v>
      </c>
      <c r="E74" s="7"/>
      <c r="F74" s="60">
        <f>(Jul!E74*12)+(Aug!E74*11)+(Sep!E74*10)+(Oct!E74*9)+(Nov!E74*8)+(Dec!E74*7)+(Jan!E74*6)+(Feb!E74*5)+(Mar!E74*4)+(Apr!E74*3)+(May!E74*2)+(Jun!E74*1)</f>
        <v>135042</v>
      </c>
      <c r="G74" s="7"/>
      <c r="H74" s="32">
        <f>May!H74+G74</f>
        <v>147395</v>
      </c>
      <c r="I74" s="85">
        <f t="shared" si="1"/>
        <v>0</v>
      </c>
      <c r="J74" s="50">
        <f>(Jul!C74*12+Jul!E74*12+Jul!G74)+(Aug!C74*11+Aug!E74*11+Aug!G74)+(Sep!C74*10+Sep!E74*10+Sep!G74)+(Oct!C74*9+Oct!E74*9+Oct!G74)+(Nov!C74*8+Nov!E74*8+Nov!G74)+(Dec!C74*7+Dec!E74*7+Dec!G74)+(Jan!C74*6+Jan!E74*6+Jan!G74)+(Feb!C74*5+Feb!E74*5+Feb!G74)+(Mar!C74*4+Mar!E74*4+Mar!G74)+(Apr!C74*3+Apr!E74*3+Apr!G74)+(May!C74*2+May!E74*2+May!G74)+(Jun!C74*1+Jun!E74*1+Jun!G74)</f>
        <v>390359</v>
      </c>
      <c r="K74" s="55"/>
      <c r="L74" s="50"/>
    </row>
    <row r="75" spans="1:12" s="10" customFormat="1" ht="15.75" customHeight="1" x14ac:dyDescent="0.2">
      <c r="A75" s="8" t="s">
        <v>83</v>
      </c>
      <c r="B75" s="9" t="s">
        <v>20</v>
      </c>
      <c r="C75" s="27"/>
      <c r="D75" s="60">
        <f>(Jul!C75*12)+(Aug!C75*11)+(Sep!C75*10)+(Oct!C75*9)+(Nov!C75*8)+(Dec!C75*7)+(Jan!C75*6)+(Feb!C75*5)+(Mar!C75*4)+(Apr!C75*3)+(May!C75*2)+(Jun!C75*1)</f>
        <v>0</v>
      </c>
      <c r="E75" s="7"/>
      <c r="F75" s="60">
        <f>(Jul!E75*12)+(Aug!E75*11)+(Sep!E75*10)+(Oct!E75*9)+(Nov!E75*8)+(Dec!E75*7)+(Jan!E75*6)+(Feb!E75*5)+(Mar!E75*4)+(Apr!E75*3)+(May!E75*2)+(Jun!E75*1)</f>
        <v>0</v>
      </c>
      <c r="G75" s="7"/>
      <c r="H75" s="32">
        <f>May!H75+G75</f>
        <v>0</v>
      </c>
      <c r="I75" s="85">
        <f t="shared" si="1"/>
        <v>0</v>
      </c>
      <c r="J75" s="50">
        <f>(Jul!C75*12+Jul!E75*12+Jul!G75)+(Aug!C75*11+Aug!E75*11+Aug!G75)+(Sep!C75*10+Sep!E75*10+Sep!G75)+(Oct!C75*9+Oct!E75*9+Oct!G75)+(Nov!C75*8+Nov!E75*8+Nov!G75)+(Dec!C75*7+Dec!E75*7+Dec!G75)+(Jan!C75*6+Jan!E75*6+Jan!G75)+(Feb!C75*5+Feb!E75*5+Feb!G75)+(Mar!C75*4+Mar!E75*4+Mar!G75)+(Apr!C75*3+Apr!E75*3+Apr!G75)+(May!C75*2+May!E75*2+May!G75)+(Jun!C75*1+Jun!E75*1+Jun!G75)</f>
        <v>0</v>
      </c>
      <c r="K75" s="55"/>
      <c r="L75" s="50"/>
    </row>
    <row r="76" spans="1:12" s="10" customFormat="1" ht="15.75" customHeight="1" x14ac:dyDescent="0.2">
      <c r="A76" s="8" t="s">
        <v>85</v>
      </c>
      <c r="B76" s="9" t="s">
        <v>20</v>
      </c>
      <c r="C76" s="27"/>
      <c r="D76" s="60">
        <f>(Jul!C76*12)+(Aug!C76*11)+(Sep!C76*10)+(Oct!C76*9)+(Nov!C76*8)+(Dec!C76*7)+(Jan!C76*6)+(Feb!C76*5)+(Mar!C76*4)+(Apr!C76*3)+(May!C76*2)+(Jun!C76*1)</f>
        <v>4932</v>
      </c>
      <c r="E76" s="7"/>
      <c r="F76" s="60">
        <f>(Jul!E76*12)+(Aug!E76*11)+(Sep!E76*10)+(Oct!E76*9)+(Nov!E76*8)+(Dec!E76*7)+(Jan!E76*6)+(Feb!E76*5)+(Mar!E76*4)+(Apr!E76*3)+(May!E76*2)+(Jun!E76*1)</f>
        <v>26460</v>
      </c>
      <c r="G76" s="7"/>
      <c r="H76" s="32">
        <f>May!H76+G76</f>
        <v>11162</v>
      </c>
      <c r="I76" s="85">
        <f t="shared" si="1"/>
        <v>0</v>
      </c>
      <c r="J76" s="50">
        <f>(Jul!C76*12+Jul!E76*12+Jul!G76)+(Aug!C76*11+Aug!E76*11+Aug!G76)+(Sep!C76*10+Sep!E76*10+Sep!G76)+(Oct!C76*9+Oct!E76*9+Oct!G76)+(Nov!C76*8+Nov!E76*8+Nov!G76)+(Dec!C76*7+Dec!E76*7+Dec!G76)+(Jan!C76*6+Jan!E76*6+Jan!G76)+(Feb!C76*5+Feb!E76*5+Feb!G76)+(Mar!C76*4+Mar!E76*4+Mar!G76)+(Apr!C76*3+Apr!E76*3+Apr!G76)+(May!C76*2+May!E76*2+May!G76)+(Jun!C76*1+Jun!E76*1+Jun!G76)</f>
        <v>42554</v>
      </c>
      <c r="K76" s="55"/>
      <c r="L76" s="50"/>
    </row>
    <row r="77" spans="1:12" s="1" customFormat="1" ht="15.75" customHeight="1" x14ac:dyDescent="0.2">
      <c r="A77" s="5" t="s">
        <v>86</v>
      </c>
      <c r="B77" s="6" t="s">
        <v>20</v>
      </c>
      <c r="C77" s="27"/>
      <c r="D77" s="60">
        <f>(Jul!C77*12)+(Aug!C77*11)+(Sep!C77*10)+(Oct!C77*9)+(Nov!C77*8)+(Dec!C77*7)+(Jan!C77*6)+(Feb!C77*5)+(Mar!C77*4)+(Apr!C77*3)+(May!C77*2)+(Jun!C77*1)</f>
        <v>1718278</v>
      </c>
      <c r="E77" s="7"/>
      <c r="F77" s="60">
        <f>(Jul!E77*12)+(Aug!E77*11)+(Sep!E77*10)+(Oct!E77*9)+(Nov!E77*8)+(Dec!E77*7)+(Jan!E77*6)+(Feb!E77*5)+(Mar!E77*4)+(Apr!E77*3)+(May!E77*2)+(Jun!E77*1)</f>
        <v>592922</v>
      </c>
      <c r="G77" s="7"/>
      <c r="H77" s="32">
        <f>May!H77+G77</f>
        <v>2008249</v>
      </c>
      <c r="I77" s="85">
        <f t="shared" si="1"/>
        <v>0</v>
      </c>
      <c r="J77" s="50">
        <f>(Jul!C77*12+Jul!E77*12+Jul!G77)+(Aug!C77*11+Aug!E77*11+Aug!G77)+(Sep!C77*10+Sep!E77*10+Sep!G77)+(Oct!C77*9+Oct!E77*9+Oct!G77)+(Nov!C77*8+Nov!E77*8+Nov!G77)+(Dec!C77*7+Dec!E77*7+Dec!G77)+(Jan!C77*6+Jan!E77*6+Jan!G77)+(Feb!C77*5+Feb!E77*5+Feb!G77)+(Mar!C77*4+Mar!E77*4+Mar!G77)+(Apr!C77*3+Apr!E77*3+Apr!G77)+(May!C77*2+May!E77*2+May!G77)+(Jun!C77*1+Jun!E77*1+Jun!G77)</f>
        <v>4319449</v>
      </c>
      <c r="K77" s="55"/>
      <c r="L77" s="50"/>
    </row>
    <row r="78" spans="1:12" s="1" customFormat="1" ht="15.75" customHeight="1" x14ac:dyDescent="0.2">
      <c r="A78" s="5" t="s">
        <v>137</v>
      </c>
      <c r="B78" s="6" t="s">
        <v>20</v>
      </c>
      <c r="C78" s="27"/>
      <c r="D78" s="60">
        <f>(Jul!C78*12)+(Aug!C78*11)+(Sep!C78*10)+(Oct!C78*9)+(Nov!C78*8)+(Dec!C78*7)+(Jan!C78*6)+(Feb!C78*5)+(Mar!C78*4)+(Apr!C78*3)+(May!C78*2)+(Jun!C78*1)</f>
        <v>0</v>
      </c>
      <c r="E78" s="7"/>
      <c r="F78" s="60">
        <f>(Jul!E78*12)+(Aug!E78*11)+(Sep!E78*10)+(Oct!E78*9)+(Nov!E78*8)+(Dec!E78*7)+(Jan!E78*6)+(Feb!E78*5)+(Mar!E78*4)+(Apr!E78*3)+(May!E78*2)+(Jun!E78*1)</f>
        <v>147929</v>
      </c>
      <c r="G78" s="7"/>
      <c r="H78" s="32">
        <f>May!H78+G78</f>
        <v>62391</v>
      </c>
      <c r="I78" s="85">
        <f t="shared" si="1"/>
        <v>0</v>
      </c>
      <c r="J78" s="50">
        <f>(Jul!C78*12+Jul!E78*12+Jul!G78)+(Aug!C78*11+Aug!E78*11+Aug!G78)+(Sep!C78*10+Sep!E78*10+Sep!G78)+(Oct!C78*9+Oct!E78*9+Oct!G78)+(Nov!C78*8+Nov!E78*8+Nov!G78)+(Dec!C78*7+Dec!E78*7+Dec!G78)+(Jan!C78*6+Jan!E78*6+Jan!G78)+(Feb!C78*5+Feb!E78*5+Feb!G78)+(Mar!C78*4+Mar!E78*4+Mar!G78)+(Apr!C78*3+Apr!E78*3+Apr!G78)+(May!C78*2+May!E78*2+May!G78)+(Jun!C78*1+Jun!E78*1+Jun!G78)</f>
        <v>210320</v>
      </c>
      <c r="K78" s="55"/>
      <c r="L78" s="50"/>
    </row>
    <row r="79" spans="1:12" s="1" customFormat="1" ht="15.75" customHeight="1" x14ac:dyDescent="0.2">
      <c r="A79" s="5" t="s">
        <v>135</v>
      </c>
      <c r="B79" s="6" t="s">
        <v>20</v>
      </c>
      <c r="C79" s="27"/>
      <c r="D79" s="60">
        <f>(Jul!C79*12)+(Aug!C79*11)+(Sep!C79*10)+(Oct!C79*9)+(Nov!C79*8)+(Dec!C79*7)+(Jan!C79*6)+(Feb!C79*5)+(Mar!C79*4)+(Apr!C79*3)+(May!C79*2)+(Jun!C79*1)</f>
        <v>0</v>
      </c>
      <c r="E79" s="7"/>
      <c r="F79" s="60">
        <f>(Jul!E79*12)+(Aug!E79*11)+(Sep!E79*10)+(Oct!E79*9)+(Nov!E79*8)+(Dec!E79*7)+(Jan!E79*6)+(Feb!E79*5)+(Mar!E79*4)+(Apr!E79*3)+(May!E79*2)+(Jun!E79*1)</f>
        <v>115336</v>
      </c>
      <c r="G79" s="7"/>
      <c r="H79" s="32">
        <f>May!H79+G79</f>
        <v>373596</v>
      </c>
      <c r="I79" s="85">
        <f t="shared" si="1"/>
        <v>0</v>
      </c>
      <c r="J79" s="50">
        <f>(Jul!C79*12+Jul!E79*12+Jul!G79)+(Aug!C79*11+Aug!E79*11+Aug!G79)+(Sep!C79*10+Sep!E79*10+Sep!G79)+(Oct!C79*9+Oct!E79*9+Oct!G79)+(Nov!C79*8+Nov!E79*8+Nov!G79)+(Dec!C79*7+Dec!E79*7+Dec!G79)+(Jan!C79*6+Jan!E79*6+Jan!G79)+(Feb!C79*5+Feb!E79*5+Feb!G79)+(Mar!C79*4+Mar!E79*4+Mar!G79)+(Apr!C79*3+Apr!E79*3+Apr!G79)+(May!C79*2+May!E79*2+May!G79)+(Jun!C79*1+Jun!E79*1+Jun!G79)</f>
        <v>488932</v>
      </c>
      <c r="K79" s="55"/>
      <c r="L79" s="50"/>
    </row>
    <row r="80" spans="1:12" s="1" customFormat="1" ht="15.75" customHeight="1" x14ac:dyDescent="0.2">
      <c r="A80" s="5" t="s">
        <v>136</v>
      </c>
      <c r="B80" s="6" t="s">
        <v>20</v>
      </c>
      <c r="C80" s="27"/>
      <c r="D80" s="60">
        <f>(Jul!C80*12)+(Aug!C80*11)+(Sep!C80*10)+(Oct!C80*9)+(Nov!C80*8)+(Dec!C80*7)+(Jan!C80*6)+(Feb!C80*5)+(Mar!C80*4)+(Apr!C80*3)+(May!C80*2)+(Jun!C80*1)</f>
        <v>5784</v>
      </c>
      <c r="E80" s="7"/>
      <c r="F80" s="60">
        <f>(Jul!E80*12)+(Aug!E80*11)+(Sep!E80*10)+(Oct!E80*9)+(Nov!E80*8)+(Dec!E80*7)+(Jan!E80*6)+(Feb!E80*5)+(Mar!E80*4)+(Apr!E80*3)+(May!E80*2)+(Jun!E80*1)</f>
        <v>74071</v>
      </c>
      <c r="G80" s="7"/>
      <c r="H80" s="32">
        <f>May!H80+G80</f>
        <v>24304</v>
      </c>
      <c r="I80" s="85">
        <f t="shared" si="1"/>
        <v>0</v>
      </c>
      <c r="J80" s="50">
        <f>(Jul!C80*12+Jul!E80*12+Jul!G80)+(Aug!C80*11+Aug!E80*11+Aug!G80)+(Sep!C80*10+Sep!E80*10+Sep!G80)+(Oct!C80*9+Oct!E80*9+Oct!G80)+(Nov!C80*8+Nov!E80*8+Nov!G80)+(Dec!C80*7+Dec!E80*7+Dec!G80)+(Jan!C80*6+Jan!E80*6+Jan!G80)+(Feb!C80*5+Feb!E80*5+Feb!G80)+(Mar!C80*4+Mar!E80*4+Mar!G80)+(Apr!C80*3+Apr!E80*3+Apr!G80)+(May!C80*2+May!E80*2+May!G80)+(Jun!C80*1+Jun!E80*1+Jun!G80)</f>
        <v>104159</v>
      </c>
      <c r="K80" s="55"/>
      <c r="L80" s="50"/>
    </row>
    <row r="81" spans="1:11" s="3" customFormat="1" ht="21.75" x14ac:dyDescent="0.2">
      <c r="A81" s="18" t="s">
        <v>123</v>
      </c>
      <c r="B81" s="2"/>
      <c r="C81" s="33">
        <f t="shared" ref="C81:I81" si="2">SUM(C5:C35)</f>
        <v>0</v>
      </c>
      <c r="D81" s="33">
        <f t="shared" si="2"/>
        <v>9893339</v>
      </c>
      <c r="E81" s="33">
        <f t="shared" si="2"/>
        <v>0</v>
      </c>
      <c r="F81" s="32">
        <f>SUM(F5:F35)</f>
        <v>8487105</v>
      </c>
      <c r="G81" s="33">
        <f t="shared" si="2"/>
        <v>0</v>
      </c>
      <c r="H81" s="33">
        <f t="shared" si="2"/>
        <v>16905152</v>
      </c>
      <c r="I81" s="82">
        <f t="shared" si="2"/>
        <v>0</v>
      </c>
      <c r="J81" s="82">
        <f>SUM(J5:J35)</f>
        <v>35285596</v>
      </c>
      <c r="K81" s="56"/>
    </row>
    <row r="82" spans="1:11" s="3" customFormat="1" ht="21.75" x14ac:dyDescent="0.2">
      <c r="A82" s="18" t="s">
        <v>124</v>
      </c>
      <c r="B82" s="2"/>
      <c r="C82" s="33">
        <f>SUM(C35:C80)</f>
        <v>0</v>
      </c>
      <c r="D82" s="33">
        <f t="shared" ref="D82:I82" si="3">SUM(D36:D80)</f>
        <v>29338321</v>
      </c>
      <c r="E82" s="33">
        <f t="shared" si="3"/>
        <v>0</v>
      </c>
      <c r="F82" s="33">
        <f t="shared" si="3"/>
        <v>10045806</v>
      </c>
      <c r="G82" s="33">
        <f t="shared" si="3"/>
        <v>0</v>
      </c>
      <c r="H82" s="33">
        <f t="shared" si="3"/>
        <v>30601214</v>
      </c>
      <c r="I82" s="82">
        <f t="shared" si="3"/>
        <v>0</v>
      </c>
      <c r="J82" s="82">
        <f>SUM(J36:J80)</f>
        <v>69985341</v>
      </c>
      <c r="K82" s="56"/>
    </row>
    <row r="83" spans="1:11" s="3" customFormat="1" ht="15.75" customHeight="1" x14ac:dyDescent="0.2">
      <c r="A83" s="16" t="s">
        <v>87</v>
      </c>
      <c r="B83" s="2"/>
      <c r="C83" s="33">
        <f t="shared" ref="C83:H83" si="4">SUM(C81:C82)</f>
        <v>0</v>
      </c>
      <c r="D83" s="33">
        <f t="shared" si="4"/>
        <v>39231660</v>
      </c>
      <c r="E83" s="33">
        <f t="shared" si="4"/>
        <v>0</v>
      </c>
      <c r="F83" s="33">
        <f t="shared" si="4"/>
        <v>18532911</v>
      </c>
      <c r="G83" s="33">
        <f t="shared" si="4"/>
        <v>0</v>
      </c>
      <c r="H83" s="33">
        <f t="shared" si="4"/>
        <v>47506366</v>
      </c>
      <c r="I83" s="82">
        <f>SUM(I81:I82)</f>
        <v>0</v>
      </c>
      <c r="J83" s="82">
        <f>SUM(J81:J82)</f>
        <v>105270937</v>
      </c>
    </row>
    <row r="84" spans="1:11" x14ac:dyDescent="0.2">
      <c r="A84" s="11"/>
      <c r="B84" s="2"/>
      <c r="C84" s="2"/>
      <c r="D84" s="35"/>
      <c r="E84" s="2"/>
      <c r="F84" s="35"/>
      <c r="G84" s="2"/>
      <c r="H84" s="35"/>
      <c r="I84" s="83"/>
      <c r="J84" s="83"/>
    </row>
    <row r="85" spans="1:11" x14ac:dyDescent="0.2">
      <c r="A85" s="11"/>
      <c r="B85" s="2"/>
      <c r="C85" s="2"/>
      <c r="D85" s="35"/>
      <c r="E85" s="2"/>
      <c r="F85" s="35"/>
      <c r="G85" s="2"/>
      <c r="H85" s="35"/>
      <c r="I85" s="83" t="s">
        <v>153</v>
      </c>
      <c r="J85" s="83">
        <v>123656967</v>
      </c>
    </row>
    <row r="86" spans="1:11" x14ac:dyDescent="0.2">
      <c r="A86" s="11"/>
      <c r="B86" s="2"/>
      <c r="C86" s="2"/>
      <c r="D86" s="35"/>
      <c r="E86" s="2"/>
      <c r="F86" s="35"/>
      <c r="G86" s="2"/>
      <c r="H86" s="35"/>
      <c r="I86" s="83"/>
      <c r="J86" s="83"/>
    </row>
    <row r="87" spans="1:11" x14ac:dyDescent="0.2">
      <c r="E87" s="51"/>
      <c r="G87" s="51"/>
    </row>
  </sheetData>
  <sheetProtection password="B68E" sheet="1" objects="1" scenarios="1"/>
  <mergeCells count="1">
    <mergeCell ref="A1:J1"/>
  </mergeCells>
  <phoneticPr fontId="0" type="noConversion"/>
  <conditionalFormatting sqref="A2:A83 C2:IV2 A1:XFD1 D83:H86 I83:J83 B3:C86 K3:IV83 D3:J82">
    <cfRule type="expression" dxfId="74" priority="75" stopIfTrue="1">
      <formula>CellHasFormula</formula>
    </cfRule>
  </conditionalFormatting>
  <conditionalFormatting sqref="A1:XFD1">
    <cfRule type="expression" dxfId="73" priority="74" stopIfTrue="1">
      <formula>CellHasFormula</formula>
    </cfRule>
  </conditionalFormatting>
  <conditionalFormatting sqref="C5:C80">
    <cfRule type="expression" dxfId="72" priority="73" stopIfTrue="1">
      <formula>CellHasFormula</formula>
    </cfRule>
  </conditionalFormatting>
  <conditionalFormatting sqref="E5:E80">
    <cfRule type="expression" dxfId="71" priority="72" stopIfTrue="1">
      <formula>CellHasFormula</formula>
    </cfRule>
  </conditionalFormatting>
  <conditionalFormatting sqref="G5:G80">
    <cfRule type="expression" dxfId="70" priority="71" stopIfTrue="1">
      <formula>CellHasFormula</formula>
    </cfRule>
  </conditionalFormatting>
  <conditionalFormatting sqref="C36:C80">
    <cfRule type="expression" dxfId="69" priority="70" stopIfTrue="1">
      <formula>CellHasFormula</formula>
    </cfRule>
  </conditionalFormatting>
  <conditionalFormatting sqref="E36:E80">
    <cfRule type="expression" dxfId="68" priority="69" stopIfTrue="1">
      <formula>CellHasFormula</formula>
    </cfRule>
  </conditionalFormatting>
  <conditionalFormatting sqref="G36:G80">
    <cfRule type="expression" dxfId="67" priority="68" stopIfTrue="1">
      <formula>CellHasFormula</formula>
    </cfRule>
  </conditionalFormatting>
  <conditionalFormatting sqref="C36:C79">
    <cfRule type="expression" dxfId="66" priority="67" stopIfTrue="1">
      <formula>CellHasFormula</formula>
    </cfRule>
  </conditionalFormatting>
  <conditionalFormatting sqref="C36:C79">
    <cfRule type="expression" dxfId="65" priority="66" stopIfTrue="1">
      <formula>CellHasFormula</formula>
    </cfRule>
  </conditionalFormatting>
  <conditionalFormatting sqref="C36:C79">
    <cfRule type="expression" dxfId="64" priority="65" stopIfTrue="1">
      <formula>CellHasFormula</formula>
    </cfRule>
  </conditionalFormatting>
  <conditionalFormatting sqref="C36:C79">
    <cfRule type="expression" dxfId="63" priority="64" stopIfTrue="1">
      <formula>CellHasFormula</formula>
    </cfRule>
  </conditionalFormatting>
  <conditionalFormatting sqref="C36:C79">
    <cfRule type="expression" dxfId="62" priority="63" stopIfTrue="1">
      <formula>CellHasFormula</formula>
    </cfRule>
  </conditionalFormatting>
  <conditionalFormatting sqref="C36:C79">
    <cfRule type="expression" dxfId="61" priority="62" stopIfTrue="1">
      <formula>CellHasFormula</formula>
    </cfRule>
  </conditionalFormatting>
  <conditionalFormatting sqref="C36:C79">
    <cfRule type="expression" dxfId="60" priority="61" stopIfTrue="1">
      <formula>CellHasFormula</formula>
    </cfRule>
  </conditionalFormatting>
  <conditionalFormatting sqref="C36:C79">
    <cfRule type="expression" dxfId="59" priority="60" stopIfTrue="1">
      <formula>CellHasFormula</formula>
    </cfRule>
  </conditionalFormatting>
  <conditionalFormatting sqref="E36:E80">
    <cfRule type="expression" dxfId="58" priority="59" stopIfTrue="1">
      <formula>CellHasFormula</formula>
    </cfRule>
  </conditionalFormatting>
  <conditionalFormatting sqref="E36:E80">
    <cfRule type="expression" dxfId="57" priority="58" stopIfTrue="1">
      <formula>CellHasFormula</formula>
    </cfRule>
  </conditionalFormatting>
  <conditionalFormatting sqref="E36:E80">
    <cfRule type="expression" dxfId="56" priority="57" stopIfTrue="1">
      <formula>CellHasFormula</formula>
    </cfRule>
  </conditionalFormatting>
  <conditionalFormatting sqref="E36:E80">
    <cfRule type="expression" dxfId="55" priority="56" stopIfTrue="1">
      <formula>CellHasFormula</formula>
    </cfRule>
  </conditionalFormatting>
  <conditionalFormatting sqref="E36:E80">
    <cfRule type="expression" dxfId="54" priority="55" stopIfTrue="1">
      <formula>CellHasFormula</formula>
    </cfRule>
  </conditionalFormatting>
  <conditionalFormatting sqref="E36:E80">
    <cfRule type="expression" dxfId="53" priority="54" stopIfTrue="1">
      <formula>CellHasFormula</formula>
    </cfRule>
  </conditionalFormatting>
  <conditionalFormatting sqref="E36:E80">
    <cfRule type="expression" dxfId="52" priority="53" stopIfTrue="1">
      <formula>CellHasFormula</formula>
    </cfRule>
  </conditionalFormatting>
  <conditionalFormatting sqref="E36:E80">
    <cfRule type="expression" dxfId="51" priority="52" stopIfTrue="1">
      <formula>CellHasFormula</formula>
    </cfRule>
  </conditionalFormatting>
  <conditionalFormatting sqref="G36:G80">
    <cfRule type="expression" dxfId="50" priority="51" stopIfTrue="1">
      <formula>CellHasFormula</formula>
    </cfRule>
  </conditionalFormatting>
  <conditionalFormatting sqref="G36:G80">
    <cfRule type="expression" dxfId="49" priority="50" stopIfTrue="1">
      <formula>CellHasFormula</formula>
    </cfRule>
  </conditionalFormatting>
  <conditionalFormatting sqref="G36:G80">
    <cfRule type="expression" dxfId="48" priority="49" stopIfTrue="1">
      <formula>CellHasFormula</formula>
    </cfRule>
  </conditionalFormatting>
  <conditionalFormatting sqref="G36:G80">
    <cfRule type="expression" dxfId="47" priority="48" stopIfTrue="1">
      <formula>CellHasFormula</formula>
    </cfRule>
  </conditionalFormatting>
  <conditionalFormatting sqref="G36:G80">
    <cfRule type="expression" dxfId="46" priority="47" stopIfTrue="1">
      <formula>CellHasFormula</formula>
    </cfRule>
  </conditionalFormatting>
  <conditionalFormatting sqref="G36:G80">
    <cfRule type="expression" dxfId="45" priority="46" stopIfTrue="1">
      <formula>CellHasFormula</formula>
    </cfRule>
  </conditionalFormatting>
  <conditionalFormatting sqref="G36:G80">
    <cfRule type="expression" dxfId="44" priority="45" stopIfTrue="1">
      <formula>CellHasFormula</formula>
    </cfRule>
  </conditionalFormatting>
  <conditionalFormatting sqref="G36:G80">
    <cfRule type="expression" dxfId="43" priority="44" stopIfTrue="1">
      <formula>CellHasFormula</formula>
    </cfRule>
  </conditionalFormatting>
  <conditionalFormatting sqref="E36:E80">
    <cfRule type="expression" dxfId="42" priority="43" stopIfTrue="1">
      <formula>CellHasFormula</formula>
    </cfRule>
  </conditionalFormatting>
  <conditionalFormatting sqref="E36:E80">
    <cfRule type="expression" dxfId="41" priority="42" stopIfTrue="1">
      <formula>CellHasFormula</formula>
    </cfRule>
  </conditionalFormatting>
  <conditionalFormatting sqref="E36:E80">
    <cfRule type="expression" dxfId="40" priority="41" stopIfTrue="1">
      <formula>CellHasFormula</formula>
    </cfRule>
  </conditionalFormatting>
  <conditionalFormatting sqref="E36:E80">
    <cfRule type="expression" dxfId="39" priority="40" stopIfTrue="1">
      <formula>CellHasFormula</formula>
    </cfRule>
  </conditionalFormatting>
  <conditionalFormatting sqref="E36:E80">
    <cfRule type="expression" dxfId="38" priority="39" stopIfTrue="1">
      <formula>CellHasFormula</formula>
    </cfRule>
  </conditionalFormatting>
  <conditionalFormatting sqref="E36:E80">
    <cfRule type="expression" dxfId="37" priority="38" stopIfTrue="1">
      <formula>CellHasFormula</formula>
    </cfRule>
  </conditionalFormatting>
  <conditionalFormatting sqref="E36:E80">
    <cfRule type="expression" dxfId="36" priority="37" stopIfTrue="1">
      <formula>CellHasFormula</formula>
    </cfRule>
  </conditionalFormatting>
  <conditionalFormatting sqref="E36:E80">
    <cfRule type="expression" dxfId="35" priority="36" stopIfTrue="1">
      <formula>CellHasFormula</formula>
    </cfRule>
  </conditionalFormatting>
  <conditionalFormatting sqref="G36:G80">
    <cfRule type="expression" dxfId="34" priority="35" stopIfTrue="1">
      <formula>CellHasFormula</formula>
    </cfRule>
  </conditionalFormatting>
  <conditionalFormatting sqref="G36:G80">
    <cfRule type="expression" dxfId="33" priority="34" stopIfTrue="1">
      <formula>CellHasFormula</formula>
    </cfRule>
  </conditionalFormatting>
  <conditionalFormatting sqref="G36:G80">
    <cfRule type="expression" dxfId="32" priority="33" stopIfTrue="1">
      <formula>CellHasFormula</formula>
    </cfRule>
  </conditionalFormatting>
  <conditionalFormatting sqref="G36:G80">
    <cfRule type="expression" dxfId="31" priority="32" stopIfTrue="1">
      <formula>CellHasFormula</formula>
    </cfRule>
  </conditionalFormatting>
  <conditionalFormatting sqref="G36:G80">
    <cfRule type="expression" dxfId="30" priority="31" stopIfTrue="1">
      <formula>CellHasFormula</formula>
    </cfRule>
  </conditionalFormatting>
  <conditionalFormatting sqref="G36:G80">
    <cfRule type="expression" dxfId="29" priority="30" stopIfTrue="1">
      <formula>CellHasFormula</formula>
    </cfRule>
  </conditionalFormatting>
  <conditionalFormatting sqref="G36:G80">
    <cfRule type="expression" dxfId="28" priority="29" stopIfTrue="1">
      <formula>CellHasFormula</formula>
    </cfRule>
  </conditionalFormatting>
  <conditionalFormatting sqref="G36:G80">
    <cfRule type="expression" dxfId="27" priority="28" stopIfTrue="1">
      <formula>CellHasFormula</formula>
    </cfRule>
  </conditionalFormatting>
  <conditionalFormatting sqref="C5:C80">
    <cfRule type="expression" dxfId="26" priority="27" stopIfTrue="1">
      <formula>CellHasFormula</formula>
    </cfRule>
  </conditionalFormatting>
  <conditionalFormatting sqref="C5:C80">
    <cfRule type="expression" dxfId="25" priority="26" stopIfTrue="1">
      <formula>CellHasFormula</formula>
    </cfRule>
  </conditionalFormatting>
  <conditionalFormatting sqref="C5:C80">
    <cfRule type="expression" dxfId="24" priority="25" stopIfTrue="1">
      <formula>CellHasFormula</formula>
    </cfRule>
  </conditionalFormatting>
  <conditionalFormatting sqref="C5:C80">
    <cfRule type="expression" dxfId="23" priority="24" stopIfTrue="1">
      <formula>CellHasFormula</formula>
    </cfRule>
  </conditionalFormatting>
  <conditionalFormatting sqref="E5:E80">
    <cfRule type="expression" dxfId="22" priority="23" stopIfTrue="1">
      <formula>CellHasFormula</formula>
    </cfRule>
  </conditionalFormatting>
  <conditionalFormatting sqref="E5:E80">
    <cfRule type="expression" dxfId="21" priority="22" stopIfTrue="1">
      <formula>CellHasFormula</formula>
    </cfRule>
  </conditionalFormatting>
  <conditionalFormatting sqref="E5:E80">
    <cfRule type="expression" dxfId="20" priority="21" stopIfTrue="1">
      <formula>CellHasFormula</formula>
    </cfRule>
  </conditionalFormatting>
  <conditionalFormatting sqref="E5:E80">
    <cfRule type="expression" dxfId="19" priority="20" stopIfTrue="1">
      <formula>CellHasFormula</formula>
    </cfRule>
  </conditionalFormatting>
  <conditionalFormatting sqref="G5:G80">
    <cfRule type="expression" dxfId="18" priority="19" stopIfTrue="1">
      <formula>CellHasFormula</formula>
    </cfRule>
  </conditionalFormatting>
  <conditionalFormatting sqref="G5:G80">
    <cfRule type="expression" dxfId="17" priority="18" stopIfTrue="1">
      <formula>CellHasFormula</formula>
    </cfRule>
  </conditionalFormatting>
  <conditionalFormatting sqref="G5:G80">
    <cfRule type="expression" dxfId="16" priority="17" stopIfTrue="1">
      <formula>CellHasFormula</formula>
    </cfRule>
  </conditionalFormatting>
  <conditionalFormatting sqref="G5:G80">
    <cfRule type="expression" dxfId="15" priority="16" stopIfTrue="1">
      <formula>CellHasFormula</formula>
    </cfRule>
  </conditionalFormatting>
  <conditionalFormatting sqref="C5:C35">
    <cfRule type="expression" dxfId="14" priority="15" stopIfTrue="1">
      <formula>CellHasFormula</formula>
    </cfRule>
  </conditionalFormatting>
  <conditionalFormatting sqref="C5:C35">
    <cfRule type="expression" dxfId="13" priority="14" stopIfTrue="1">
      <formula>CellHasFormula</formula>
    </cfRule>
  </conditionalFormatting>
  <conditionalFormatting sqref="L5:L80">
    <cfRule type="expression" dxfId="12" priority="13" stopIfTrue="1">
      <formula>CellHasFormula</formula>
    </cfRule>
  </conditionalFormatting>
  <conditionalFormatting sqref="J5:J80">
    <cfRule type="expression" dxfId="11" priority="12" stopIfTrue="1">
      <formula>CellHasFormula</formula>
    </cfRule>
  </conditionalFormatting>
  <conditionalFormatting sqref="L5:L80">
    <cfRule type="expression" dxfId="10" priority="11" stopIfTrue="1">
      <formula>CellHasFormula</formula>
    </cfRule>
  </conditionalFormatting>
  <conditionalFormatting sqref="L5:L80">
    <cfRule type="expression" dxfId="9" priority="10" stopIfTrue="1">
      <formula>CellHasFormula</formula>
    </cfRule>
  </conditionalFormatting>
  <conditionalFormatting sqref="L5:L80">
    <cfRule type="expression" dxfId="8" priority="9" stopIfTrue="1">
      <formula>CellHasFormula</formula>
    </cfRule>
  </conditionalFormatting>
  <conditionalFormatting sqref="F5:F80">
    <cfRule type="expression" dxfId="7" priority="8" stopIfTrue="1">
      <formula>CellHasFormula</formula>
    </cfRule>
  </conditionalFormatting>
  <conditionalFormatting sqref="F5:F80">
    <cfRule type="expression" dxfId="6" priority="7" stopIfTrue="1">
      <formula>CellHasFormula</formula>
    </cfRule>
  </conditionalFormatting>
  <conditionalFormatting sqref="F5:F80">
    <cfRule type="expression" dxfId="5" priority="6" stopIfTrue="1">
      <formula>CellHasFormula</formula>
    </cfRule>
  </conditionalFormatting>
  <conditionalFormatting sqref="F5:F80">
    <cfRule type="expression" dxfId="4" priority="5" stopIfTrue="1">
      <formula>CellHasFormula</formula>
    </cfRule>
  </conditionalFormatting>
  <conditionalFormatting sqref="D5:D80">
    <cfRule type="expression" dxfId="3" priority="4" stopIfTrue="1">
      <formula>CellHasFormula</formula>
    </cfRule>
  </conditionalFormatting>
  <conditionalFormatting sqref="D5:D80">
    <cfRule type="expression" dxfId="2" priority="3" stopIfTrue="1">
      <formula>CellHasFormula</formula>
    </cfRule>
  </conditionalFormatting>
  <conditionalFormatting sqref="D5:D80">
    <cfRule type="expression" dxfId="1" priority="2" stopIfTrue="1">
      <formula>CellHasFormula</formula>
    </cfRule>
  </conditionalFormatting>
  <conditionalFormatting sqref="D5:D80">
    <cfRule type="expression" dxfId="0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pane ySplit="4" topLeftCell="A66" activePane="bottomLeft" state="frozen"/>
      <selection pane="bottomLeft" activeCell="E80" sqref="E80"/>
    </sheetView>
  </sheetViews>
  <sheetFormatPr defaultRowHeight="12.75" x14ac:dyDescent="0.2"/>
  <cols>
    <col min="1" max="1" width="19.85546875" bestFit="1" customWidth="1"/>
    <col min="3" max="3" width="15.7109375" style="19" customWidth="1"/>
    <col min="4" max="4" width="15.7109375" style="38" customWidth="1"/>
    <col min="5" max="5" width="15.7109375" style="19" customWidth="1"/>
    <col min="6" max="6" width="15.7109375" style="38" customWidth="1"/>
    <col min="7" max="7" width="15.7109375" style="19" customWidth="1"/>
    <col min="8" max="10" width="15.7109375" style="38" customWidth="1"/>
  </cols>
  <sheetData>
    <row r="1" spans="1:12" s="1" customFormat="1" ht="18" x14ac:dyDescent="0.25">
      <c r="A1" s="135" t="s">
        <v>139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s="1" customFormat="1" x14ac:dyDescent="0.2">
      <c r="A2" s="1" t="s">
        <v>141</v>
      </c>
      <c r="D2" s="34"/>
      <c r="F2" s="34"/>
      <c r="H2" s="34"/>
      <c r="I2" s="34"/>
      <c r="J2" s="34"/>
    </row>
    <row r="3" spans="1:12" s="3" customFormat="1" x14ac:dyDescent="0.2">
      <c r="A3" s="2"/>
      <c r="B3" s="2"/>
      <c r="C3" s="12"/>
      <c r="D3" s="35"/>
      <c r="E3" s="12"/>
      <c r="F3" s="35"/>
      <c r="G3" s="12"/>
      <c r="H3" s="35"/>
      <c r="I3" s="35"/>
      <c r="J3" s="35"/>
    </row>
    <row r="4" spans="1:12" s="4" customFormat="1" ht="20.25" customHeight="1" x14ac:dyDescent="0.2">
      <c r="A4" s="4" t="s">
        <v>0</v>
      </c>
      <c r="B4" s="4" t="s">
        <v>1</v>
      </c>
      <c r="C4" s="13" t="s">
        <v>111</v>
      </c>
      <c r="D4" s="36" t="s">
        <v>11</v>
      </c>
      <c r="E4" s="13" t="s">
        <v>112</v>
      </c>
      <c r="F4" s="36" t="s">
        <v>14</v>
      </c>
      <c r="G4" s="13" t="s">
        <v>113</v>
      </c>
      <c r="H4" s="36" t="s">
        <v>88</v>
      </c>
      <c r="I4" s="36" t="s">
        <v>114</v>
      </c>
      <c r="J4" s="36" t="s">
        <v>18</v>
      </c>
    </row>
    <row r="5" spans="1:12" s="4" customFormat="1" ht="20.25" customHeight="1" x14ac:dyDescent="0.2">
      <c r="A5" s="20" t="s">
        <v>126</v>
      </c>
      <c r="B5" s="4" t="s">
        <v>22</v>
      </c>
      <c r="C5" s="67">
        <v>13874</v>
      </c>
      <c r="D5" s="32">
        <f>(Jul!C5*2)+(Aug!C5*1)</f>
        <v>32952</v>
      </c>
      <c r="E5" s="68">
        <v>732</v>
      </c>
      <c r="F5" s="32">
        <f>(Jul!E5*2)+(Aug!E5*1)</f>
        <v>2992</v>
      </c>
      <c r="G5" s="69">
        <v>136336</v>
      </c>
      <c r="H5" s="32">
        <f>Jul!H5+Aug!G5</f>
        <v>236740</v>
      </c>
      <c r="I5" s="32">
        <f>C5+E5+G5</f>
        <v>150942</v>
      </c>
      <c r="J5" s="32">
        <f>D5+F5+H5</f>
        <v>272684</v>
      </c>
      <c r="L5" s="50"/>
    </row>
    <row r="6" spans="1:12" s="10" customFormat="1" ht="15.75" customHeight="1" x14ac:dyDescent="0.2">
      <c r="A6" s="8" t="s">
        <v>21</v>
      </c>
      <c r="B6" s="9" t="s">
        <v>22</v>
      </c>
      <c r="C6" s="67"/>
      <c r="D6" s="32">
        <f>(Jul!C6*2)+(Aug!C6*1)</f>
        <v>0</v>
      </c>
      <c r="E6" s="68"/>
      <c r="F6" s="32">
        <f>(Jul!E6*2)+(Aug!E6*1)</f>
        <v>0</v>
      </c>
      <c r="G6" s="69"/>
      <c r="H6" s="32">
        <f>Jul!H6+Aug!G6</f>
        <v>0</v>
      </c>
      <c r="I6" s="32">
        <f t="shared" ref="I6:I69" si="0">C6+E6+G6</f>
        <v>0</v>
      </c>
      <c r="J6" s="32">
        <f t="shared" ref="J6:J69" si="1">D6+F6+H6</f>
        <v>0</v>
      </c>
    </row>
    <row r="7" spans="1:12" s="10" customFormat="1" ht="15.75" customHeight="1" x14ac:dyDescent="0.2">
      <c r="A7" s="8" t="s">
        <v>23</v>
      </c>
      <c r="B7" s="9" t="s">
        <v>22</v>
      </c>
      <c r="C7" s="67">
        <v>2281</v>
      </c>
      <c r="D7" s="32">
        <f>(Jul!C7*2)+(Aug!C7*1)</f>
        <v>2281</v>
      </c>
      <c r="E7" s="68"/>
      <c r="F7" s="32">
        <f>(Jul!E7*2)+(Aug!E7*1)</f>
        <v>8810</v>
      </c>
      <c r="G7" s="69">
        <v>5001</v>
      </c>
      <c r="H7" s="32">
        <f>Jul!H7+Aug!G7</f>
        <v>24458</v>
      </c>
      <c r="I7" s="32">
        <f t="shared" si="0"/>
        <v>7282</v>
      </c>
      <c r="J7" s="32">
        <f t="shared" si="1"/>
        <v>35549</v>
      </c>
    </row>
    <row r="8" spans="1:12" s="1" customFormat="1" ht="15.75" customHeight="1" x14ac:dyDescent="0.2">
      <c r="A8" s="5" t="s">
        <v>24</v>
      </c>
      <c r="B8" s="6" t="s">
        <v>22</v>
      </c>
      <c r="C8" s="67">
        <v>13650</v>
      </c>
      <c r="D8" s="32">
        <f>(Jul!C8*2)+(Aug!C8*1)</f>
        <v>22564</v>
      </c>
      <c r="E8" s="68">
        <v>6307</v>
      </c>
      <c r="F8" s="32">
        <f>(Jul!E8*2)+(Aug!E8*1)</f>
        <v>38871</v>
      </c>
      <c r="G8" s="69">
        <v>191439</v>
      </c>
      <c r="H8" s="32">
        <f>Jul!H8+Aug!G8</f>
        <v>274350</v>
      </c>
      <c r="I8" s="32">
        <f t="shared" si="0"/>
        <v>211396</v>
      </c>
      <c r="J8" s="32">
        <f t="shared" si="1"/>
        <v>335785</v>
      </c>
    </row>
    <row r="9" spans="1:12" s="10" customFormat="1" ht="15.75" customHeight="1" x14ac:dyDescent="0.2">
      <c r="A9" s="8" t="s">
        <v>25</v>
      </c>
      <c r="B9" s="9" t="s">
        <v>22</v>
      </c>
      <c r="C9" s="67"/>
      <c r="D9" s="32">
        <f>(Jul!C9*2)+(Aug!C9*1)</f>
        <v>3048</v>
      </c>
      <c r="E9" s="68">
        <v>1636</v>
      </c>
      <c r="F9" s="32">
        <f>(Jul!E9*2)+(Aug!E9*1)</f>
        <v>1636</v>
      </c>
      <c r="G9" s="69">
        <v>19361</v>
      </c>
      <c r="H9" s="32">
        <f>Jul!H9+Aug!G9</f>
        <v>30441</v>
      </c>
      <c r="I9" s="32">
        <f t="shared" si="0"/>
        <v>20997</v>
      </c>
      <c r="J9" s="32">
        <f t="shared" si="1"/>
        <v>35125</v>
      </c>
    </row>
    <row r="10" spans="1:12" s="1" customFormat="1" ht="15.75" customHeight="1" x14ac:dyDescent="0.2">
      <c r="A10" s="5" t="s">
        <v>27</v>
      </c>
      <c r="B10" s="6" t="s">
        <v>22</v>
      </c>
      <c r="C10" s="67"/>
      <c r="D10" s="32">
        <f>(Jul!C10*2)+(Aug!C10*1)</f>
        <v>2466</v>
      </c>
      <c r="E10" s="68">
        <v>3076</v>
      </c>
      <c r="F10" s="32">
        <f>(Jul!E10*2)+(Aug!E10*1)</f>
        <v>16630</v>
      </c>
      <c r="G10" s="69">
        <v>11032</v>
      </c>
      <c r="H10" s="32">
        <f>Jul!H10+Aug!G10</f>
        <v>81572</v>
      </c>
      <c r="I10" s="32">
        <f t="shared" si="0"/>
        <v>14108</v>
      </c>
      <c r="J10" s="32">
        <f t="shared" si="1"/>
        <v>100668</v>
      </c>
    </row>
    <row r="11" spans="1:12" s="1" customFormat="1" ht="15.75" customHeight="1" x14ac:dyDescent="0.2">
      <c r="A11" s="5" t="s">
        <v>30</v>
      </c>
      <c r="B11" s="6" t="s">
        <v>22</v>
      </c>
      <c r="C11" s="67">
        <v>2656</v>
      </c>
      <c r="D11" s="32">
        <f>(Jul!C11*2)+(Aug!C11*1)</f>
        <v>5734</v>
      </c>
      <c r="E11" s="68">
        <v>985</v>
      </c>
      <c r="F11" s="32">
        <f>(Jul!E11*2)+(Aug!E11*1)</f>
        <v>14545</v>
      </c>
      <c r="G11" s="69">
        <v>9863</v>
      </c>
      <c r="H11" s="32">
        <f>Jul!H11+Aug!G11</f>
        <v>36991</v>
      </c>
      <c r="I11" s="32">
        <f t="shared" si="0"/>
        <v>13504</v>
      </c>
      <c r="J11" s="32">
        <f t="shared" si="1"/>
        <v>57270</v>
      </c>
    </row>
    <row r="12" spans="1:12" s="1" customFormat="1" ht="15.75" customHeight="1" x14ac:dyDescent="0.2">
      <c r="A12" s="5" t="s">
        <v>31</v>
      </c>
      <c r="B12" s="6" t="s">
        <v>22</v>
      </c>
      <c r="C12" s="67">
        <v>3155</v>
      </c>
      <c r="D12" s="32">
        <f>(Jul!C12*2)+(Aug!C12*1)</f>
        <v>4957</v>
      </c>
      <c r="E12" s="68">
        <v>4018</v>
      </c>
      <c r="F12" s="32">
        <f>(Jul!E12*2)+(Aug!E12*1)</f>
        <v>14494</v>
      </c>
      <c r="G12" s="69">
        <v>74033</v>
      </c>
      <c r="H12" s="32">
        <f>Jul!H12+Aug!G12</f>
        <v>103916</v>
      </c>
      <c r="I12" s="32">
        <f t="shared" si="0"/>
        <v>81206</v>
      </c>
      <c r="J12" s="32">
        <f t="shared" si="1"/>
        <v>123367</v>
      </c>
    </row>
    <row r="13" spans="1:12" s="10" customFormat="1" ht="15.75" customHeight="1" x14ac:dyDescent="0.2">
      <c r="A13" s="8" t="s">
        <v>36</v>
      </c>
      <c r="B13" s="9" t="s">
        <v>22</v>
      </c>
      <c r="C13" s="67"/>
      <c r="D13" s="32">
        <f>(Jul!C13*2)+(Aug!C13*1)</f>
        <v>3048</v>
      </c>
      <c r="E13" s="68">
        <v>748</v>
      </c>
      <c r="F13" s="32">
        <f>(Jul!E13*2)+(Aug!E13*1)</f>
        <v>748</v>
      </c>
      <c r="G13" s="69">
        <v>2992</v>
      </c>
      <c r="H13" s="32">
        <f>Jul!H13+Aug!G13</f>
        <v>5121</v>
      </c>
      <c r="I13" s="32">
        <f t="shared" si="0"/>
        <v>3740</v>
      </c>
      <c r="J13" s="32">
        <f t="shared" si="1"/>
        <v>8917</v>
      </c>
    </row>
    <row r="14" spans="1:12" s="1" customFormat="1" ht="15.75" customHeight="1" x14ac:dyDescent="0.2">
      <c r="A14" s="5" t="s">
        <v>37</v>
      </c>
      <c r="B14" s="6" t="s">
        <v>22</v>
      </c>
      <c r="C14" s="67"/>
      <c r="D14" s="32">
        <f>(Jul!C14*2)+(Aug!C14*1)</f>
        <v>0</v>
      </c>
      <c r="E14" s="68"/>
      <c r="F14" s="32">
        <f>(Jul!E14*2)+(Aug!E14*1)</f>
        <v>0</v>
      </c>
      <c r="G14" s="69"/>
      <c r="H14" s="32">
        <f>Jul!H14+Aug!G14</f>
        <v>0</v>
      </c>
      <c r="I14" s="32">
        <f t="shared" si="0"/>
        <v>0</v>
      </c>
      <c r="J14" s="32">
        <f t="shared" si="1"/>
        <v>0</v>
      </c>
    </row>
    <row r="15" spans="1:12" s="1" customFormat="1" ht="15.75" customHeight="1" x14ac:dyDescent="0.2">
      <c r="A15" s="5" t="s">
        <v>40</v>
      </c>
      <c r="B15" s="6" t="s">
        <v>22</v>
      </c>
      <c r="C15" s="67">
        <v>15537</v>
      </c>
      <c r="D15" s="32">
        <f>(Jul!C15*2)+(Aug!C15*1)</f>
        <v>22471</v>
      </c>
      <c r="E15" s="68">
        <v>3390</v>
      </c>
      <c r="F15" s="32">
        <f>(Jul!E15*2)+(Aug!E15*1)</f>
        <v>5830</v>
      </c>
      <c r="G15" s="69">
        <v>139340</v>
      </c>
      <c r="H15" s="32">
        <f>Jul!H15+Aug!G15</f>
        <v>169167</v>
      </c>
      <c r="I15" s="32">
        <f t="shared" si="0"/>
        <v>158267</v>
      </c>
      <c r="J15" s="32">
        <f t="shared" si="1"/>
        <v>197468</v>
      </c>
    </row>
    <row r="16" spans="1:12" s="1" customFormat="1" ht="15.75" customHeight="1" x14ac:dyDescent="0.2">
      <c r="A16" s="5" t="s">
        <v>44</v>
      </c>
      <c r="B16" s="6" t="s">
        <v>22</v>
      </c>
      <c r="C16" s="67">
        <v>8881</v>
      </c>
      <c r="D16" s="32">
        <f>(Jul!C16*2)+(Aug!C16*1)</f>
        <v>31663</v>
      </c>
      <c r="E16" s="68">
        <v>247</v>
      </c>
      <c r="F16" s="32">
        <f>(Jul!E16*2)+(Aug!E16*1)</f>
        <v>3191</v>
      </c>
      <c r="G16" s="69">
        <v>68292</v>
      </c>
      <c r="H16" s="32">
        <f>Jul!H16+Aug!G16</f>
        <v>214370</v>
      </c>
      <c r="I16" s="32">
        <f t="shared" si="0"/>
        <v>77420</v>
      </c>
      <c r="J16" s="32">
        <f t="shared" si="1"/>
        <v>249224</v>
      </c>
    </row>
    <row r="17" spans="1:10" s="1" customFormat="1" ht="15.75" customHeight="1" x14ac:dyDescent="0.2">
      <c r="A17" s="5" t="s">
        <v>45</v>
      </c>
      <c r="B17" s="6" t="s">
        <v>22</v>
      </c>
      <c r="C17" s="67"/>
      <c r="D17" s="32">
        <f>(Jul!C17*2)+(Aug!C17*1)</f>
        <v>0</v>
      </c>
      <c r="E17" s="68">
        <v>2260</v>
      </c>
      <c r="F17" s="32">
        <f>(Jul!E17*2)+(Aug!E17*1)</f>
        <v>5140</v>
      </c>
      <c r="G17" s="69">
        <v>11300</v>
      </c>
      <c r="H17" s="32">
        <f>Jul!H17+Aug!G17</f>
        <v>45556</v>
      </c>
      <c r="I17" s="32">
        <f t="shared" si="0"/>
        <v>13560</v>
      </c>
      <c r="J17" s="32">
        <f t="shared" si="1"/>
        <v>50696</v>
      </c>
    </row>
    <row r="18" spans="1:10" s="1" customFormat="1" ht="15.75" customHeight="1" x14ac:dyDescent="0.2">
      <c r="A18" s="5" t="s">
        <v>46</v>
      </c>
      <c r="B18" s="6" t="s">
        <v>22</v>
      </c>
      <c r="C18" s="67">
        <v>12824</v>
      </c>
      <c r="D18" s="32">
        <f>(Jul!C18*2)+(Aug!C18*1)</f>
        <v>26360</v>
      </c>
      <c r="E18" s="68">
        <v>11341</v>
      </c>
      <c r="F18" s="32">
        <f>(Jul!E18*2)+(Aug!E18*1)</f>
        <v>41927</v>
      </c>
      <c r="G18" s="69">
        <v>75851</v>
      </c>
      <c r="H18" s="32">
        <f>Jul!H18+Aug!G18</f>
        <v>163773</v>
      </c>
      <c r="I18" s="32">
        <f t="shared" si="0"/>
        <v>100016</v>
      </c>
      <c r="J18" s="32">
        <f t="shared" si="1"/>
        <v>232060</v>
      </c>
    </row>
    <row r="19" spans="1:10" s="10" customFormat="1" ht="15.75" customHeight="1" x14ac:dyDescent="0.2">
      <c r="A19" s="8" t="s">
        <v>47</v>
      </c>
      <c r="B19" s="9" t="s">
        <v>22</v>
      </c>
      <c r="C19" s="67"/>
      <c r="D19" s="32">
        <f>(Jul!C19*2)+(Aug!C19*1)</f>
        <v>0</v>
      </c>
      <c r="E19" s="68"/>
      <c r="F19" s="32">
        <f>(Jul!E19*2)+(Aug!E19*1)</f>
        <v>0</v>
      </c>
      <c r="G19" s="69"/>
      <c r="H19" s="32">
        <f>Jul!H19+Aug!G19</f>
        <v>0</v>
      </c>
      <c r="I19" s="32">
        <f t="shared" si="0"/>
        <v>0</v>
      </c>
      <c r="J19" s="32">
        <f t="shared" si="1"/>
        <v>0</v>
      </c>
    </row>
    <row r="20" spans="1:10" s="10" customFormat="1" ht="15.75" customHeight="1" x14ac:dyDescent="0.2">
      <c r="A20" s="8" t="s">
        <v>49</v>
      </c>
      <c r="B20" s="9" t="s">
        <v>22</v>
      </c>
      <c r="C20" s="67">
        <v>1130</v>
      </c>
      <c r="D20" s="32">
        <f>(Jul!C20*2)+(Aug!C20*1)</f>
        <v>1130</v>
      </c>
      <c r="E20" s="68"/>
      <c r="F20" s="32">
        <f>(Jul!E20*2)+(Aug!E20*1)</f>
        <v>0</v>
      </c>
      <c r="G20" s="69">
        <v>12379</v>
      </c>
      <c r="H20" s="32">
        <f>Jul!H20+Aug!G20</f>
        <v>12379</v>
      </c>
      <c r="I20" s="32">
        <f t="shared" si="0"/>
        <v>13509</v>
      </c>
      <c r="J20" s="32">
        <f t="shared" si="1"/>
        <v>13509</v>
      </c>
    </row>
    <row r="21" spans="1:10" s="1" customFormat="1" ht="15.75" customHeight="1" x14ac:dyDescent="0.2">
      <c r="A21" s="5" t="s">
        <v>50</v>
      </c>
      <c r="B21" s="6" t="s">
        <v>22</v>
      </c>
      <c r="C21" s="67"/>
      <c r="D21" s="32">
        <f>(Jul!C21*2)+(Aug!C21*1)</f>
        <v>0</v>
      </c>
      <c r="E21" s="68">
        <v>116</v>
      </c>
      <c r="F21" s="32">
        <f>(Jul!E21*2)+(Aug!E21*1)</f>
        <v>2376</v>
      </c>
      <c r="G21" s="69">
        <v>1352</v>
      </c>
      <c r="H21" s="32">
        <f>Jul!H21+Aug!G21</f>
        <v>13714</v>
      </c>
      <c r="I21" s="32">
        <f t="shared" si="0"/>
        <v>1468</v>
      </c>
      <c r="J21" s="32">
        <f t="shared" si="1"/>
        <v>16090</v>
      </c>
    </row>
    <row r="22" spans="1:10" s="1" customFormat="1" ht="15.75" customHeight="1" x14ac:dyDescent="0.2">
      <c r="A22" s="5" t="s">
        <v>154</v>
      </c>
      <c r="B22" s="6" t="s">
        <v>22</v>
      </c>
      <c r="C22" s="67"/>
      <c r="D22" s="32">
        <f>(Jul!C22*2)+(Aug!C22*1)</f>
        <v>0</v>
      </c>
      <c r="E22" s="68"/>
      <c r="F22" s="32">
        <f>(Jul!E22*2)+(Aug!E22*1)</f>
        <v>0</v>
      </c>
      <c r="G22" s="69"/>
      <c r="H22" s="32">
        <f>Jul!H22+Aug!G22</f>
        <v>0</v>
      </c>
      <c r="I22" s="32">
        <f t="shared" si="0"/>
        <v>0</v>
      </c>
      <c r="J22" s="32">
        <f t="shared" si="1"/>
        <v>0</v>
      </c>
    </row>
    <row r="23" spans="1:10" s="1" customFormat="1" ht="15.75" customHeight="1" x14ac:dyDescent="0.2">
      <c r="A23" s="5" t="s">
        <v>51</v>
      </c>
      <c r="B23" s="6" t="s">
        <v>22</v>
      </c>
      <c r="C23" s="67">
        <v>5765</v>
      </c>
      <c r="D23" s="32">
        <f>(Jul!C23*2)+(Aug!C23*1)</f>
        <v>24469</v>
      </c>
      <c r="E23" s="68">
        <v>6566</v>
      </c>
      <c r="F23" s="32">
        <f>(Jul!E23*2)+(Aug!E23*1)</f>
        <v>15606</v>
      </c>
      <c r="G23" s="69">
        <v>56590</v>
      </c>
      <c r="H23" s="32">
        <f>Jul!H23+Aug!G23</f>
        <v>133211</v>
      </c>
      <c r="I23" s="32">
        <f t="shared" si="0"/>
        <v>68921</v>
      </c>
      <c r="J23" s="32">
        <f t="shared" si="1"/>
        <v>173286</v>
      </c>
    </row>
    <row r="24" spans="1:10" s="1" customFormat="1" ht="15.75" customHeight="1" x14ac:dyDescent="0.2">
      <c r="A24" s="5" t="s">
        <v>52</v>
      </c>
      <c r="B24" s="6" t="s">
        <v>22</v>
      </c>
      <c r="C24" s="67"/>
      <c r="D24" s="32">
        <f>(Jul!C24*2)+(Aug!C24*1)</f>
        <v>0</v>
      </c>
      <c r="E24" s="68"/>
      <c r="F24" s="32">
        <f>(Jul!E24*2)+(Aug!E24*1)</f>
        <v>0</v>
      </c>
      <c r="G24" s="69"/>
      <c r="H24" s="32">
        <f>Jul!H24+Aug!G24</f>
        <v>0</v>
      </c>
      <c r="I24" s="32">
        <f t="shared" si="0"/>
        <v>0</v>
      </c>
      <c r="J24" s="32">
        <f t="shared" si="1"/>
        <v>0</v>
      </c>
    </row>
    <row r="25" spans="1:10" s="10" customFormat="1" ht="15.75" customHeight="1" x14ac:dyDescent="0.2">
      <c r="A25" s="8" t="s">
        <v>56</v>
      </c>
      <c r="B25" s="9" t="s">
        <v>22</v>
      </c>
      <c r="C25" s="67">
        <v>4590</v>
      </c>
      <c r="D25" s="32">
        <f>(Jul!C25*2)+(Aug!C25*1)</f>
        <v>20468</v>
      </c>
      <c r="E25" s="68">
        <v>3418</v>
      </c>
      <c r="F25" s="32">
        <f>(Jul!E25*2)+(Aug!E25*1)</f>
        <v>5722</v>
      </c>
      <c r="G25" s="69">
        <v>30012</v>
      </c>
      <c r="H25" s="32">
        <f>Jul!H25+Aug!G25</f>
        <v>88035</v>
      </c>
      <c r="I25" s="32">
        <f t="shared" si="0"/>
        <v>38020</v>
      </c>
      <c r="J25" s="32">
        <f t="shared" si="1"/>
        <v>114225</v>
      </c>
    </row>
    <row r="26" spans="1:10" s="1" customFormat="1" ht="15.75" customHeight="1" x14ac:dyDescent="0.2">
      <c r="A26" s="5" t="s">
        <v>62</v>
      </c>
      <c r="B26" s="6" t="s">
        <v>22</v>
      </c>
      <c r="C26" s="67">
        <v>5141</v>
      </c>
      <c r="D26" s="32">
        <f>(Jul!C26*2)+(Aug!C26*1)</f>
        <v>36327</v>
      </c>
      <c r="E26" s="68">
        <v>2063</v>
      </c>
      <c r="F26" s="32">
        <f>(Jul!E26*2)+(Aug!E26*1)</f>
        <v>2675</v>
      </c>
      <c r="G26" s="69">
        <v>20835</v>
      </c>
      <c r="H26" s="32">
        <f>Jul!H26+Aug!G26</f>
        <v>128887</v>
      </c>
      <c r="I26" s="32">
        <f t="shared" si="0"/>
        <v>28039</v>
      </c>
      <c r="J26" s="32">
        <f t="shared" si="1"/>
        <v>167889</v>
      </c>
    </row>
    <row r="27" spans="1:10" s="1" customFormat="1" ht="15.75" customHeight="1" x14ac:dyDescent="0.2">
      <c r="A27" s="5" t="s">
        <v>63</v>
      </c>
      <c r="B27" s="6" t="s">
        <v>22</v>
      </c>
      <c r="C27" s="67">
        <v>4669</v>
      </c>
      <c r="D27" s="32">
        <f>(Jul!C27*2)+(Aug!C27*1)</f>
        <v>16941</v>
      </c>
      <c r="E27" s="68">
        <v>8916</v>
      </c>
      <c r="F27" s="32">
        <f>(Jul!E27*2)+(Aug!E27*1)</f>
        <v>24102</v>
      </c>
      <c r="G27" s="69">
        <v>77443</v>
      </c>
      <c r="H27" s="32">
        <f>Jul!H27+Aug!G27</f>
        <v>153952</v>
      </c>
      <c r="I27" s="32">
        <f t="shared" si="0"/>
        <v>91028</v>
      </c>
      <c r="J27" s="32">
        <f t="shared" si="1"/>
        <v>194995</v>
      </c>
    </row>
    <row r="28" spans="1:10" s="1" customFormat="1" ht="15.75" customHeight="1" x14ac:dyDescent="0.2">
      <c r="A28" s="5" t="s">
        <v>75</v>
      </c>
      <c r="B28" s="6" t="s">
        <v>22</v>
      </c>
      <c r="C28" s="67">
        <v>937</v>
      </c>
      <c r="D28" s="32">
        <f>(Jul!C28*2)+(Aug!C28*1)</f>
        <v>9305</v>
      </c>
      <c r="E28" s="68"/>
      <c r="F28" s="32">
        <f>(Jul!E28*2)+(Aug!E28*1)</f>
        <v>12294</v>
      </c>
      <c r="G28" s="69">
        <v>2444</v>
      </c>
      <c r="H28" s="32">
        <f>Jul!H28+Aug!G28</f>
        <v>42846</v>
      </c>
      <c r="I28" s="32">
        <f t="shared" si="0"/>
        <v>3381</v>
      </c>
      <c r="J28" s="32">
        <f t="shared" si="1"/>
        <v>64445</v>
      </c>
    </row>
    <row r="29" spans="1:10" s="1" customFormat="1" ht="15.75" customHeight="1" x14ac:dyDescent="0.2">
      <c r="A29" s="5" t="s">
        <v>80</v>
      </c>
      <c r="B29" s="6" t="s">
        <v>22</v>
      </c>
      <c r="C29" s="67">
        <v>7733</v>
      </c>
      <c r="D29" s="32">
        <f>(Jul!C29*2)+(Aug!C29*1)</f>
        <v>25835</v>
      </c>
      <c r="E29" s="68"/>
      <c r="F29" s="32">
        <f>(Jul!E29*2)+(Aug!E29*1)</f>
        <v>0</v>
      </c>
      <c r="G29" s="69">
        <v>62355</v>
      </c>
      <c r="H29" s="32">
        <f>Jul!H29+Aug!G29</f>
        <v>165797</v>
      </c>
      <c r="I29" s="32">
        <f t="shared" si="0"/>
        <v>70088</v>
      </c>
      <c r="J29" s="32">
        <f t="shared" si="1"/>
        <v>191632</v>
      </c>
    </row>
    <row r="30" spans="1:10" s="1" customFormat="1" ht="15.75" customHeight="1" x14ac:dyDescent="0.2">
      <c r="A30" s="5" t="s">
        <v>81</v>
      </c>
      <c r="B30" s="6" t="s">
        <v>22</v>
      </c>
      <c r="C30" s="67">
        <v>5941</v>
      </c>
      <c r="D30" s="32">
        <f>(Jul!C30*2)+(Aug!C30*1)</f>
        <v>9269</v>
      </c>
      <c r="E30" s="68">
        <v>1913</v>
      </c>
      <c r="F30" s="32">
        <f>(Jul!E30*2)+(Aug!E30*1)</f>
        <v>2093</v>
      </c>
      <c r="G30" s="69">
        <v>65285</v>
      </c>
      <c r="H30" s="32">
        <f>Jul!H30+Aug!G30</f>
        <v>89067</v>
      </c>
      <c r="I30" s="32">
        <f t="shared" si="0"/>
        <v>73139</v>
      </c>
      <c r="J30" s="32">
        <f t="shared" si="1"/>
        <v>100429</v>
      </c>
    </row>
    <row r="31" spans="1:10" s="1" customFormat="1" ht="15.75" customHeight="1" x14ac:dyDescent="0.2">
      <c r="A31" s="5" t="s">
        <v>82</v>
      </c>
      <c r="B31" s="6" t="s">
        <v>22</v>
      </c>
      <c r="C31" s="67">
        <v>5822</v>
      </c>
      <c r="D31" s="32">
        <f>(Jul!C31*2)+(Aug!C31*1)</f>
        <v>19804</v>
      </c>
      <c r="E31" s="68">
        <v>6397</v>
      </c>
      <c r="F31" s="32">
        <f>(Jul!E31*2)+(Aug!E31*1)</f>
        <v>24871</v>
      </c>
      <c r="G31" s="69">
        <v>56553</v>
      </c>
      <c r="H31" s="32">
        <f>Jul!H31+Aug!G31</f>
        <v>192639</v>
      </c>
      <c r="I31" s="32">
        <f t="shared" si="0"/>
        <v>68772</v>
      </c>
      <c r="J31" s="32">
        <f t="shared" si="1"/>
        <v>237314</v>
      </c>
    </row>
    <row r="32" spans="1:10" s="10" customFormat="1" ht="15.75" customHeight="1" x14ac:dyDescent="0.2">
      <c r="A32" s="8" t="s">
        <v>84</v>
      </c>
      <c r="B32" s="9" t="s">
        <v>22</v>
      </c>
      <c r="C32" s="67">
        <v>8615</v>
      </c>
      <c r="D32" s="32">
        <f>(Jul!C32*2)+(Aug!C32*1)</f>
        <v>32013</v>
      </c>
      <c r="E32" s="68">
        <v>7782</v>
      </c>
      <c r="F32" s="32">
        <f>(Jul!E32*2)+(Aug!E32*1)</f>
        <v>25396</v>
      </c>
      <c r="G32" s="69">
        <v>108720</v>
      </c>
      <c r="H32" s="32">
        <f>Jul!H32+Aug!G32</f>
        <v>135131</v>
      </c>
      <c r="I32" s="32">
        <f t="shared" si="0"/>
        <v>125117</v>
      </c>
      <c r="J32" s="32">
        <f t="shared" si="1"/>
        <v>192540</v>
      </c>
    </row>
    <row r="33" spans="1:10" s="10" customFormat="1" ht="15.75" customHeight="1" x14ac:dyDescent="0.2">
      <c r="A33" s="8" t="s">
        <v>132</v>
      </c>
      <c r="B33" s="15" t="s">
        <v>22</v>
      </c>
      <c r="C33" s="67">
        <v>2858</v>
      </c>
      <c r="D33" s="32">
        <f>(Jul!C33*2)+(Aug!C33*1)</f>
        <v>2858</v>
      </c>
      <c r="E33" s="68">
        <v>3479</v>
      </c>
      <c r="F33" s="32">
        <f>(Jul!E33*2)+(Aug!E33*1)</f>
        <v>13045</v>
      </c>
      <c r="G33" s="69">
        <v>89416</v>
      </c>
      <c r="H33" s="32">
        <f>Jul!H33+Aug!G33</f>
        <v>106731</v>
      </c>
      <c r="I33" s="32">
        <f t="shared" si="0"/>
        <v>95753</v>
      </c>
      <c r="J33" s="32">
        <f t="shared" si="1"/>
        <v>122634</v>
      </c>
    </row>
    <row r="34" spans="1:10" s="10" customFormat="1" ht="15.75" customHeight="1" x14ac:dyDescent="0.2">
      <c r="A34" s="8" t="s">
        <v>133</v>
      </c>
      <c r="B34" s="15" t="s">
        <v>22</v>
      </c>
      <c r="C34" s="67"/>
      <c r="D34" s="32">
        <f>(Jul!C34*2)+(Aug!C34*1)</f>
        <v>0</v>
      </c>
      <c r="E34" s="68">
        <v>5810</v>
      </c>
      <c r="F34" s="32">
        <f>(Jul!E34*2)+(Aug!E34*1)</f>
        <v>26348</v>
      </c>
      <c r="G34" s="69">
        <v>7716</v>
      </c>
      <c r="H34" s="32">
        <f>Jul!H34+Aug!G34</f>
        <v>59707</v>
      </c>
      <c r="I34" s="32">
        <f t="shared" si="0"/>
        <v>13526</v>
      </c>
      <c r="J34" s="32">
        <f t="shared" si="1"/>
        <v>86055</v>
      </c>
    </row>
    <row r="35" spans="1:10" s="10" customFormat="1" ht="15.75" customHeight="1" x14ac:dyDescent="0.2">
      <c r="A35" s="8" t="s">
        <v>134</v>
      </c>
      <c r="B35" s="15" t="s">
        <v>22</v>
      </c>
      <c r="C35" s="67">
        <v>1758</v>
      </c>
      <c r="D35" s="32">
        <f>(Jul!C35*2)+(Aug!C35*1)</f>
        <v>1758</v>
      </c>
      <c r="E35" s="68">
        <v>6404</v>
      </c>
      <c r="F35" s="32">
        <f>(Jul!E35*2)+(Aug!E35*1)</f>
        <v>9920</v>
      </c>
      <c r="G35" s="69">
        <v>145959</v>
      </c>
      <c r="H35" s="32">
        <f>Jul!H35+Aug!G35</f>
        <v>153647</v>
      </c>
      <c r="I35" s="32">
        <f t="shared" si="0"/>
        <v>154121</v>
      </c>
      <c r="J35" s="32">
        <f t="shared" si="1"/>
        <v>165325</v>
      </c>
    </row>
    <row r="36" spans="1:10" s="10" customFormat="1" ht="15.75" customHeight="1" x14ac:dyDescent="0.2">
      <c r="A36" s="8" t="s">
        <v>127</v>
      </c>
      <c r="B36" s="9" t="s">
        <v>20</v>
      </c>
      <c r="C36" s="70">
        <v>4827</v>
      </c>
      <c r="D36" s="32">
        <f>(Jul!C36*2)+(Aug!C36*1)</f>
        <v>33195</v>
      </c>
      <c r="E36" s="71">
        <v>1383</v>
      </c>
      <c r="F36" s="32">
        <f>(Jul!E36*2)+(Aug!E36*1)</f>
        <v>2307</v>
      </c>
      <c r="G36" s="72">
        <v>28513</v>
      </c>
      <c r="H36" s="32">
        <f>Jul!H36+Aug!G36</f>
        <v>40854</v>
      </c>
      <c r="I36" s="32">
        <f t="shared" si="0"/>
        <v>34723</v>
      </c>
      <c r="J36" s="32">
        <f t="shared" si="1"/>
        <v>76356</v>
      </c>
    </row>
    <row r="37" spans="1:10" s="1" customFormat="1" ht="15.75" customHeight="1" x14ac:dyDescent="0.2">
      <c r="A37" s="5" t="s">
        <v>19</v>
      </c>
      <c r="B37" s="6" t="s">
        <v>20</v>
      </c>
      <c r="C37" s="70"/>
      <c r="D37" s="32">
        <f>(Jul!C37*2)+(Aug!C37*1)</f>
        <v>13060</v>
      </c>
      <c r="E37" s="71"/>
      <c r="F37" s="32">
        <f>(Jul!E37*2)+(Aug!E37*1)</f>
        <v>0</v>
      </c>
      <c r="G37" s="72"/>
      <c r="H37" s="32">
        <f>Jul!H37+Aug!G37</f>
        <v>150576</v>
      </c>
      <c r="I37" s="32">
        <f t="shared" si="0"/>
        <v>0</v>
      </c>
      <c r="J37" s="32">
        <f t="shared" si="1"/>
        <v>163636</v>
      </c>
    </row>
    <row r="38" spans="1:10" s="1" customFormat="1" ht="15.75" customHeight="1" x14ac:dyDescent="0.2">
      <c r="A38" s="5" t="s">
        <v>26</v>
      </c>
      <c r="B38" s="6" t="s">
        <v>20</v>
      </c>
      <c r="C38" s="70">
        <v>306</v>
      </c>
      <c r="D38" s="32">
        <f>(Jul!C38*2)+(Aug!C38*1)</f>
        <v>90906</v>
      </c>
      <c r="E38" s="71">
        <v>2494</v>
      </c>
      <c r="F38" s="32">
        <f>(Jul!E38*2)+(Aug!E38*1)</f>
        <v>12200</v>
      </c>
      <c r="G38" s="72">
        <v>14102</v>
      </c>
      <c r="H38" s="32">
        <f>Jul!H38+Aug!G38</f>
        <v>329611</v>
      </c>
      <c r="I38" s="32">
        <f t="shared" si="0"/>
        <v>16902</v>
      </c>
      <c r="J38" s="32">
        <f t="shared" si="1"/>
        <v>432717</v>
      </c>
    </row>
    <row r="39" spans="1:10" s="1" customFormat="1" ht="15.75" customHeight="1" x14ac:dyDescent="0.2">
      <c r="A39" s="5" t="s">
        <v>28</v>
      </c>
      <c r="B39" s="6" t="s">
        <v>20</v>
      </c>
      <c r="C39" s="70">
        <v>3236</v>
      </c>
      <c r="D39" s="32">
        <f>(Jul!C39*2)+(Aug!C39*1)</f>
        <v>33276</v>
      </c>
      <c r="E39" s="71">
        <v>1130</v>
      </c>
      <c r="F39" s="32">
        <f>(Jul!E39*2)+(Aug!E39*1)</f>
        <v>1130</v>
      </c>
      <c r="G39" s="72">
        <v>120</v>
      </c>
      <c r="H39" s="32">
        <f>Jul!H39+Aug!G39</f>
        <v>79831</v>
      </c>
      <c r="I39" s="32">
        <f t="shared" si="0"/>
        <v>4486</v>
      </c>
      <c r="J39" s="32">
        <f t="shared" si="1"/>
        <v>114237</v>
      </c>
    </row>
    <row r="40" spans="1:10" s="1" customFormat="1" ht="15.75" customHeight="1" x14ac:dyDescent="0.2">
      <c r="A40" s="5" t="s">
        <v>29</v>
      </c>
      <c r="B40" s="6" t="s">
        <v>20</v>
      </c>
      <c r="C40" s="70">
        <v>2327</v>
      </c>
      <c r="D40" s="32">
        <f>(Jul!C40*2)+(Aug!C40*1)</f>
        <v>13099</v>
      </c>
      <c r="E40" s="71">
        <v>1130</v>
      </c>
      <c r="F40" s="32">
        <f>(Jul!E40*2)+(Aug!E40*1)</f>
        <v>3312</v>
      </c>
      <c r="G40" s="72">
        <v>29257</v>
      </c>
      <c r="H40" s="32">
        <f>Jul!H40+Aug!G40</f>
        <v>59221</v>
      </c>
      <c r="I40" s="32">
        <f t="shared" si="0"/>
        <v>32714</v>
      </c>
      <c r="J40" s="32">
        <f t="shared" si="1"/>
        <v>75632</v>
      </c>
    </row>
    <row r="41" spans="1:10" s="10" customFormat="1" ht="15.75" customHeight="1" x14ac:dyDescent="0.2">
      <c r="A41" s="8" t="s">
        <v>32</v>
      </c>
      <c r="B41" s="9" t="s">
        <v>20</v>
      </c>
      <c r="C41" s="70"/>
      <c r="D41" s="32">
        <f>(Jul!C41*2)+(Aug!C41*1)</f>
        <v>0</v>
      </c>
      <c r="E41" s="71"/>
      <c r="F41" s="32">
        <f>(Jul!E41*2)+(Aug!E41*1)</f>
        <v>0</v>
      </c>
      <c r="G41" s="72"/>
      <c r="H41" s="32">
        <f>Jul!H41+Aug!G41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 x14ac:dyDescent="0.2">
      <c r="A42" s="5" t="s">
        <v>33</v>
      </c>
      <c r="B42" s="6" t="s">
        <v>20</v>
      </c>
      <c r="C42" s="70">
        <v>2916</v>
      </c>
      <c r="D42" s="32">
        <f>(Jul!C42*2)+(Aug!C42*1)</f>
        <v>49888</v>
      </c>
      <c r="E42" s="71">
        <v>5922</v>
      </c>
      <c r="F42" s="32">
        <f>(Jul!E42*2)+(Aug!E42*1)</f>
        <v>15190</v>
      </c>
      <c r="G42" s="72">
        <v>23556</v>
      </c>
      <c r="H42" s="32">
        <f>Jul!H42+Aug!G42</f>
        <v>87115</v>
      </c>
      <c r="I42" s="32">
        <f t="shared" si="0"/>
        <v>32394</v>
      </c>
      <c r="J42" s="32">
        <f t="shared" si="1"/>
        <v>152193</v>
      </c>
    </row>
    <row r="43" spans="1:10" s="1" customFormat="1" ht="15.75" customHeight="1" x14ac:dyDescent="0.2">
      <c r="A43" s="5" t="s">
        <v>34</v>
      </c>
      <c r="B43" s="6" t="s">
        <v>20</v>
      </c>
      <c r="C43" s="70">
        <v>1084</v>
      </c>
      <c r="D43" s="32">
        <f>(Jul!C43*2)+(Aug!C43*1)</f>
        <v>12312</v>
      </c>
      <c r="E43" s="71">
        <v>2350</v>
      </c>
      <c r="F43" s="32">
        <f>(Jul!E43*2)+(Aug!E43*1)</f>
        <v>6870</v>
      </c>
      <c r="G43" s="72">
        <v>2462</v>
      </c>
      <c r="H43" s="32">
        <f>Jul!H43+Aug!G43</f>
        <v>19984</v>
      </c>
      <c r="I43" s="32">
        <f t="shared" si="0"/>
        <v>5896</v>
      </c>
      <c r="J43" s="32">
        <f t="shared" si="1"/>
        <v>39166</v>
      </c>
    </row>
    <row r="44" spans="1:10" s="10" customFormat="1" ht="15.75" customHeight="1" x14ac:dyDescent="0.2">
      <c r="A44" s="8" t="s">
        <v>35</v>
      </c>
      <c r="B44" s="9" t="s">
        <v>20</v>
      </c>
      <c r="C44" s="70"/>
      <c r="D44" s="32">
        <f>(Jul!C44*2)+(Aug!C44*1)</f>
        <v>0</v>
      </c>
      <c r="E44" s="71"/>
      <c r="F44" s="32">
        <f>(Jul!E44*2)+(Aug!E44*1)</f>
        <v>0</v>
      </c>
      <c r="G44" s="72"/>
      <c r="H44" s="32">
        <f>Jul!H44+Aug!G44</f>
        <v>0</v>
      </c>
      <c r="I44" s="32">
        <f t="shared" si="0"/>
        <v>0</v>
      </c>
      <c r="J44" s="32">
        <f t="shared" si="1"/>
        <v>0</v>
      </c>
    </row>
    <row r="45" spans="1:10" s="1" customFormat="1" ht="15.75" customHeight="1" x14ac:dyDescent="0.2">
      <c r="A45" s="5" t="s">
        <v>38</v>
      </c>
      <c r="B45" s="6" t="s">
        <v>20</v>
      </c>
      <c r="C45" s="70">
        <v>1657</v>
      </c>
      <c r="D45" s="32">
        <f>(Jul!C45*2)+(Aug!C45*1)</f>
        <v>28657</v>
      </c>
      <c r="E45" s="71"/>
      <c r="F45" s="32">
        <f>(Jul!E45*2)+(Aug!E45*1)</f>
        <v>458</v>
      </c>
      <c r="G45" s="72">
        <v>23435</v>
      </c>
      <c r="H45" s="32">
        <f>Jul!H45+Aug!G45</f>
        <v>139867</v>
      </c>
      <c r="I45" s="32">
        <f t="shared" si="0"/>
        <v>25092</v>
      </c>
      <c r="J45" s="32">
        <f t="shared" si="1"/>
        <v>168982</v>
      </c>
    </row>
    <row r="46" spans="1:10" s="10" customFormat="1" ht="15.75" customHeight="1" x14ac:dyDescent="0.2">
      <c r="A46" s="8" t="s">
        <v>39</v>
      </c>
      <c r="B46" s="9" t="s">
        <v>20</v>
      </c>
      <c r="C46" s="70"/>
      <c r="D46" s="32">
        <f>(Jul!C46*2)+(Aug!C46*1)</f>
        <v>13880</v>
      </c>
      <c r="E46" s="71"/>
      <c r="F46" s="32">
        <f>(Jul!E46*2)+(Aug!E46*1)</f>
        <v>2568</v>
      </c>
      <c r="G46" s="72"/>
      <c r="H46" s="32">
        <f>Jul!H46+Aug!G46</f>
        <v>100403</v>
      </c>
      <c r="I46" s="32">
        <f t="shared" si="0"/>
        <v>0</v>
      </c>
      <c r="J46" s="32">
        <f t="shared" si="1"/>
        <v>116851</v>
      </c>
    </row>
    <row r="47" spans="1:10" s="1" customFormat="1" ht="15.75" customHeight="1" x14ac:dyDescent="0.2">
      <c r="A47" s="5" t="s">
        <v>41</v>
      </c>
      <c r="B47" s="6" t="s">
        <v>20</v>
      </c>
      <c r="C47" s="70">
        <v>6957</v>
      </c>
      <c r="D47" s="32">
        <f>(Jul!C47*2)+(Aug!C47*1)</f>
        <v>72439</v>
      </c>
      <c r="E47" s="71">
        <v>4795</v>
      </c>
      <c r="F47" s="32">
        <f>(Jul!E47*2)+(Aug!E47*1)</f>
        <v>12861</v>
      </c>
      <c r="G47" s="72">
        <v>22862</v>
      </c>
      <c r="H47" s="32">
        <f>Jul!H47+Aug!G47</f>
        <v>262985</v>
      </c>
      <c r="I47" s="32">
        <f t="shared" si="0"/>
        <v>34614</v>
      </c>
      <c r="J47" s="32">
        <f t="shared" si="1"/>
        <v>348285</v>
      </c>
    </row>
    <row r="48" spans="1:10" s="1" customFormat="1" ht="15.75" customHeight="1" x14ac:dyDescent="0.2">
      <c r="A48" s="5" t="s">
        <v>42</v>
      </c>
      <c r="B48" s="6" t="s">
        <v>20</v>
      </c>
      <c r="C48" s="70"/>
      <c r="D48" s="32">
        <f>(Jul!C48*2)+(Aug!C48*1)</f>
        <v>3050</v>
      </c>
      <c r="E48" s="71">
        <v>3674</v>
      </c>
      <c r="F48" s="32">
        <f>(Jul!E48*2)+(Aug!E48*1)</f>
        <v>23662</v>
      </c>
      <c r="G48" s="72">
        <v>21839</v>
      </c>
      <c r="H48" s="32">
        <f>Jul!H48+Aug!G48</f>
        <v>79024</v>
      </c>
      <c r="I48" s="32">
        <f t="shared" si="0"/>
        <v>25513</v>
      </c>
      <c r="J48" s="32">
        <f t="shared" si="1"/>
        <v>105736</v>
      </c>
    </row>
    <row r="49" spans="1:10" s="10" customFormat="1" ht="15.75" customHeight="1" x14ac:dyDescent="0.2">
      <c r="A49" s="8" t="s">
        <v>43</v>
      </c>
      <c r="B49" s="9" t="s">
        <v>20</v>
      </c>
      <c r="C49" s="70"/>
      <c r="D49" s="32">
        <f>(Jul!C49*2)+(Aug!C49*1)</f>
        <v>2466</v>
      </c>
      <c r="E49" s="71">
        <v>180</v>
      </c>
      <c r="F49" s="32">
        <f>(Jul!E49*2)+(Aug!E49*1)</f>
        <v>5316</v>
      </c>
      <c r="G49" s="72">
        <v>7584</v>
      </c>
      <c r="H49" s="32">
        <f>Jul!H49+Aug!G49</f>
        <v>13526</v>
      </c>
      <c r="I49" s="32">
        <f t="shared" si="0"/>
        <v>7764</v>
      </c>
      <c r="J49" s="32">
        <f t="shared" si="1"/>
        <v>21308</v>
      </c>
    </row>
    <row r="50" spans="1:10" s="10" customFormat="1" ht="15.75" customHeight="1" x14ac:dyDescent="0.2">
      <c r="A50" s="8" t="s">
        <v>128</v>
      </c>
      <c r="B50" s="9" t="s">
        <v>20</v>
      </c>
      <c r="C50" s="70"/>
      <c r="D50" s="32">
        <f>(Jul!C50*2)+(Aug!C50*1)</f>
        <v>14734</v>
      </c>
      <c r="E50" s="71"/>
      <c r="F50" s="32">
        <f>(Jul!E50*2)+(Aug!E50*1)</f>
        <v>1310</v>
      </c>
      <c r="G50" s="72"/>
      <c r="H50" s="32">
        <f>Jul!H50+Aug!G50</f>
        <v>65452</v>
      </c>
      <c r="I50" s="32">
        <f t="shared" si="0"/>
        <v>0</v>
      </c>
      <c r="J50" s="32">
        <f t="shared" si="1"/>
        <v>81496</v>
      </c>
    </row>
    <row r="51" spans="1:10" s="1" customFormat="1" ht="15.75" customHeight="1" x14ac:dyDescent="0.2">
      <c r="A51" s="5" t="s">
        <v>48</v>
      </c>
      <c r="B51" s="6" t="s">
        <v>20</v>
      </c>
      <c r="C51" s="70">
        <v>7937</v>
      </c>
      <c r="D51" s="32">
        <f>(Jul!C51*2)+(Aug!C51*1)</f>
        <v>32469</v>
      </c>
      <c r="E51" s="71"/>
      <c r="F51" s="32">
        <f>(Jul!E51*2)+(Aug!E51*1)</f>
        <v>0</v>
      </c>
      <c r="G51" s="72">
        <v>17736</v>
      </c>
      <c r="H51" s="32">
        <f>Jul!H51+Aug!G51</f>
        <v>112962</v>
      </c>
      <c r="I51" s="32">
        <f t="shared" si="0"/>
        <v>25673</v>
      </c>
      <c r="J51" s="32">
        <f t="shared" si="1"/>
        <v>145431</v>
      </c>
    </row>
    <row r="52" spans="1:10" s="10" customFormat="1" ht="15.75" customHeight="1" x14ac:dyDescent="0.2">
      <c r="A52" s="8" t="s">
        <v>53</v>
      </c>
      <c r="B52" s="9" t="s">
        <v>20</v>
      </c>
      <c r="C52" s="70"/>
      <c r="D52" s="32">
        <f>(Jul!C52*2)+(Aug!C52*1)</f>
        <v>0</v>
      </c>
      <c r="E52" s="71"/>
      <c r="F52" s="32">
        <f>(Jul!E52*2)+(Aug!E52*1)</f>
        <v>0</v>
      </c>
      <c r="G52" s="72"/>
      <c r="H52" s="32">
        <f>Jul!H52+Aug!G52</f>
        <v>0</v>
      </c>
      <c r="I52" s="32">
        <f t="shared" si="0"/>
        <v>0</v>
      </c>
      <c r="J52" s="32">
        <f t="shared" si="1"/>
        <v>0</v>
      </c>
    </row>
    <row r="53" spans="1:10" s="10" customFormat="1" ht="15.75" customHeight="1" x14ac:dyDescent="0.2">
      <c r="A53" s="8" t="s">
        <v>54</v>
      </c>
      <c r="B53" s="9" t="s">
        <v>20</v>
      </c>
      <c r="C53" s="70">
        <v>3119</v>
      </c>
      <c r="D53" s="32">
        <f>(Jul!C53*2)+(Aug!C53*1)</f>
        <v>14469</v>
      </c>
      <c r="E53" s="71">
        <v>6178</v>
      </c>
      <c r="F53" s="32">
        <f>(Jul!E53*2)+(Aug!E53*1)</f>
        <v>15184</v>
      </c>
      <c r="G53" s="72">
        <v>9325</v>
      </c>
      <c r="H53" s="32">
        <f>Jul!H53+Aug!G53</f>
        <v>47939</v>
      </c>
      <c r="I53" s="32">
        <f t="shared" si="0"/>
        <v>18622</v>
      </c>
      <c r="J53" s="32">
        <f t="shared" si="1"/>
        <v>77592</v>
      </c>
    </row>
    <row r="54" spans="1:10" s="10" customFormat="1" ht="15.75" customHeight="1" x14ac:dyDescent="0.2">
      <c r="A54" s="8" t="s">
        <v>55</v>
      </c>
      <c r="B54" s="9" t="s">
        <v>20</v>
      </c>
      <c r="C54" s="70">
        <v>4091</v>
      </c>
      <c r="D54" s="32">
        <f>(Jul!C54*2)+(Aug!C54*1)</f>
        <v>10223</v>
      </c>
      <c r="E54" s="71">
        <v>11219</v>
      </c>
      <c r="F54" s="32">
        <f>(Jul!E54*2)+(Aug!E54*1)</f>
        <v>29103</v>
      </c>
      <c r="G54" s="72">
        <v>98733</v>
      </c>
      <c r="H54" s="32">
        <f>Jul!H54+Aug!G54</f>
        <v>142985</v>
      </c>
      <c r="I54" s="32">
        <f t="shared" si="0"/>
        <v>114043</v>
      </c>
      <c r="J54" s="32">
        <f t="shared" si="1"/>
        <v>182311</v>
      </c>
    </row>
    <row r="55" spans="1:10" s="1" customFormat="1" ht="15.75" customHeight="1" x14ac:dyDescent="0.2">
      <c r="A55" s="5" t="s">
        <v>57</v>
      </c>
      <c r="B55" s="6" t="s">
        <v>20</v>
      </c>
      <c r="C55" s="70"/>
      <c r="D55" s="32">
        <f>(Jul!C55*2)+(Aug!C55*1)</f>
        <v>6554</v>
      </c>
      <c r="E55" s="71"/>
      <c r="F55" s="32">
        <f>(Jul!E55*2)+(Aug!E55*1)</f>
        <v>0</v>
      </c>
      <c r="G55" s="72"/>
      <c r="H55" s="32">
        <f>Jul!H55+Aug!G55</f>
        <v>0</v>
      </c>
      <c r="I55" s="32">
        <f t="shared" si="0"/>
        <v>0</v>
      </c>
      <c r="J55" s="32">
        <f t="shared" si="1"/>
        <v>6554</v>
      </c>
    </row>
    <row r="56" spans="1:10" s="1" customFormat="1" ht="15.75" customHeight="1" x14ac:dyDescent="0.2">
      <c r="A56" s="5" t="s">
        <v>58</v>
      </c>
      <c r="B56" s="6" t="s">
        <v>20</v>
      </c>
      <c r="C56" s="70"/>
      <c r="D56" s="32">
        <f>(Jul!C56*2)+(Aug!C56*1)</f>
        <v>23088</v>
      </c>
      <c r="E56" s="71">
        <v>1502</v>
      </c>
      <c r="F56" s="32">
        <f>(Jul!E56*2)+(Aug!E56*1)</f>
        <v>26102</v>
      </c>
      <c r="G56" s="72">
        <v>2818</v>
      </c>
      <c r="H56" s="32">
        <f>Jul!H56+Aug!G56</f>
        <v>217483</v>
      </c>
      <c r="I56" s="32">
        <f t="shared" si="0"/>
        <v>4320</v>
      </c>
      <c r="J56" s="32">
        <f t="shared" si="1"/>
        <v>266673</v>
      </c>
    </row>
    <row r="57" spans="1:10" s="1" customFormat="1" ht="15.75" customHeight="1" x14ac:dyDescent="0.2">
      <c r="A57" s="5" t="s">
        <v>59</v>
      </c>
      <c r="B57" s="6" t="s">
        <v>20</v>
      </c>
      <c r="C57" s="70">
        <v>8180</v>
      </c>
      <c r="D57" s="32">
        <f>(Jul!C57*2)+(Aug!C57*1)</f>
        <v>58888</v>
      </c>
      <c r="E57" s="71">
        <v>14566</v>
      </c>
      <c r="F57" s="32">
        <f>(Jul!E57*2)+(Aug!E57*1)</f>
        <v>42226</v>
      </c>
      <c r="G57" s="72">
        <v>72880</v>
      </c>
      <c r="H57" s="32">
        <f>Jul!H57+Aug!G57</f>
        <v>298330</v>
      </c>
      <c r="I57" s="32">
        <f t="shared" si="0"/>
        <v>95626</v>
      </c>
      <c r="J57" s="32">
        <f t="shared" si="1"/>
        <v>399444</v>
      </c>
    </row>
    <row r="58" spans="1:10" s="1" customFormat="1" ht="15.75" customHeight="1" x14ac:dyDescent="0.2">
      <c r="A58" s="5" t="s">
        <v>60</v>
      </c>
      <c r="B58" s="6" t="s">
        <v>20</v>
      </c>
      <c r="C58" s="70">
        <v>9092</v>
      </c>
      <c r="D58" s="32">
        <f>(Jul!C58*2)+(Aug!C58*1)</f>
        <v>23932</v>
      </c>
      <c r="E58" s="71">
        <v>15490</v>
      </c>
      <c r="F58" s="32">
        <f>(Jul!E58*2)+(Aug!E58*1)</f>
        <v>20370</v>
      </c>
      <c r="G58" s="72">
        <v>133173</v>
      </c>
      <c r="H58" s="32">
        <f>Jul!H58+Aug!G58</f>
        <v>255927</v>
      </c>
      <c r="I58" s="32">
        <f t="shared" si="0"/>
        <v>157755</v>
      </c>
      <c r="J58" s="32">
        <f t="shared" si="1"/>
        <v>300229</v>
      </c>
    </row>
    <row r="59" spans="1:10" s="1" customFormat="1" ht="15.75" customHeight="1" x14ac:dyDescent="0.2">
      <c r="A59" s="5" t="s">
        <v>64</v>
      </c>
      <c r="B59" s="6" t="s">
        <v>20</v>
      </c>
      <c r="C59" s="70">
        <v>232</v>
      </c>
      <c r="D59" s="32">
        <f>(Jul!C59*2)+(Aug!C59*1)</f>
        <v>17254</v>
      </c>
      <c r="E59" s="71">
        <v>1130</v>
      </c>
      <c r="F59" s="32">
        <f>(Jul!E59*2)+(Aug!E59*1)</f>
        <v>5204</v>
      </c>
      <c r="G59" s="72">
        <v>17370</v>
      </c>
      <c r="H59" s="32">
        <f>Jul!H59+Aug!G59</f>
        <v>56540</v>
      </c>
      <c r="I59" s="32">
        <f t="shared" si="0"/>
        <v>18732</v>
      </c>
      <c r="J59" s="32">
        <f t="shared" si="1"/>
        <v>78998</v>
      </c>
    </row>
    <row r="60" spans="1:10" s="1" customFormat="1" ht="15.75" customHeight="1" x14ac:dyDescent="0.2">
      <c r="A60" s="5" t="s">
        <v>65</v>
      </c>
      <c r="B60" s="6" t="s">
        <v>20</v>
      </c>
      <c r="C60" s="70">
        <v>1233</v>
      </c>
      <c r="D60" s="32">
        <f>(Jul!C60*2)+(Aug!C60*1)</f>
        <v>23985</v>
      </c>
      <c r="E60" s="71">
        <v>2643</v>
      </c>
      <c r="F60" s="32">
        <f>(Jul!E60*2)+(Aug!E60*1)</f>
        <v>4749</v>
      </c>
      <c r="G60" s="72">
        <v>38643</v>
      </c>
      <c r="H60" s="32">
        <f>Jul!H60+Aug!G60</f>
        <v>108550</v>
      </c>
      <c r="I60" s="32">
        <f t="shared" si="0"/>
        <v>42519</v>
      </c>
      <c r="J60" s="32">
        <f t="shared" si="1"/>
        <v>137284</v>
      </c>
    </row>
    <row r="61" spans="1:10" s="1" customFormat="1" ht="15.75" customHeight="1" x14ac:dyDescent="0.2">
      <c r="A61" s="5" t="s">
        <v>66</v>
      </c>
      <c r="B61" s="6" t="s">
        <v>20</v>
      </c>
      <c r="C61" s="70"/>
      <c r="D61" s="32">
        <f>(Jul!C61*2)+(Aug!C61*1)</f>
        <v>9342</v>
      </c>
      <c r="E61" s="71">
        <v>1765</v>
      </c>
      <c r="F61" s="32">
        <f>(Jul!E61*2)+(Aug!E61*1)</f>
        <v>7701</v>
      </c>
      <c r="G61" s="72">
        <v>2260</v>
      </c>
      <c r="H61" s="32">
        <f>Jul!H61+Aug!G61</f>
        <v>13708</v>
      </c>
      <c r="I61" s="32">
        <f t="shared" si="0"/>
        <v>4025</v>
      </c>
      <c r="J61" s="32">
        <f t="shared" si="1"/>
        <v>30751</v>
      </c>
    </row>
    <row r="62" spans="1:10" s="10" customFormat="1" ht="15.75" customHeight="1" x14ac:dyDescent="0.2">
      <c r="A62" s="8" t="s">
        <v>67</v>
      </c>
      <c r="B62" s="9" t="s">
        <v>20</v>
      </c>
      <c r="C62" s="70">
        <v>506</v>
      </c>
      <c r="D62" s="32">
        <f>(Jul!C62*2)+(Aug!C62*1)</f>
        <v>1882</v>
      </c>
      <c r="E62" s="71"/>
      <c r="F62" s="32">
        <f>(Jul!E62*2)+(Aug!E62*1)</f>
        <v>13462</v>
      </c>
      <c r="G62" s="72">
        <v>35581</v>
      </c>
      <c r="H62" s="32">
        <f>Jul!H62+Aug!G62</f>
        <v>50287</v>
      </c>
      <c r="I62" s="32">
        <f t="shared" si="0"/>
        <v>36087</v>
      </c>
      <c r="J62" s="32">
        <f t="shared" si="1"/>
        <v>65631</v>
      </c>
    </row>
    <row r="63" spans="1:10" s="1" customFormat="1" ht="15.75" customHeight="1" x14ac:dyDescent="0.2">
      <c r="A63" s="5" t="s">
        <v>68</v>
      </c>
      <c r="B63" s="6" t="s">
        <v>20</v>
      </c>
      <c r="C63" s="70">
        <v>1312</v>
      </c>
      <c r="D63" s="32">
        <f>(Jul!C63*2)+(Aug!C63*1)</f>
        <v>42204</v>
      </c>
      <c r="E63" s="71">
        <v>1394</v>
      </c>
      <c r="F63" s="32">
        <f>(Jul!E63*2)+(Aug!E63*1)</f>
        <v>26468</v>
      </c>
      <c r="G63" s="72">
        <v>27804</v>
      </c>
      <c r="H63" s="32">
        <f>Jul!H63+Aug!G63</f>
        <v>428045</v>
      </c>
      <c r="I63" s="32">
        <f t="shared" si="0"/>
        <v>30510</v>
      </c>
      <c r="J63" s="32">
        <f t="shared" si="1"/>
        <v>496717</v>
      </c>
    </row>
    <row r="64" spans="1:10" s="10" customFormat="1" ht="15.75" customHeight="1" x14ac:dyDescent="0.2">
      <c r="A64" s="8" t="s">
        <v>69</v>
      </c>
      <c r="B64" s="9" t="s">
        <v>20</v>
      </c>
      <c r="C64" s="70"/>
      <c r="D64" s="32">
        <f>(Jul!C64*2)+(Aug!C64*1)</f>
        <v>802</v>
      </c>
      <c r="E64" s="71">
        <v>1220</v>
      </c>
      <c r="F64" s="32">
        <f>(Jul!E64*2)+(Aug!E64*1)</f>
        <v>8226</v>
      </c>
      <c r="G64" s="72">
        <v>9670</v>
      </c>
      <c r="H64" s="32">
        <f>Jul!H64+Aug!G64</f>
        <v>34429</v>
      </c>
      <c r="I64" s="32">
        <f t="shared" si="0"/>
        <v>10890</v>
      </c>
      <c r="J64" s="32">
        <f t="shared" si="1"/>
        <v>43457</v>
      </c>
    </row>
    <row r="65" spans="1:10" s="1" customFormat="1" ht="15.75" customHeight="1" x14ac:dyDescent="0.2">
      <c r="A65" s="5" t="s">
        <v>70</v>
      </c>
      <c r="B65" s="6" t="s">
        <v>20</v>
      </c>
      <c r="C65" s="70"/>
      <c r="D65" s="32">
        <f>(Jul!C65*2)+(Aug!C65*1)</f>
        <v>25620</v>
      </c>
      <c r="E65" s="71">
        <v>1540</v>
      </c>
      <c r="F65" s="32">
        <f>(Jul!E65*2)+(Aug!E65*1)</f>
        <v>7050</v>
      </c>
      <c r="G65" s="72"/>
      <c r="H65" s="32">
        <f>Jul!H65+Aug!G65</f>
        <v>12652</v>
      </c>
      <c r="I65" s="32">
        <f t="shared" si="0"/>
        <v>1540</v>
      </c>
      <c r="J65" s="32">
        <f t="shared" si="1"/>
        <v>45322</v>
      </c>
    </row>
    <row r="66" spans="1:10" s="10" customFormat="1" ht="15.75" customHeight="1" x14ac:dyDescent="0.2">
      <c r="A66" s="8" t="s">
        <v>71</v>
      </c>
      <c r="B66" s="9" t="s">
        <v>20</v>
      </c>
      <c r="C66" s="70"/>
      <c r="D66" s="32">
        <f>(Jul!C66*2)+(Aug!C66*1)</f>
        <v>0</v>
      </c>
      <c r="E66" s="71"/>
      <c r="F66" s="32">
        <f>(Jul!E66*2)+(Aug!E66*1)</f>
        <v>0</v>
      </c>
      <c r="G66" s="72"/>
      <c r="H66" s="32">
        <f>Jul!H66+Aug!G66</f>
        <v>0</v>
      </c>
      <c r="I66" s="32">
        <f t="shared" si="0"/>
        <v>0</v>
      </c>
      <c r="J66" s="32">
        <f t="shared" si="1"/>
        <v>0</v>
      </c>
    </row>
    <row r="67" spans="1:10" s="1" customFormat="1" ht="15.75" customHeight="1" x14ac:dyDescent="0.2">
      <c r="A67" s="5" t="s">
        <v>72</v>
      </c>
      <c r="B67" s="6" t="s">
        <v>20</v>
      </c>
      <c r="C67" s="70">
        <v>10713</v>
      </c>
      <c r="D67" s="32">
        <f>(Jul!C67*2)+(Aug!C67*1)</f>
        <v>17715</v>
      </c>
      <c r="E67" s="71">
        <v>1130</v>
      </c>
      <c r="F67" s="32">
        <f>(Jul!E67*2)+(Aug!E67*1)</f>
        <v>1130</v>
      </c>
      <c r="G67" s="72">
        <v>45073</v>
      </c>
      <c r="H67" s="32">
        <f>Jul!H67+Aug!G67</f>
        <v>80085</v>
      </c>
      <c r="I67" s="32">
        <f t="shared" si="0"/>
        <v>56916</v>
      </c>
      <c r="J67" s="32">
        <f t="shared" si="1"/>
        <v>98930</v>
      </c>
    </row>
    <row r="68" spans="1:10" s="10" customFormat="1" ht="15.75" customHeight="1" x14ac:dyDescent="0.2">
      <c r="A68" s="8" t="s">
        <v>73</v>
      </c>
      <c r="B68" s="9" t="s">
        <v>20</v>
      </c>
      <c r="C68" s="70"/>
      <c r="D68" s="32">
        <f>(Jul!C68*2)+(Aug!C68*1)</f>
        <v>0</v>
      </c>
      <c r="E68" s="71"/>
      <c r="F68" s="32">
        <f>(Jul!E68*2)+(Aug!E68*1)</f>
        <v>3516</v>
      </c>
      <c r="G68" s="72"/>
      <c r="H68" s="32">
        <f>Jul!H68+Aug!G68</f>
        <v>14038</v>
      </c>
      <c r="I68" s="32">
        <f t="shared" si="0"/>
        <v>0</v>
      </c>
      <c r="J68" s="32">
        <f t="shared" si="1"/>
        <v>17554</v>
      </c>
    </row>
    <row r="69" spans="1:10" s="1" customFormat="1" ht="15.75" customHeight="1" x14ac:dyDescent="0.2">
      <c r="A69" s="5" t="s">
        <v>138</v>
      </c>
      <c r="B69" s="6" t="s">
        <v>20</v>
      </c>
      <c r="C69" s="70">
        <v>5418</v>
      </c>
      <c r="D69" s="32">
        <f>(Jul!C69*2)+(Aug!C69*1)</f>
        <v>5418</v>
      </c>
      <c r="E69" s="71">
        <v>707</v>
      </c>
      <c r="F69" s="32">
        <f>(Jul!E69*2)+(Aug!E69*1)</f>
        <v>2967</v>
      </c>
      <c r="G69" s="72">
        <v>74295</v>
      </c>
      <c r="H69" s="32">
        <f>Jul!H69+Aug!G69</f>
        <v>86657</v>
      </c>
      <c r="I69" s="32">
        <f t="shared" si="0"/>
        <v>80420</v>
      </c>
      <c r="J69" s="32">
        <f t="shared" si="1"/>
        <v>95042</v>
      </c>
    </row>
    <row r="70" spans="1:10" s="1" customFormat="1" ht="15.75" customHeight="1" x14ac:dyDescent="0.2">
      <c r="A70" s="5" t="s">
        <v>74</v>
      </c>
      <c r="B70" s="6" t="s">
        <v>20</v>
      </c>
      <c r="C70" s="70"/>
      <c r="D70" s="32">
        <f>(Jul!C70*2)+(Aug!C70*1)</f>
        <v>180</v>
      </c>
      <c r="E70" s="71"/>
      <c r="F70" s="32">
        <f>(Jul!E70*2)+(Aug!E70*1)</f>
        <v>4170</v>
      </c>
      <c r="G70" s="72"/>
      <c r="H70" s="32">
        <f>Jul!H70+Aug!G70</f>
        <v>72193</v>
      </c>
      <c r="I70" s="32">
        <f t="shared" ref="I70:I80" si="2">C70+E70+G70</f>
        <v>0</v>
      </c>
      <c r="J70" s="32">
        <f t="shared" ref="J70:J80" si="3">D70+F70+H70</f>
        <v>76543</v>
      </c>
    </row>
    <row r="71" spans="1:10" s="10" customFormat="1" ht="15.75" customHeight="1" x14ac:dyDescent="0.2">
      <c r="A71" s="8" t="s">
        <v>76</v>
      </c>
      <c r="B71" s="9" t="s">
        <v>20</v>
      </c>
      <c r="C71" s="70"/>
      <c r="D71" s="32">
        <f>(Jul!C71*2)+(Aug!C71*1)</f>
        <v>5716</v>
      </c>
      <c r="E71" s="71"/>
      <c r="F71" s="32">
        <f>(Jul!E71*2)+(Aug!E71*1)</f>
        <v>0</v>
      </c>
      <c r="G71" s="72"/>
      <c r="H71" s="32">
        <f>Jul!H71+Aug!G71</f>
        <v>24504</v>
      </c>
      <c r="I71" s="32">
        <f t="shared" si="2"/>
        <v>0</v>
      </c>
      <c r="J71" s="32">
        <f t="shared" si="3"/>
        <v>30220</v>
      </c>
    </row>
    <row r="72" spans="1:10" s="10" customFormat="1" ht="15.75" customHeight="1" x14ac:dyDescent="0.2">
      <c r="A72" s="8" t="s">
        <v>77</v>
      </c>
      <c r="B72" s="9" t="s">
        <v>20</v>
      </c>
      <c r="C72" s="70">
        <v>259</v>
      </c>
      <c r="D72" s="32">
        <f>(Jul!C72*2)+(Aug!C72*1)</f>
        <v>259</v>
      </c>
      <c r="E72" s="71">
        <v>1614</v>
      </c>
      <c r="F72" s="32">
        <f>(Jul!E72*2)+(Aug!E72*1)</f>
        <v>7390</v>
      </c>
      <c r="G72" s="72">
        <v>1806</v>
      </c>
      <c r="H72" s="32">
        <f>Jul!H72+Aug!G72</f>
        <v>8838</v>
      </c>
      <c r="I72" s="32">
        <f t="shared" si="2"/>
        <v>3679</v>
      </c>
      <c r="J72" s="32">
        <f t="shared" si="3"/>
        <v>16487</v>
      </c>
    </row>
    <row r="73" spans="1:10" s="10" customFormat="1" ht="15.75" customHeight="1" x14ac:dyDescent="0.2">
      <c r="A73" s="8" t="s">
        <v>78</v>
      </c>
      <c r="B73" s="9" t="s">
        <v>20</v>
      </c>
      <c r="C73" s="70">
        <v>6350</v>
      </c>
      <c r="D73" s="32">
        <f>(Jul!C73*2)+(Aug!C73*1)</f>
        <v>43826</v>
      </c>
      <c r="E73" s="71"/>
      <c r="F73" s="32">
        <f>(Jul!E73*2)+(Aug!E73*1)</f>
        <v>0</v>
      </c>
      <c r="G73" s="72">
        <v>31338</v>
      </c>
      <c r="H73" s="32">
        <f>Jul!H73+Aug!G73</f>
        <v>77007</v>
      </c>
      <c r="I73" s="32">
        <f t="shared" si="2"/>
        <v>37688</v>
      </c>
      <c r="J73" s="32">
        <f t="shared" si="3"/>
        <v>120833</v>
      </c>
    </row>
    <row r="74" spans="1:10" s="1" customFormat="1" ht="15.75" customHeight="1" x14ac:dyDescent="0.2">
      <c r="A74" s="5" t="s">
        <v>79</v>
      </c>
      <c r="B74" s="6" t="s">
        <v>20</v>
      </c>
      <c r="C74" s="70"/>
      <c r="D74" s="32">
        <f>(Jul!C74*2)+(Aug!C74*1)</f>
        <v>0</v>
      </c>
      <c r="E74" s="71"/>
      <c r="F74" s="32">
        <f>(Jul!E74*2)+(Aug!E74*1)</f>
        <v>0</v>
      </c>
      <c r="G74" s="72"/>
      <c r="H74" s="32">
        <f>Jul!H74+Aug!G74</f>
        <v>0</v>
      </c>
      <c r="I74" s="32">
        <f t="shared" si="2"/>
        <v>0</v>
      </c>
      <c r="J74" s="32">
        <f t="shared" si="3"/>
        <v>0</v>
      </c>
    </row>
    <row r="75" spans="1:10" s="10" customFormat="1" ht="15.75" customHeight="1" x14ac:dyDescent="0.2">
      <c r="A75" s="8" t="s">
        <v>83</v>
      </c>
      <c r="B75" s="9" t="s">
        <v>20</v>
      </c>
      <c r="C75" s="70"/>
      <c r="D75" s="32">
        <f>(Jul!C75*2)+(Aug!C75*1)</f>
        <v>0</v>
      </c>
      <c r="E75" s="71"/>
      <c r="F75" s="32">
        <f>(Jul!E75*2)+(Aug!E75*1)</f>
        <v>0</v>
      </c>
      <c r="G75" s="72"/>
      <c r="H75" s="32">
        <f>Jul!H75+Aug!G75</f>
        <v>0</v>
      </c>
      <c r="I75" s="32">
        <f t="shared" si="2"/>
        <v>0</v>
      </c>
      <c r="J75" s="32">
        <f t="shared" si="3"/>
        <v>0</v>
      </c>
    </row>
    <row r="76" spans="1:10" s="10" customFormat="1" ht="15.75" customHeight="1" x14ac:dyDescent="0.2">
      <c r="A76" s="8" t="s">
        <v>85</v>
      </c>
      <c r="B76" s="9" t="s">
        <v>20</v>
      </c>
      <c r="C76" s="70"/>
      <c r="D76" s="32">
        <f>(Jul!C76*2)+(Aug!C76*1)</f>
        <v>0</v>
      </c>
      <c r="E76" s="71"/>
      <c r="F76" s="32">
        <f>(Jul!E76*2)+(Aug!E76*1)</f>
        <v>3516</v>
      </c>
      <c r="G76" s="72"/>
      <c r="H76" s="32">
        <f>Jul!H76+Aug!G76</f>
        <v>1758</v>
      </c>
      <c r="I76" s="32">
        <f t="shared" si="2"/>
        <v>0</v>
      </c>
      <c r="J76" s="32">
        <f t="shared" si="3"/>
        <v>5274</v>
      </c>
    </row>
    <row r="77" spans="1:10" s="1" customFormat="1" ht="15.75" customHeight="1" x14ac:dyDescent="0.2">
      <c r="A77" s="5" t="s">
        <v>86</v>
      </c>
      <c r="B77" s="6" t="s">
        <v>20</v>
      </c>
      <c r="C77" s="70">
        <v>13549</v>
      </c>
      <c r="D77" s="32">
        <f>(Jul!C77*2)+(Aug!C77*1)</f>
        <v>31091</v>
      </c>
      <c r="E77" s="71">
        <v>1544</v>
      </c>
      <c r="F77" s="32">
        <f>(Jul!E77*2)+(Aug!E77*1)</f>
        <v>19876</v>
      </c>
      <c r="G77" s="72">
        <v>128007</v>
      </c>
      <c r="H77" s="32">
        <f>Jul!H77+Aug!G77</f>
        <v>343170</v>
      </c>
      <c r="I77" s="32">
        <f t="shared" si="2"/>
        <v>143100</v>
      </c>
      <c r="J77" s="32">
        <f t="shared" si="3"/>
        <v>394137</v>
      </c>
    </row>
    <row r="78" spans="1:10" s="1" customFormat="1" ht="15.75" customHeight="1" x14ac:dyDescent="0.2">
      <c r="A78" s="5" t="s">
        <v>137</v>
      </c>
      <c r="B78" s="17" t="s">
        <v>20</v>
      </c>
      <c r="C78" s="70"/>
      <c r="D78" s="32">
        <f>(Jul!C78*2)+(Aug!C78*1)</f>
        <v>0</v>
      </c>
      <c r="E78" s="71">
        <v>2858</v>
      </c>
      <c r="F78" s="32">
        <f>(Jul!E78*2)+(Aug!E78*1)</f>
        <v>2858</v>
      </c>
      <c r="G78" s="72">
        <v>4644</v>
      </c>
      <c r="H78" s="32">
        <f>Jul!H78+Aug!G78</f>
        <v>4644</v>
      </c>
      <c r="I78" s="32">
        <f t="shared" si="2"/>
        <v>7502</v>
      </c>
      <c r="J78" s="32">
        <f t="shared" si="3"/>
        <v>7502</v>
      </c>
    </row>
    <row r="79" spans="1:10" s="1" customFormat="1" ht="15.75" customHeight="1" x14ac:dyDescent="0.2">
      <c r="A79" s="5" t="s">
        <v>135</v>
      </c>
      <c r="B79" s="17" t="s">
        <v>20</v>
      </c>
      <c r="C79" s="70"/>
      <c r="D79" s="32">
        <f>(Jul!C79*2)+(Aug!C79*1)</f>
        <v>0</v>
      </c>
      <c r="E79" s="71">
        <v>1494</v>
      </c>
      <c r="F79" s="32">
        <f>(Jul!E79*2)+(Aug!E79*1)</f>
        <v>1494</v>
      </c>
      <c r="G79" s="72">
        <v>13437</v>
      </c>
      <c r="H79" s="32">
        <f>Jul!H79+Aug!G79</f>
        <v>13437</v>
      </c>
      <c r="I79" s="32">
        <f t="shared" si="2"/>
        <v>14931</v>
      </c>
      <c r="J79" s="32">
        <f t="shared" si="3"/>
        <v>14931</v>
      </c>
    </row>
    <row r="80" spans="1:10" s="1" customFormat="1" ht="15.75" customHeight="1" x14ac:dyDescent="0.2">
      <c r="A80" s="5" t="s">
        <v>136</v>
      </c>
      <c r="B80" s="17" t="s">
        <v>20</v>
      </c>
      <c r="C80" s="70"/>
      <c r="D80" s="32">
        <f>(Jul!C80*2)+(Aug!C80*1)</f>
        <v>0</v>
      </c>
      <c r="E80" s="71"/>
      <c r="F80" s="32">
        <f>(Jul!E80*2)+(Aug!E80*1)</f>
        <v>0</v>
      </c>
      <c r="G80" s="72"/>
      <c r="H80" s="32">
        <f>Jul!H80+Aug!G80</f>
        <v>0</v>
      </c>
      <c r="I80" s="32">
        <f t="shared" si="2"/>
        <v>0</v>
      </c>
      <c r="J80" s="32">
        <f t="shared" si="3"/>
        <v>0</v>
      </c>
    </row>
    <row r="81" spans="1:10" s="3" customFormat="1" ht="21.75" x14ac:dyDescent="0.2">
      <c r="A81" s="18" t="s">
        <v>123</v>
      </c>
      <c r="B81" s="2"/>
      <c r="C81" s="37">
        <f>SUM(C5:C35)</f>
        <v>127817</v>
      </c>
      <c r="D81" s="37">
        <f t="shared" ref="D81:J81" si="4">SUM(D5:D35)</f>
        <v>357721</v>
      </c>
      <c r="E81" s="37">
        <f t="shared" si="4"/>
        <v>87604</v>
      </c>
      <c r="F81" s="37">
        <f t="shared" si="4"/>
        <v>319262</v>
      </c>
      <c r="G81" s="37">
        <f t="shared" si="4"/>
        <v>1481899</v>
      </c>
      <c r="H81" s="37">
        <f t="shared" si="4"/>
        <v>2862198</v>
      </c>
      <c r="I81" s="37">
        <f t="shared" si="4"/>
        <v>1697320</v>
      </c>
      <c r="J81" s="37">
        <f t="shared" si="4"/>
        <v>3539181</v>
      </c>
    </row>
    <row r="82" spans="1:10" s="3" customFormat="1" ht="21.75" x14ac:dyDescent="0.2">
      <c r="A82" s="18" t="s">
        <v>124</v>
      </c>
      <c r="B82" s="2"/>
      <c r="C82" s="37">
        <f>SUM(C36:C80)</f>
        <v>95301</v>
      </c>
      <c r="D82" s="37">
        <f t="shared" ref="D82:J82" si="5">SUM(D36:D80)</f>
        <v>775879</v>
      </c>
      <c r="E82" s="37">
        <f t="shared" si="5"/>
        <v>91052</v>
      </c>
      <c r="F82" s="37">
        <f t="shared" si="5"/>
        <v>339946</v>
      </c>
      <c r="G82" s="37">
        <f t="shared" si="5"/>
        <v>938323</v>
      </c>
      <c r="H82" s="37">
        <f t="shared" si="5"/>
        <v>3934617</v>
      </c>
      <c r="I82" s="37">
        <f t="shared" si="5"/>
        <v>1124676</v>
      </c>
      <c r="J82" s="37">
        <f t="shared" si="5"/>
        <v>5050442</v>
      </c>
    </row>
    <row r="83" spans="1:10" s="3" customFormat="1" ht="15.75" customHeight="1" x14ac:dyDescent="0.2">
      <c r="A83" s="16" t="s">
        <v>87</v>
      </c>
      <c r="B83" s="2"/>
      <c r="C83" s="37">
        <f>SUM(C81:C82)</f>
        <v>223118</v>
      </c>
      <c r="D83" s="33">
        <f t="shared" ref="D83:J83" si="6">SUM(D81:D82)</f>
        <v>1133600</v>
      </c>
      <c r="E83" s="37">
        <f t="shared" si="6"/>
        <v>178656</v>
      </c>
      <c r="F83" s="33">
        <f t="shared" si="6"/>
        <v>659208</v>
      </c>
      <c r="G83" s="37">
        <f t="shared" si="6"/>
        <v>2420222</v>
      </c>
      <c r="H83" s="33">
        <f t="shared" si="6"/>
        <v>6796815</v>
      </c>
      <c r="I83" s="33">
        <f t="shared" si="6"/>
        <v>2821996</v>
      </c>
      <c r="J83" s="33">
        <f t="shared" si="6"/>
        <v>8589623</v>
      </c>
    </row>
    <row r="84" spans="1:10" x14ac:dyDescent="0.2">
      <c r="A84" s="11"/>
      <c r="B84" s="2"/>
      <c r="C84" s="12"/>
      <c r="D84" s="35"/>
      <c r="E84" s="12"/>
      <c r="F84" s="35"/>
      <c r="G84" s="12"/>
      <c r="H84" s="35"/>
      <c r="I84" s="39"/>
      <c r="J84" s="45"/>
    </row>
    <row r="85" spans="1:10" x14ac:dyDescent="0.2">
      <c r="A85" s="11"/>
      <c r="B85" s="2"/>
      <c r="C85" s="12"/>
      <c r="D85" s="35"/>
      <c r="E85" s="12"/>
      <c r="F85" s="35"/>
      <c r="G85" s="12"/>
      <c r="H85" s="35"/>
      <c r="I85" s="39" t="s">
        <v>153</v>
      </c>
      <c r="J85" s="45">
        <v>13958040</v>
      </c>
    </row>
    <row r="86" spans="1:10" x14ac:dyDescent="0.2">
      <c r="C86" s="57"/>
      <c r="D86" s="57"/>
      <c r="E86" s="57"/>
      <c r="F86" s="57"/>
      <c r="G86" s="57"/>
      <c r="H86" s="57"/>
      <c r="I86" s="57"/>
      <c r="J86" s="57"/>
    </row>
  </sheetData>
  <sheetProtection password="B68E" sheet="1" objects="1" scenarios="1"/>
  <mergeCells count="1">
    <mergeCell ref="A1:J1"/>
  </mergeCells>
  <phoneticPr fontId="0" type="noConversion"/>
  <conditionalFormatting sqref="C2:IV2 A1:XFD1 A2:A32 B3:C32 A33:C80 A81:A83 B81:D85 D3:D80 I3:IV83 C6:D80 E3:H85">
    <cfRule type="expression" dxfId="648" priority="63" stopIfTrue="1">
      <formula>CellHasFormula</formula>
    </cfRule>
  </conditionalFormatting>
  <conditionalFormatting sqref="A1:XFD1">
    <cfRule type="expression" dxfId="647" priority="62" stopIfTrue="1">
      <formula>CellHasFormula</formula>
    </cfRule>
  </conditionalFormatting>
  <conditionalFormatting sqref="C5:C80">
    <cfRule type="expression" dxfId="646" priority="61" stopIfTrue="1">
      <formula>CellHasFormula</formula>
    </cfRule>
  </conditionalFormatting>
  <conditionalFormatting sqref="E5:E80">
    <cfRule type="expression" dxfId="645" priority="60" stopIfTrue="1">
      <formula>CellHasFormula</formula>
    </cfRule>
  </conditionalFormatting>
  <conditionalFormatting sqref="G5:G80">
    <cfRule type="expression" dxfId="644" priority="59" stopIfTrue="1">
      <formula>CellHasFormula</formula>
    </cfRule>
  </conditionalFormatting>
  <conditionalFormatting sqref="C36:C80">
    <cfRule type="expression" dxfId="643" priority="58" stopIfTrue="1">
      <formula>CellHasFormula</formula>
    </cfRule>
  </conditionalFormatting>
  <conditionalFormatting sqref="E36:E80">
    <cfRule type="expression" dxfId="642" priority="57" stopIfTrue="1">
      <formula>CellHasFormula</formula>
    </cfRule>
  </conditionalFormatting>
  <conditionalFormatting sqref="G36:G80">
    <cfRule type="expression" dxfId="641" priority="56" stopIfTrue="1">
      <formula>CellHasFormula</formula>
    </cfRule>
  </conditionalFormatting>
  <conditionalFormatting sqref="C5:C80">
    <cfRule type="expression" dxfId="640" priority="55" stopIfTrue="1">
      <formula>CellHasFormula</formula>
    </cfRule>
  </conditionalFormatting>
  <conditionalFormatting sqref="C5:C80">
    <cfRule type="expression" dxfId="639" priority="54" stopIfTrue="1">
      <formula>CellHasFormula</formula>
    </cfRule>
  </conditionalFormatting>
  <conditionalFormatting sqref="E5:E80">
    <cfRule type="expression" dxfId="638" priority="53" stopIfTrue="1">
      <formula>CellHasFormula</formula>
    </cfRule>
  </conditionalFormatting>
  <conditionalFormatting sqref="E5:E80">
    <cfRule type="expression" dxfId="637" priority="52" stopIfTrue="1">
      <formula>CellHasFormula</formula>
    </cfRule>
  </conditionalFormatting>
  <conditionalFormatting sqref="G5:G80">
    <cfRule type="expression" dxfId="636" priority="51" stopIfTrue="1">
      <formula>CellHasFormula</formula>
    </cfRule>
  </conditionalFormatting>
  <conditionalFormatting sqref="G5:G80">
    <cfRule type="expression" dxfId="635" priority="50" stopIfTrue="1">
      <formula>CellHasFormula</formula>
    </cfRule>
  </conditionalFormatting>
  <conditionalFormatting sqref="C36:C80">
    <cfRule type="expression" dxfId="634" priority="49" stopIfTrue="1">
      <formula>CellHasFormula</formula>
    </cfRule>
  </conditionalFormatting>
  <conditionalFormatting sqref="C36:C80">
    <cfRule type="expression" dxfId="633" priority="48" stopIfTrue="1">
      <formula>CellHasFormula</formula>
    </cfRule>
  </conditionalFormatting>
  <conditionalFormatting sqref="C36:C80">
    <cfRule type="expression" dxfId="632" priority="47" stopIfTrue="1">
      <formula>CellHasFormula</formula>
    </cfRule>
  </conditionalFormatting>
  <conditionalFormatting sqref="E36:E80">
    <cfRule type="expression" dxfId="631" priority="46" stopIfTrue="1">
      <formula>CellHasFormula</formula>
    </cfRule>
  </conditionalFormatting>
  <conditionalFormatting sqref="E36:E80">
    <cfRule type="expression" dxfId="630" priority="45" stopIfTrue="1">
      <formula>CellHasFormula</formula>
    </cfRule>
  </conditionalFormatting>
  <conditionalFormatting sqref="E36:E80">
    <cfRule type="expression" dxfId="629" priority="44" stopIfTrue="1">
      <formula>CellHasFormula</formula>
    </cfRule>
  </conditionalFormatting>
  <conditionalFormatting sqref="G36:G80">
    <cfRule type="expression" dxfId="628" priority="43" stopIfTrue="1">
      <formula>CellHasFormula</formula>
    </cfRule>
  </conditionalFormatting>
  <conditionalFormatting sqref="G36:G80">
    <cfRule type="expression" dxfId="627" priority="42" stopIfTrue="1">
      <formula>CellHasFormula</formula>
    </cfRule>
  </conditionalFormatting>
  <conditionalFormatting sqref="G36:G80">
    <cfRule type="expression" dxfId="626" priority="41" stopIfTrue="1">
      <formula>CellHasFormula</formula>
    </cfRule>
  </conditionalFormatting>
  <conditionalFormatting sqref="E36:E80">
    <cfRule type="expression" dxfId="625" priority="40" stopIfTrue="1">
      <formula>CellHasFormula</formula>
    </cfRule>
  </conditionalFormatting>
  <conditionalFormatting sqref="E36:E80">
    <cfRule type="expression" dxfId="624" priority="39" stopIfTrue="1">
      <formula>CellHasFormula</formula>
    </cfRule>
  </conditionalFormatting>
  <conditionalFormatting sqref="E36:E80">
    <cfRule type="expression" dxfId="623" priority="38" stopIfTrue="1">
      <formula>CellHasFormula</formula>
    </cfRule>
  </conditionalFormatting>
  <conditionalFormatting sqref="E36:E80">
    <cfRule type="expression" dxfId="622" priority="37" stopIfTrue="1">
      <formula>CellHasFormula</formula>
    </cfRule>
  </conditionalFormatting>
  <conditionalFormatting sqref="E36:E80">
    <cfRule type="expression" dxfId="621" priority="36" stopIfTrue="1">
      <formula>CellHasFormula</formula>
    </cfRule>
  </conditionalFormatting>
  <conditionalFormatting sqref="E36:E80">
    <cfRule type="expression" dxfId="620" priority="35" stopIfTrue="1">
      <formula>CellHasFormula</formula>
    </cfRule>
  </conditionalFormatting>
  <conditionalFormatting sqref="E36:E80">
    <cfRule type="expression" dxfId="619" priority="34" stopIfTrue="1">
      <formula>CellHasFormula</formula>
    </cfRule>
  </conditionalFormatting>
  <conditionalFormatting sqref="E36:E80">
    <cfRule type="expression" dxfId="618" priority="33" stopIfTrue="1">
      <formula>CellHasFormula</formula>
    </cfRule>
  </conditionalFormatting>
  <conditionalFormatting sqref="G36:G80">
    <cfRule type="expression" dxfId="617" priority="32" stopIfTrue="1">
      <formula>CellHasFormula</formula>
    </cfRule>
  </conditionalFormatting>
  <conditionalFormatting sqref="G36:G80">
    <cfRule type="expression" dxfId="616" priority="31" stopIfTrue="1">
      <formula>CellHasFormula</formula>
    </cfRule>
  </conditionalFormatting>
  <conditionalFormatting sqref="G36:G80">
    <cfRule type="expression" dxfId="615" priority="30" stopIfTrue="1">
      <formula>CellHasFormula</formula>
    </cfRule>
  </conditionalFormatting>
  <conditionalFormatting sqref="G36:G80">
    <cfRule type="expression" dxfId="614" priority="29" stopIfTrue="1">
      <formula>CellHasFormula</formula>
    </cfRule>
  </conditionalFormatting>
  <conditionalFormatting sqref="G36:G80">
    <cfRule type="expression" dxfId="613" priority="28" stopIfTrue="1">
      <formula>CellHasFormula</formula>
    </cfRule>
  </conditionalFormatting>
  <conditionalFormatting sqref="G36:G80">
    <cfRule type="expression" dxfId="612" priority="27" stopIfTrue="1">
      <formula>CellHasFormula</formula>
    </cfRule>
  </conditionalFormatting>
  <conditionalFormatting sqref="G36:G80">
    <cfRule type="expression" dxfId="611" priority="26" stopIfTrue="1">
      <formula>CellHasFormula</formula>
    </cfRule>
  </conditionalFormatting>
  <conditionalFormatting sqref="G36:G80">
    <cfRule type="expression" dxfId="610" priority="25" stopIfTrue="1">
      <formula>CellHasFormula</formula>
    </cfRule>
  </conditionalFormatting>
  <conditionalFormatting sqref="C5:C34">
    <cfRule type="expression" dxfId="609" priority="24" stopIfTrue="1">
      <formula>CellHasFormula</formula>
    </cfRule>
  </conditionalFormatting>
  <conditionalFormatting sqref="C5:C34">
    <cfRule type="expression" dxfId="608" priority="23" stopIfTrue="1">
      <formula>CellHasFormula</formula>
    </cfRule>
  </conditionalFormatting>
  <conditionalFormatting sqref="C5:C34">
    <cfRule type="expression" dxfId="607" priority="22" stopIfTrue="1">
      <formula>CellHasFormula</formula>
    </cfRule>
  </conditionalFormatting>
  <conditionalFormatting sqref="C5:C34">
    <cfRule type="expression" dxfId="606" priority="21" stopIfTrue="1">
      <formula>CellHasFormula</formula>
    </cfRule>
  </conditionalFormatting>
  <conditionalFormatting sqref="E5:E35">
    <cfRule type="expression" dxfId="605" priority="20" stopIfTrue="1">
      <formula>CellHasFormula</formula>
    </cfRule>
  </conditionalFormatting>
  <conditionalFormatting sqref="E5:E35">
    <cfRule type="expression" dxfId="604" priority="19" stopIfTrue="1">
      <formula>CellHasFormula</formula>
    </cfRule>
  </conditionalFormatting>
  <conditionalFormatting sqref="E5:E35">
    <cfRule type="expression" dxfId="603" priority="18" stopIfTrue="1">
      <formula>CellHasFormula</formula>
    </cfRule>
  </conditionalFormatting>
  <conditionalFormatting sqref="E5:E35">
    <cfRule type="expression" dxfId="602" priority="17" stopIfTrue="1">
      <formula>CellHasFormula</formula>
    </cfRule>
  </conditionalFormatting>
  <conditionalFormatting sqref="G5:G35">
    <cfRule type="expression" dxfId="601" priority="16" stopIfTrue="1">
      <formula>CellHasFormula</formula>
    </cfRule>
  </conditionalFormatting>
  <conditionalFormatting sqref="G5:G35">
    <cfRule type="expression" dxfId="600" priority="15" stopIfTrue="1">
      <formula>CellHasFormula</formula>
    </cfRule>
  </conditionalFormatting>
  <conditionalFormatting sqref="G5:G35">
    <cfRule type="expression" dxfId="599" priority="14" stopIfTrue="1">
      <formula>CellHasFormula</formula>
    </cfRule>
  </conditionalFormatting>
  <conditionalFormatting sqref="G5:G35">
    <cfRule type="expression" dxfId="598" priority="13" stopIfTrue="1">
      <formula>CellHasFormula</formula>
    </cfRule>
  </conditionalFormatting>
  <conditionalFormatting sqref="E5:E35">
    <cfRule type="expression" dxfId="597" priority="12" stopIfTrue="1">
      <formula>CellHasFormula</formula>
    </cfRule>
  </conditionalFormatting>
  <conditionalFormatting sqref="E5:E35">
    <cfRule type="expression" dxfId="596" priority="11" stopIfTrue="1">
      <formula>CellHasFormula</formula>
    </cfRule>
  </conditionalFormatting>
  <conditionalFormatting sqref="E5:E35">
    <cfRule type="expression" dxfId="595" priority="10" stopIfTrue="1">
      <formula>CellHasFormula</formula>
    </cfRule>
  </conditionalFormatting>
  <conditionalFormatting sqref="E5:E35">
    <cfRule type="expression" dxfId="594" priority="9" stopIfTrue="1">
      <formula>CellHasFormula</formula>
    </cfRule>
  </conditionalFormatting>
  <conditionalFormatting sqref="G5:G35">
    <cfRule type="expression" dxfId="593" priority="8" stopIfTrue="1">
      <formula>CellHasFormula</formula>
    </cfRule>
  </conditionalFormatting>
  <conditionalFormatting sqref="G5:G35">
    <cfRule type="expression" dxfId="592" priority="7" stopIfTrue="1">
      <formula>CellHasFormula</formula>
    </cfRule>
  </conditionalFormatting>
  <conditionalFormatting sqref="G5:G35">
    <cfRule type="expression" dxfId="591" priority="6" stopIfTrue="1">
      <formula>CellHasFormula</formula>
    </cfRule>
  </conditionalFormatting>
  <conditionalFormatting sqref="G5:G35">
    <cfRule type="expression" dxfId="590" priority="5" stopIfTrue="1">
      <formula>CellHasFormula</formula>
    </cfRule>
  </conditionalFormatting>
  <conditionalFormatting sqref="L5">
    <cfRule type="expression" dxfId="589" priority="4" stopIfTrue="1">
      <formula>CellHasFormula</formula>
    </cfRule>
  </conditionalFormatting>
  <conditionalFormatting sqref="L5">
    <cfRule type="expression" dxfId="588" priority="3" stopIfTrue="1">
      <formula>CellHasFormula</formula>
    </cfRule>
  </conditionalFormatting>
  <conditionalFormatting sqref="L5">
    <cfRule type="expression" dxfId="587" priority="2" stopIfTrue="1">
      <formula>CellHasFormula</formula>
    </cfRule>
  </conditionalFormatting>
  <conditionalFormatting sqref="L5">
    <cfRule type="expression" dxfId="586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ySplit="4" topLeftCell="A5" activePane="bottomLeft" state="frozen"/>
      <selection pane="bottomLeft" activeCell="C82" sqref="C82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40" customWidth="1"/>
    <col min="5" max="5" width="15.7109375" customWidth="1"/>
    <col min="6" max="6" width="15.7109375" style="40" customWidth="1"/>
    <col min="7" max="7" width="15.7109375" customWidth="1"/>
    <col min="8" max="10" width="15.7109375" style="40" customWidth="1"/>
  </cols>
  <sheetData>
    <row r="1" spans="1:12" s="1" customFormat="1" ht="18" x14ac:dyDescent="0.25">
      <c r="A1" s="135" t="s">
        <v>139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s="1" customFormat="1" x14ac:dyDescent="0.2">
      <c r="A2" s="1" t="s">
        <v>142</v>
      </c>
      <c r="D2" s="28"/>
      <c r="F2" s="28"/>
      <c r="H2" s="28"/>
      <c r="I2" s="28"/>
      <c r="J2" s="28"/>
    </row>
    <row r="3" spans="1:12" s="3" customFormat="1" x14ac:dyDescent="0.2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2" s="4" customFormat="1" ht="20.25" customHeight="1" x14ac:dyDescent="0.2">
      <c r="A4" s="4" t="s">
        <v>0</v>
      </c>
      <c r="B4" s="4" t="s">
        <v>1</v>
      </c>
      <c r="C4" s="4" t="s">
        <v>3</v>
      </c>
      <c r="D4" s="36" t="s">
        <v>110</v>
      </c>
      <c r="E4" s="4" t="s">
        <v>89</v>
      </c>
      <c r="F4" s="36" t="s">
        <v>14</v>
      </c>
      <c r="G4" s="4" t="s">
        <v>90</v>
      </c>
      <c r="H4" s="36" t="s">
        <v>88</v>
      </c>
      <c r="I4" s="36" t="s">
        <v>17</v>
      </c>
      <c r="J4" s="36" t="s">
        <v>18</v>
      </c>
    </row>
    <row r="5" spans="1:12" s="4" customFormat="1" ht="20.25" customHeight="1" x14ac:dyDescent="0.2">
      <c r="A5" s="20" t="s">
        <v>126</v>
      </c>
      <c r="B5" s="4" t="s">
        <v>22</v>
      </c>
      <c r="C5" s="73">
        <v>1855</v>
      </c>
      <c r="D5" s="32">
        <f>(Jul!C5*3)+(Aug!C5*2)+(Sep!C5*1)</f>
        <v>58220</v>
      </c>
      <c r="E5" s="74">
        <v>2260</v>
      </c>
      <c r="F5" s="32">
        <f>(Jul!E5*3)+(Aug!E5*2)+(Sep!E5*1)</f>
        <v>7114</v>
      </c>
      <c r="G5" s="75">
        <v>49847</v>
      </c>
      <c r="H5" s="32">
        <f>SUM(Aug!H5+G5)</f>
        <v>286587</v>
      </c>
      <c r="I5" s="32">
        <f>C5+E5+G5</f>
        <v>53962</v>
      </c>
      <c r="J5" s="32">
        <f>D5+F5+H5</f>
        <v>351921</v>
      </c>
      <c r="L5" s="50"/>
    </row>
    <row r="6" spans="1:12" s="10" customFormat="1" ht="15.75" customHeight="1" x14ac:dyDescent="0.2">
      <c r="A6" s="8" t="s">
        <v>21</v>
      </c>
      <c r="B6" s="9" t="s">
        <v>22</v>
      </c>
      <c r="C6" s="73"/>
      <c r="D6" s="32">
        <f>(Jul!C6*3)+(Aug!C6*2)+(Sep!C6*1)</f>
        <v>0</v>
      </c>
      <c r="E6" s="74"/>
      <c r="F6" s="32">
        <f>(Jul!E6*3)+(Aug!E6*2)+(Sep!E6*1)</f>
        <v>0</v>
      </c>
      <c r="G6" s="75"/>
      <c r="H6" s="32">
        <f>SUM(Aug!H6+G6)</f>
        <v>0</v>
      </c>
      <c r="I6" s="32">
        <f t="shared" ref="I6:I69" si="0">C6+E6+G6</f>
        <v>0</v>
      </c>
      <c r="J6" s="32">
        <f t="shared" ref="J6:J69" si="1">D6+F6+H6</f>
        <v>0</v>
      </c>
    </row>
    <row r="7" spans="1:12" s="10" customFormat="1" ht="15.75" customHeight="1" x14ac:dyDescent="0.2">
      <c r="A7" s="8" t="s">
        <v>23</v>
      </c>
      <c r="B7" s="9" t="s">
        <v>22</v>
      </c>
      <c r="C7" s="73">
        <v>11080</v>
      </c>
      <c r="D7" s="32">
        <f>(Jul!C7*3)+(Aug!C7*2)+(Sep!C7*1)</f>
        <v>15642</v>
      </c>
      <c r="E7" s="74">
        <v>4616</v>
      </c>
      <c r="F7" s="32">
        <f>(Jul!E7*3)+(Aug!E7*2)+(Sep!E7*1)</f>
        <v>17831</v>
      </c>
      <c r="G7" s="75">
        <v>11010</v>
      </c>
      <c r="H7" s="32">
        <f>SUM(Aug!H7+G7)</f>
        <v>35468</v>
      </c>
      <c r="I7" s="32">
        <f t="shared" si="0"/>
        <v>26706</v>
      </c>
      <c r="J7" s="32">
        <f t="shared" si="1"/>
        <v>68941</v>
      </c>
    </row>
    <row r="8" spans="1:12" s="1" customFormat="1" ht="15.75" customHeight="1" x14ac:dyDescent="0.2">
      <c r="A8" s="5" t="s">
        <v>24</v>
      </c>
      <c r="B8" s="6" t="s">
        <v>22</v>
      </c>
      <c r="C8" s="73">
        <v>7117</v>
      </c>
      <c r="D8" s="32">
        <f>(Jul!C8*3)+(Aug!C8*2)+(Sep!C8*1)</f>
        <v>47788</v>
      </c>
      <c r="E8" s="74">
        <v>15891</v>
      </c>
      <c r="F8" s="32">
        <f>(Jul!E8*3)+(Aug!E8*2)+(Sep!E8*1)</f>
        <v>77351</v>
      </c>
      <c r="G8" s="75">
        <v>73318</v>
      </c>
      <c r="H8" s="32">
        <f>SUM(Aug!H8+G8)</f>
        <v>347668</v>
      </c>
      <c r="I8" s="32">
        <f t="shared" si="0"/>
        <v>96326</v>
      </c>
      <c r="J8" s="32">
        <f t="shared" si="1"/>
        <v>472807</v>
      </c>
    </row>
    <row r="9" spans="1:12" s="10" customFormat="1" ht="15.75" customHeight="1" x14ac:dyDescent="0.2">
      <c r="A9" s="8" t="s">
        <v>25</v>
      </c>
      <c r="B9" s="9" t="s">
        <v>22</v>
      </c>
      <c r="C9" s="73">
        <v>7240</v>
      </c>
      <c r="D9" s="32">
        <f>(Jul!C9*3)+(Aug!C9*2)+(Sep!C9*1)</f>
        <v>11812</v>
      </c>
      <c r="E9" s="74">
        <v>1130</v>
      </c>
      <c r="F9" s="32">
        <f>(Jul!E9*3)+(Aug!E9*2)+(Sep!E9*1)</f>
        <v>4402</v>
      </c>
      <c r="G9" s="75">
        <v>5912</v>
      </c>
      <c r="H9" s="32">
        <f>SUM(Aug!H9+G9)</f>
        <v>36353</v>
      </c>
      <c r="I9" s="32">
        <f t="shared" si="0"/>
        <v>14282</v>
      </c>
      <c r="J9" s="32">
        <f t="shared" si="1"/>
        <v>52567</v>
      </c>
    </row>
    <row r="10" spans="1:12" s="1" customFormat="1" ht="15.75" customHeight="1" x14ac:dyDescent="0.2">
      <c r="A10" s="5" t="s">
        <v>27</v>
      </c>
      <c r="B10" s="6" t="s">
        <v>22</v>
      </c>
      <c r="C10" s="73">
        <v>6383</v>
      </c>
      <c r="D10" s="32">
        <f>(Jul!C10*3)+(Aug!C10*2)+(Sep!C10*1)</f>
        <v>10082</v>
      </c>
      <c r="E10" s="74">
        <v>1445</v>
      </c>
      <c r="F10" s="32">
        <f>(Jul!E10*3)+(Aug!E10*2)+(Sep!E10*1)</f>
        <v>27928</v>
      </c>
      <c r="G10" s="75">
        <v>77666</v>
      </c>
      <c r="H10" s="32">
        <f>SUM(Aug!H10+G10)</f>
        <v>159238</v>
      </c>
      <c r="I10" s="32">
        <f t="shared" si="0"/>
        <v>85494</v>
      </c>
      <c r="J10" s="32">
        <f t="shared" si="1"/>
        <v>197248</v>
      </c>
    </row>
    <row r="11" spans="1:12" s="1" customFormat="1" ht="15.75" customHeight="1" x14ac:dyDescent="0.2">
      <c r="A11" s="5" t="s">
        <v>30</v>
      </c>
      <c r="B11" s="6" t="s">
        <v>22</v>
      </c>
      <c r="C11" s="73">
        <v>624</v>
      </c>
      <c r="D11" s="32">
        <f>(Jul!C11*3)+(Aug!C11*2)+(Sep!C11*1)</f>
        <v>10553</v>
      </c>
      <c r="E11" s="74">
        <v>9123</v>
      </c>
      <c r="F11" s="32">
        <f>(Jul!E11*3)+(Aug!E11*2)+(Sep!E11*1)</f>
        <v>31433</v>
      </c>
      <c r="G11" s="75">
        <v>13716</v>
      </c>
      <c r="H11" s="32">
        <f>SUM(Aug!H11+G11)</f>
        <v>50707</v>
      </c>
      <c r="I11" s="32">
        <f t="shared" si="0"/>
        <v>23463</v>
      </c>
      <c r="J11" s="32">
        <f t="shared" si="1"/>
        <v>92693</v>
      </c>
    </row>
    <row r="12" spans="1:12" s="1" customFormat="1" ht="15.75" customHeight="1" x14ac:dyDescent="0.2">
      <c r="A12" s="5" t="s">
        <v>31</v>
      </c>
      <c r="B12" s="6" t="s">
        <v>22</v>
      </c>
      <c r="C12" s="73">
        <v>7528</v>
      </c>
      <c r="D12" s="32">
        <f>(Jul!C12*3)+(Aug!C12*2)+(Sep!C12*1)</f>
        <v>16541</v>
      </c>
      <c r="E12" s="74">
        <v>4425</v>
      </c>
      <c r="F12" s="32">
        <f>(Jul!E12*3)+(Aug!E12*2)+(Sep!E12*1)</f>
        <v>28175</v>
      </c>
      <c r="G12" s="75">
        <v>99280</v>
      </c>
      <c r="H12" s="32">
        <f>SUM(Aug!H12+G12)</f>
        <v>203196</v>
      </c>
      <c r="I12" s="32">
        <f t="shared" si="0"/>
        <v>111233</v>
      </c>
      <c r="J12" s="32">
        <f t="shared" si="1"/>
        <v>247912</v>
      </c>
    </row>
    <row r="13" spans="1:12" s="10" customFormat="1" ht="15.75" customHeight="1" x14ac:dyDescent="0.2">
      <c r="A13" s="8" t="s">
        <v>36</v>
      </c>
      <c r="B13" s="9" t="s">
        <v>22</v>
      </c>
      <c r="C13" s="73"/>
      <c r="D13" s="32">
        <f>(Jul!C13*3)+(Aug!C13*2)+(Sep!C13*1)</f>
        <v>4572</v>
      </c>
      <c r="E13" s="74"/>
      <c r="F13" s="32">
        <f>(Jul!E13*3)+(Aug!E13*2)+(Sep!E13*1)</f>
        <v>1496</v>
      </c>
      <c r="G13" s="75"/>
      <c r="H13" s="32">
        <f>SUM(Aug!H13+G13)</f>
        <v>5121</v>
      </c>
      <c r="I13" s="32">
        <f t="shared" si="0"/>
        <v>0</v>
      </c>
      <c r="J13" s="32">
        <f t="shared" si="1"/>
        <v>11189</v>
      </c>
    </row>
    <row r="14" spans="1:12" s="1" customFormat="1" ht="15.75" customHeight="1" x14ac:dyDescent="0.2">
      <c r="A14" s="5" t="s">
        <v>37</v>
      </c>
      <c r="B14" s="6" t="s">
        <v>22</v>
      </c>
      <c r="C14" s="73"/>
      <c r="D14" s="32">
        <f>(Jul!C14*3)+(Aug!C14*2)+(Sep!C14*1)</f>
        <v>0</v>
      </c>
      <c r="E14" s="74"/>
      <c r="F14" s="32">
        <f>(Jul!E14*3)+(Aug!E14*2)+(Sep!E14*1)</f>
        <v>0</v>
      </c>
      <c r="G14" s="75"/>
      <c r="H14" s="32">
        <f>SUM(Aug!H14+G14)</f>
        <v>0</v>
      </c>
      <c r="I14" s="32">
        <f t="shared" si="0"/>
        <v>0</v>
      </c>
      <c r="J14" s="32">
        <f t="shared" si="1"/>
        <v>0</v>
      </c>
    </row>
    <row r="15" spans="1:12" s="1" customFormat="1" ht="15.75" customHeight="1" x14ac:dyDescent="0.2">
      <c r="A15" s="5" t="s">
        <v>40</v>
      </c>
      <c r="B15" s="6" t="s">
        <v>22</v>
      </c>
      <c r="C15" s="73">
        <v>3143</v>
      </c>
      <c r="D15" s="32">
        <f>(Jul!C15*3)+(Aug!C15*2)+(Sep!C15*1)</f>
        <v>44618</v>
      </c>
      <c r="E15" s="74">
        <v>2178</v>
      </c>
      <c r="F15" s="32">
        <f>(Jul!E15*3)+(Aug!E15*2)+(Sep!E15*1)</f>
        <v>12618</v>
      </c>
      <c r="G15" s="75">
        <v>69202</v>
      </c>
      <c r="H15" s="32">
        <f>SUM(Aug!H15+G15)</f>
        <v>238369</v>
      </c>
      <c r="I15" s="32">
        <f t="shared" si="0"/>
        <v>74523</v>
      </c>
      <c r="J15" s="32">
        <f t="shared" si="1"/>
        <v>295605</v>
      </c>
    </row>
    <row r="16" spans="1:12" s="1" customFormat="1" ht="15.75" customHeight="1" x14ac:dyDescent="0.2">
      <c r="A16" s="5" t="s">
        <v>44</v>
      </c>
      <c r="B16" s="6" t="s">
        <v>22</v>
      </c>
      <c r="C16" s="73">
        <v>1711</v>
      </c>
      <c r="D16" s="32">
        <f>(Jul!C16*3)+(Aug!C16*2)+(Sep!C16*1)</f>
        <v>53646</v>
      </c>
      <c r="E16" s="74">
        <v>1785</v>
      </c>
      <c r="F16" s="32">
        <f>(Jul!E16*3)+(Aug!E16*2)+(Sep!E16*1)</f>
        <v>6695</v>
      </c>
      <c r="G16" s="75">
        <v>24817</v>
      </c>
      <c r="H16" s="32">
        <f>SUM(Aug!H16+G16)</f>
        <v>239187</v>
      </c>
      <c r="I16" s="32">
        <f t="shared" si="0"/>
        <v>28313</v>
      </c>
      <c r="J16" s="32">
        <f t="shared" si="1"/>
        <v>299528</v>
      </c>
    </row>
    <row r="17" spans="1:10" s="1" customFormat="1" ht="15.75" customHeight="1" x14ac:dyDescent="0.2">
      <c r="A17" s="5" t="s">
        <v>45</v>
      </c>
      <c r="B17" s="6" t="s">
        <v>22</v>
      </c>
      <c r="C17" s="73"/>
      <c r="D17" s="32">
        <f>(Jul!C17*3)+(Aug!C17*2)+(Sep!C17*1)</f>
        <v>0</v>
      </c>
      <c r="E17" s="74">
        <v>1295</v>
      </c>
      <c r="F17" s="32">
        <f>(Jul!E17*3)+(Aug!E17*2)+(Sep!E17*1)</f>
        <v>10135</v>
      </c>
      <c r="G17" s="75">
        <v>3555</v>
      </c>
      <c r="H17" s="32">
        <f>SUM(Aug!H17+G17)</f>
        <v>49111</v>
      </c>
      <c r="I17" s="32">
        <f t="shared" si="0"/>
        <v>4850</v>
      </c>
      <c r="J17" s="32">
        <f t="shared" si="1"/>
        <v>59246</v>
      </c>
    </row>
    <row r="18" spans="1:10" s="1" customFormat="1" ht="15.75" customHeight="1" x14ac:dyDescent="0.2">
      <c r="A18" s="5" t="s">
        <v>46</v>
      </c>
      <c r="B18" s="6" t="s">
        <v>22</v>
      </c>
      <c r="C18" s="73">
        <v>8977</v>
      </c>
      <c r="D18" s="32">
        <f>(Jul!C18*3)+(Aug!C18*2)+(Sep!C18*1)</f>
        <v>54929</v>
      </c>
      <c r="E18" s="74">
        <v>12391</v>
      </c>
      <c r="F18" s="32">
        <f>(Jul!E18*3)+(Aug!E18*2)+(Sep!E18*1)</f>
        <v>80952</v>
      </c>
      <c r="G18" s="75">
        <v>38577</v>
      </c>
      <c r="H18" s="32">
        <f>SUM(Aug!H18+G18)</f>
        <v>202350</v>
      </c>
      <c r="I18" s="32">
        <f t="shared" si="0"/>
        <v>59945</v>
      </c>
      <c r="J18" s="32">
        <f t="shared" si="1"/>
        <v>338231</v>
      </c>
    </row>
    <row r="19" spans="1:10" s="10" customFormat="1" ht="15.75" customHeight="1" x14ac:dyDescent="0.2">
      <c r="A19" s="8" t="s">
        <v>47</v>
      </c>
      <c r="B19" s="9" t="s">
        <v>22</v>
      </c>
      <c r="C19" s="73">
        <v>131</v>
      </c>
      <c r="D19" s="32">
        <f>(Jul!C19*3)+(Aug!C19*2)+(Sep!C19*1)</f>
        <v>131</v>
      </c>
      <c r="E19" s="74"/>
      <c r="F19" s="32">
        <f>(Jul!E19*3)+(Aug!E19*2)+(Sep!E19*1)</f>
        <v>0</v>
      </c>
      <c r="G19" s="75">
        <v>4866</v>
      </c>
      <c r="H19" s="32">
        <f>SUM(Aug!H19+G19)</f>
        <v>4866</v>
      </c>
      <c r="I19" s="32">
        <f t="shared" si="0"/>
        <v>4997</v>
      </c>
      <c r="J19" s="32">
        <f t="shared" si="1"/>
        <v>4997</v>
      </c>
    </row>
    <row r="20" spans="1:10" s="10" customFormat="1" ht="15.75" customHeight="1" x14ac:dyDescent="0.2">
      <c r="A20" s="8" t="s">
        <v>49</v>
      </c>
      <c r="B20" s="9" t="s">
        <v>22</v>
      </c>
      <c r="C20" s="73"/>
      <c r="D20" s="32">
        <f>(Jul!C20*3)+(Aug!C20*2)+(Sep!C20*1)</f>
        <v>2260</v>
      </c>
      <c r="E20" s="74"/>
      <c r="F20" s="32">
        <f>(Jul!E20*3)+(Aug!E20*2)+(Sep!E20*1)</f>
        <v>0</v>
      </c>
      <c r="G20" s="75"/>
      <c r="H20" s="32">
        <f>SUM(Aug!H20+G20)</f>
        <v>12379</v>
      </c>
      <c r="I20" s="32">
        <f t="shared" si="0"/>
        <v>0</v>
      </c>
      <c r="J20" s="32">
        <f t="shared" si="1"/>
        <v>14639</v>
      </c>
    </row>
    <row r="21" spans="1:10" s="1" customFormat="1" ht="15.75" customHeight="1" x14ac:dyDescent="0.2">
      <c r="A21" s="5" t="s">
        <v>50</v>
      </c>
      <c r="B21" s="6" t="s">
        <v>22</v>
      </c>
      <c r="C21" s="73"/>
      <c r="D21" s="32">
        <f>(Jul!C21*3)+(Aug!C21*2)+(Sep!C21*1)</f>
        <v>0</v>
      </c>
      <c r="E21" s="74">
        <v>1076</v>
      </c>
      <c r="F21" s="32">
        <f>(Jul!E21*3)+(Aug!E21*2)+(Sep!E21*1)</f>
        <v>4698</v>
      </c>
      <c r="G21" s="75">
        <v>5380</v>
      </c>
      <c r="H21" s="32">
        <f>SUM(Aug!H21+G21)</f>
        <v>19094</v>
      </c>
      <c r="I21" s="32">
        <f t="shared" si="0"/>
        <v>6456</v>
      </c>
      <c r="J21" s="32">
        <f t="shared" si="1"/>
        <v>23792</v>
      </c>
    </row>
    <row r="22" spans="1:10" s="1" customFormat="1" ht="15.75" customHeight="1" x14ac:dyDescent="0.2">
      <c r="A22" s="5" t="s">
        <v>154</v>
      </c>
      <c r="B22" s="6" t="s">
        <v>22</v>
      </c>
      <c r="C22" s="73"/>
      <c r="D22" s="32">
        <f>(Jul!C22*3)+(Aug!C22*2)+(Sep!C22*1)</f>
        <v>0</v>
      </c>
      <c r="E22" s="74"/>
      <c r="F22" s="32">
        <f>(Jul!E22*3)+(Aug!E22*2)+(Sep!E22*1)</f>
        <v>0</v>
      </c>
      <c r="G22" s="75"/>
      <c r="H22" s="32">
        <f>SUM(Aug!H22+G22)</f>
        <v>0</v>
      </c>
      <c r="I22" s="32">
        <f t="shared" si="0"/>
        <v>0</v>
      </c>
      <c r="J22" s="32">
        <f t="shared" si="1"/>
        <v>0</v>
      </c>
    </row>
    <row r="23" spans="1:10" s="1" customFormat="1" ht="15.75" customHeight="1" x14ac:dyDescent="0.2">
      <c r="A23" s="5" t="s">
        <v>51</v>
      </c>
      <c r="B23" s="6" t="s">
        <v>22</v>
      </c>
      <c r="C23" s="73">
        <v>4819</v>
      </c>
      <c r="D23" s="32">
        <f>(Jul!C23*3)+(Aug!C23*2)+(Sep!C23*1)</f>
        <v>44405</v>
      </c>
      <c r="E23" s="74">
        <v>2963</v>
      </c>
      <c r="F23" s="32">
        <f>(Jul!E23*3)+(Aug!E23*2)+(Sep!E23*1)</f>
        <v>29655</v>
      </c>
      <c r="G23" s="75">
        <v>69794</v>
      </c>
      <c r="H23" s="32">
        <f>SUM(Aug!H23+G23)</f>
        <v>203005</v>
      </c>
      <c r="I23" s="32">
        <f t="shared" si="0"/>
        <v>77576</v>
      </c>
      <c r="J23" s="32">
        <f t="shared" si="1"/>
        <v>277065</v>
      </c>
    </row>
    <row r="24" spans="1:10" s="1" customFormat="1" ht="15.75" customHeight="1" x14ac:dyDescent="0.2">
      <c r="A24" s="5" t="s">
        <v>52</v>
      </c>
      <c r="B24" s="6" t="s">
        <v>22</v>
      </c>
      <c r="C24" s="73"/>
      <c r="D24" s="32">
        <f>(Jul!C24*3)+(Aug!C24*2)+(Sep!C24*1)</f>
        <v>0</v>
      </c>
      <c r="E24" s="74"/>
      <c r="F24" s="32">
        <f>(Jul!E24*3)+(Aug!E24*2)+(Sep!E24*1)</f>
        <v>0</v>
      </c>
      <c r="G24" s="75"/>
      <c r="H24" s="32">
        <f>SUM(Aug!H24+G24)</f>
        <v>0</v>
      </c>
      <c r="I24" s="32">
        <f t="shared" si="0"/>
        <v>0</v>
      </c>
      <c r="J24" s="32">
        <f t="shared" si="1"/>
        <v>0</v>
      </c>
    </row>
    <row r="25" spans="1:10" s="10" customFormat="1" ht="15.75" customHeight="1" x14ac:dyDescent="0.2">
      <c r="A25" s="8" t="s">
        <v>56</v>
      </c>
      <c r="B25" s="9" t="s">
        <v>22</v>
      </c>
      <c r="C25" s="73">
        <v>3378</v>
      </c>
      <c r="D25" s="32">
        <f>(Jul!C25*3)+(Aug!C25*2)+(Sep!C25*1)</f>
        <v>36375</v>
      </c>
      <c r="E25" s="74">
        <v>2150</v>
      </c>
      <c r="F25" s="32">
        <f>(Jul!E25*3)+(Aug!E25*2)+(Sep!E25*1)</f>
        <v>12442</v>
      </c>
      <c r="G25" s="75">
        <v>82668</v>
      </c>
      <c r="H25" s="32">
        <f>SUM(Aug!H25+G25)</f>
        <v>170703</v>
      </c>
      <c r="I25" s="32">
        <f t="shared" si="0"/>
        <v>88196</v>
      </c>
      <c r="J25" s="32">
        <f t="shared" si="1"/>
        <v>219520</v>
      </c>
    </row>
    <row r="26" spans="1:10" s="1" customFormat="1" ht="15.75" customHeight="1" x14ac:dyDescent="0.2">
      <c r="A26" s="5" t="s">
        <v>62</v>
      </c>
      <c r="B26" s="6" t="s">
        <v>22</v>
      </c>
      <c r="C26" s="73">
        <v>5200</v>
      </c>
      <c r="D26" s="32">
        <f>(Jul!C26*3)+(Aug!C26*2)+(Sep!C26*1)</f>
        <v>62261</v>
      </c>
      <c r="E26" s="74">
        <v>3986</v>
      </c>
      <c r="F26" s="32">
        <f>(Jul!E26*3)+(Aug!E26*2)+(Sep!E26*1)</f>
        <v>9030</v>
      </c>
      <c r="G26" s="75">
        <v>40935</v>
      </c>
      <c r="H26" s="32">
        <f>SUM(Aug!H26+G26)</f>
        <v>169822</v>
      </c>
      <c r="I26" s="32">
        <f t="shared" si="0"/>
        <v>50121</v>
      </c>
      <c r="J26" s="32">
        <f t="shared" si="1"/>
        <v>241113</v>
      </c>
    </row>
    <row r="27" spans="1:10" s="1" customFormat="1" ht="15.75" customHeight="1" x14ac:dyDescent="0.2">
      <c r="A27" s="5" t="s">
        <v>63</v>
      </c>
      <c r="B27" s="6" t="s">
        <v>22</v>
      </c>
      <c r="C27" s="73">
        <v>1260</v>
      </c>
      <c r="D27" s="32">
        <f>(Jul!C27*3)+(Aug!C27*2)+(Sep!C27*1)</f>
        <v>29006</v>
      </c>
      <c r="E27" s="74">
        <v>8549</v>
      </c>
      <c r="F27" s="32">
        <f>(Jul!E27*3)+(Aug!E27*2)+(Sep!E27*1)</f>
        <v>49160</v>
      </c>
      <c r="G27" s="75">
        <v>52659</v>
      </c>
      <c r="H27" s="32">
        <f>SUM(Aug!H27+G27)</f>
        <v>206611</v>
      </c>
      <c r="I27" s="32">
        <f t="shared" si="0"/>
        <v>62468</v>
      </c>
      <c r="J27" s="32">
        <f t="shared" si="1"/>
        <v>284777</v>
      </c>
    </row>
    <row r="28" spans="1:10" s="1" customFormat="1" ht="15.75" customHeight="1" x14ac:dyDescent="0.2">
      <c r="A28" s="5" t="s">
        <v>75</v>
      </c>
      <c r="B28" s="6" t="s">
        <v>22</v>
      </c>
      <c r="C28" s="73">
        <v>1312</v>
      </c>
      <c r="D28" s="32">
        <f>(Jul!C28*3)+(Aug!C28*2)+(Sep!C28*1)</f>
        <v>15738</v>
      </c>
      <c r="E28" s="74"/>
      <c r="F28" s="32">
        <f>(Jul!E28*3)+(Aug!E28*2)+(Sep!E28*1)</f>
        <v>18441</v>
      </c>
      <c r="G28" s="75">
        <v>10947</v>
      </c>
      <c r="H28" s="32">
        <f>SUM(Aug!H28+G28)</f>
        <v>53793</v>
      </c>
      <c r="I28" s="32">
        <f t="shared" si="0"/>
        <v>12259</v>
      </c>
      <c r="J28" s="32">
        <f t="shared" si="1"/>
        <v>87972</v>
      </c>
    </row>
    <row r="29" spans="1:10" s="1" customFormat="1" ht="15.75" customHeight="1" x14ac:dyDescent="0.2">
      <c r="A29" s="5" t="s">
        <v>80</v>
      </c>
      <c r="B29" s="6" t="s">
        <v>22</v>
      </c>
      <c r="C29" s="73">
        <v>3050</v>
      </c>
      <c r="D29" s="32">
        <f>(Jul!C29*3)+(Aug!C29*2)+(Sep!C29*1)</f>
        <v>45669</v>
      </c>
      <c r="E29" s="74">
        <v>490</v>
      </c>
      <c r="F29" s="32">
        <f>(Jul!E29*3)+(Aug!E29*2)+(Sep!E29*1)</f>
        <v>490</v>
      </c>
      <c r="G29" s="75">
        <v>11443</v>
      </c>
      <c r="H29" s="32">
        <f>SUM(Aug!H29+G29)</f>
        <v>177240</v>
      </c>
      <c r="I29" s="32">
        <f t="shared" si="0"/>
        <v>14983</v>
      </c>
      <c r="J29" s="32">
        <f t="shared" si="1"/>
        <v>223399</v>
      </c>
    </row>
    <row r="30" spans="1:10" s="1" customFormat="1" ht="15.75" customHeight="1" x14ac:dyDescent="0.2">
      <c r="A30" s="5" t="s">
        <v>81</v>
      </c>
      <c r="B30" s="6" t="s">
        <v>22</v>
      </c>
      <c r="C30" s="73">
        <v>7403</v>
      </c>
      <c r="D30" s="32">
        <f>(Jul!C30*3)+(Aug!C30*2)+(Sep!C30*1)</f>
        <v>24277</v>
      </c>
      <c r="E30" s="74">
        <v>8086</v>
      </c>
      <c r="F30" s="32">
        <f>(Jul!E30*3)+(Aug!E30*2)+(Sep!E30*1)</f>
        <v>12182</v>
      </c>
      <c r="G30" s="75">
        <v>39292</v>
      </c>
      <c r="H30" s="32">
        <f>SUM(Aug!H30+G30)</f>
        <v>128359</v>
      </c>
      <c r="I30" s="32">
        <f t="shared" si="0"/>
        <v>54781</v>
      </c>
      <c r="J30" s="32">
        <f t="shared" si="1"/>
        <v>164818</v>
      </c>
    </row>
    <row r="31" spans="1:10" s="1" customFormat="1" ht="15.75" customHeight="1" x14ac:dyDescent="0.2">
      <c r="A31" s="5" t="s">
        <v>82</v>
      </c>
      <c r="B31" s="6" t="s">
        <v>22</v>
      </c>
      <c r="C31" s="73">
        <v>2422</v>
      </c>
      <c r="D31" s="32">
        <f>(Jul!C31*3)+(Aug!C31*2)+(Sep!C31*1)</f>
        <v>35039</v>
      </c>
      <c r="E31" s="74">
        <v>6934</v>
      </c>
      <c r="F31" s="32">
        <f>(Jul!E31*3)+(Aug!E31*2)+(Sep!E31*1)</f>
        <v>47439</v>
      </c>
      <c r="G31" s="75">
        <v>58221</v>
      </c>
      <c r="H31" s="32">
        <f>SUM(Aug!H31+G31)</f>
        <v>250860</v>
      </c>
      <c r="I31" s="32">
        <f t="shared" si="0"/>
        <v>67577</v>
      </c>
      <c r="J31" s="32">
        <f t="shared" si="1"/>
        <v>333338</v>
      </c>
    </row>
    <row r="32" spans="1:10" s="10" customFormat="1" ht="15.75" customHeight="1" x14ac:dyDescent="0.2">
      <c r="A32" s="8" t="s">
        <v>84</v>
      </c>
      <c r="B32" s="9" t="s">
        <v>22</v>
      </c>
      <c r="C32" s="73">
        <v>6497</v>
      </c>
      <c r="D32" s="32">
        <f>(Jul!C32*3)+(Aug!C32*2)+(Sep!C32*1)</f>
        <v>58824</v>
      </c>
      <c r="E32" s="74">
        <v>14063</v>
      </c>
      <c r="F32" s="32">
        <f>(Jul!E32*3)+(Aug!E32*2)+(Sep!E32*1)</f>
        <v>56048</v>
      </c>
      <c r="G32" s="75">
        <v>136645</v>
      </c>
      <c r="H32" s="32">
        <f>SUM(Aug!H32+G32)</f>
        <v>271776</v>
      </c>
      <c r="I32" s="32">
        <f t="shared" si="0"/>
        <v>157205</v>
      </c>
      <c r="J32" s="32">
        <f t="shared" si="1"/>
        <v>386648</v>
      </c>
    </row>
    <row r="33" spans="1:10" s="10" customFormat="1" ht="15.75" customHeight="1" x14ac:dyDescent="0.2">
      <c r="A33" s="8" t="s">
        <v>132</v>
      </c>
      <c r="B33" s="9" t="s">
        <v>22</v>
      </c>
      <c r="C33" s="73"/>
      <c r="D33" s="32">
        <f>(Jul!C33*3)+(Aug!C33*2)+(Sep!C33*1)</f>
        <v>5716</v>
      </c>
      <c r="E33" s="74"/>
      <c r="F33" s="32">
        <f>(Jul!E33*3)+(Aug!E33*2)+(Sep!E33*1)</f>
        <v>21307</v>
      </c>
      <c r="G33" s="75"/>
      <c r="H33" s="32">
        <f>SUM(Aug!H33+G33)</f>
        <v>106731</v>
      </c>
      <c r="I33" s="32">
        <f t="shared" si="0"/>
        <v>0</v>
      </c>
      <c r="J33" s="32">
        <f t="shared" si="1"/>
        <v>133754</v>
      </c>
    </row>
    <row r="34" spans="1:10" s="10" customFormat="1" ht="15.75" customHeight="1" x14ac:dyDescent="0.2">
      <c r="A34" s="8" t="s">
        <v>133</v>
      </c>
      <c r="B34" s="9" t="s">
        <v>22</v>
      </c>
      <c r="C34" s="73"/>
      <c r="D34" s="32">
        <f>(Jul!C34*3)+(Aug!C34*2)+(Sep!C34*1)</f>
        <v>0</v>
      </c>
      <c r="E34" s="74">
        <v>1386</v>
      </c>
      <c r="F34" s="32">
        <f>(Jul!E34*3)+(Aug!E34*2)+(Sep!E34*1)</f>
        <v>43813</v>
      </c>
      <c r="G34" s="75">
        <v>2340</v>
      </c>
      <c r="H34" s="32">
        <f>SUM(Aug!H34+G34)</f>
        <v>62047</v>
      </c>
      <c r="I34" s="32">
        <f t="shared" si="0"/>
        <v>3726</v>
      </c>
      <c r="J34" s="32">
        <f t="shared" si="1"/>
        <v>105860</v>
      </c>
    </row>
    <row r="35" spans="1:10" s="10" customFormat="1" ht="15.75" customHeight="1" x14ac:dyDescent="0.2">
      <c r="A35" s="8" t="s">
        <v>134</v>
      </c>
      <c r="B35" s="9" t="s">
        <v>22</v>
      </c>
      <c r="C35" s="73"/>
      <c r="D35" s="32">
        <f>(Jul!C35*3)+(Aug!C35*2)+(Sep!C35*1)</f>
        <v>3516</v>
      </c>
      <c r="E35" s="74">
        <v>1758</v>
      </c>
      <c r="F35" s="32">
        <f>(Jul!E35*3)+(Aug!E35*2)+(Sep!E35*1)</f>
        <v>19840</v>
      </c>
      <c r="G35" s="75">
        <v>33142</v>
      </c>
      <c r="H35" s="32">
        <f>SUM(Aug!H35+G35)</f>
        <v>186789</v>
      </c>
      <c r="I35" s="32">
        <f t="shared" si="0"/>
        <v>34900</v>
      </c>
      <c r="J35" s="32">
        <f t="shared" si="1"/>
        <v>210145</v>
      </c>
    </row>
    <row r="36" spans="1:10" s="10" customFormat="1" ht="15.75" customHeight="1" x14ac:dyDescent="0.2">
      <c r="A36" s="8" t="s">
        <v>127</v>
      </c>
      <c r="B36" s="9" t="s">
        <v>20</v>
      </c>
      <c r="C36" s="76">
        <v>2085</v>
      </c>
      <c r="D36" s="32">
        <f>(Jul!C36*3)+(Aug!C36*2)+(Sep!C36*1)</f>
        <v>54291</v>
      </c>
      <c r="E36" s="77"/>
      <c r="F36" s="32">
        <f>(Jul!E36*3)+(Aug!E36*2)+(Sep!E36*1)</f>
        <v>4152</v>
      </c>
      <c r="G36" s="78">
        <v>6065</v>
      </c>
      <c r="H36" s="32">
        <f>SUM(Aug!H36+G36)</f>
        <v>46919</v>
      </c>
      <c r="I36" s="32">
        <f t="shared" si="0"/>
        <v>8150</v>
      </c>
      <c r="J36" s="32">
        <f t="shared" si="1"/>
        <v>105362</v>
      </c>
    </row>
    <row r="37" spans="1:10" s="1" customFormat="1" ht="15.75" customHeight="1" x14ac:dyDescent="0.2">
      <c r="A37" s="5" t="s">
        <v>19</v>
      </c>
      <c r="B37" s="6" t="s">
        <v>20</v>
      </c>
      <c r="C37" s="76">
        <v>1233</v>
      </c>
      <c r="D37" s="32">
        <f>(Jul!C37*3)+(Aug!C37*2)+(Sep!C37*1)</f>
        <v>20823</v>
      </c>
      <c r="E37" s="77"/>
      <c r="F37" s="32">
        <f>(Jul!E37*3)+(Aug!E37*2)+(Sep!E37*1)</f>
        <v>0</v>
      </c>
      <c r="G37" s="78">
        <v>4932</v>
      </c>
      <c r="H37" s="32">
        <f>SUM(Aug!H37+G37)</f>
        <v>155508</v>
      </c>
      <c r="I37" s="32">
        <f t="shared" si="0"/>
        <v>6165</v>
      </c>
      <c r="J37" s="32">
        <f t="shared" si="1"/>
        <v>176331</v>
      </c>
    </row>
    <row r="38" spans="1:10" s="1" customFormat="1" ht="15.75" customHeight="1" x14ac:dyDescent="0.2">
      <c r="A38" s="5" t="s">
        <v>26</v>
      </c>
      <c r="B38" s="6" t="s">
        <v>20</v>
      </c>
      <c r="C38" s="76">
        <v>11996</v>
      </c>
      <c r="D38" s="32">
        <f>(Jul!C38*3)+(Aug!C38*2)+(Sep!C38*1)</f>
        <v>148508</v>
      </c>
      <c r="E38" s="77">
        <v>10122</v>
      </c>
      <c r="F38" s="32">
        <f>(Jul!E38*3)+(Aug!E38*2)+(Sep!E38*1)</f>
        <v>29669</v>
      </c>
      <c r="G38" s="78">
        <v>735721</v>
      </c>
      <c r="H38" s="32">
        <f>SUM(Aug!H38+G38)</f>
        <v>1065332</v>
      </c>
      <c r="I38" s="32">
        <f t="shared" si="0"/>
        <v>757839</v>
      </c>
      <c r="J38" s="32">
        <f t="shared" si="1"/>
        <v>1243509</v>
      </c>
    </row>
    <row r="39" spans="1:10" s="1" customFormat="1" ht="15.75" customHeight="1" x14ac:dyDescent="0.2">
      <c r="A39" s="5" t="s">
        <v>28</v>
      </c>
      <c r="B39" s="6" t="s">
        <v>20</v>
      </c>
      <c r="C39" s="76">
        <v>6329</v>
      </c>
      <c r="D39" s="32">
        <f>(Jul!C39*3)+(Aug!C39*2)+(Sep!C39*1)</f>
        <v>57861</v>
      </c>
      <c r="E39" s="77"/>
      <c r="F39" s="32">
        <f>(Jul!E39*3)+(Aug!E39*2)+(Sep!E39*1)</f>
        <v>2260</v>
      </c>
      <c r="G39" s="78">
        <v>42953</v>
      </c>
      <c r="H39" s="32">
        <f>SUM(Aug!H39+G39)</f>
        <v>122784</v>
      </c>
      <c r="I39" s="32">
        <f t="shared" si="0"/>
        <v>49282</v>
      </c>
      <c r="J39" s="32">
        <f t="shared" si="1"/>
        <v>182905</v>
      </c>
    </row>
    <row r="40" spans="1:10" s="1" customFormat="1" ht="15.75" customHeight="1" x14ac:dyDescent="0.2">
      <c r="A40" s="5" t="s">
        <v>29</v>
      </c>
      <c r="B40" s="6" t="s">
        <v>20</v>
      </c>
      <c r="C40" s="76">
        <v>4743</v>
      </c>
      <c r="D40" s="32">
        <f>(Jul!C40*3)+(Aug!C40*2)+(Sep!C40*1)</f>
        <v>25555</v>
      </c>
      <c r="E40" s="77">
        <v>3843</v>
      </c>
      <c r="F40" s="32">
        <f>(Jul!E40*3)+(Aug!E40*2)+(Sep!E40*1)</f>
        <v>9376</v>
      </c>
      <c r="G40" s="78">
        <v>22436</v>
      </c>
      <c r="H40" s="32">
        <f>SUM(Aug!H40+G40)</f>
        <v>81657</v>
      </c>
      <c r="I40" s="32">
        <f t="shared" si="0"/>
        <v>31022</v>
      </c>
      <c r="J40" s="32">
        <f t="shared" si="1"/>
        <v>116588</v>
      </c>
    </row>
    <row r="41" spans="1:10" s="10" customFormat="1" ht="15.75" customHeight="1" x14ac:dyDescent="0.2">
      <c r="A41" s="8" t="s">
        <v>32</v>
      </c>
      <c r="B41" s="9" t="s">
        <v>20</v>
      </c>
      <c r="C41" s="76"/>
      <c r="D41" s="32">
        <f>(Jul!C41*3)+(Aug!C41*2)+(Sep!C41*1)</f>
        <v>0</v>
      </c>
      <c r="E41" s="77"/>
      <c r="F41" s="32">
        <f>(Jul!E41*3)+(Aug!E41*2)+(Sep!E41*1)</f>
        <v>0</v>
      </c>
      <c r="G41" s="78"/>
      <c r="H41" s="32">
        <f>SUM(Aug!H41+G41)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 x14ac:dyDescent="0.2">
      <c r="A42" s="5" t="s">
        <v>33</v>
      </c>
      <c r="B42" s="6" t="s">
        <v>20</v>
      </c>
      <c r="C42" s="76">
        <v>4969</v>
      </c>
      <c r="D42" s="32">
        <f>(Jul!C42*3)+(Aug!C42*2)+(Sep!C42*1)</f>
        <v>81259</v>
      </c>
      <c r="E42" s="77">
        <v>1114</v>
      </c>
      <c r="F42" s="32">
        <f>(Jul!E42*3)+(Aug!E42*2)+(Sep!E42*1)</f>
        <v>26860</v>
      </c>
      <c r="G42" s="78">
        <v>27992</v>
      </c>
      <c r="H42" s="32">
        <f>SUM(Aug!H42+G42)</f>
        <v>115107</v>
      </c>
      <c r="I42" s="32">
        <f t="shared" si="0"/>
        <v>34075</v>
      </c>
      <c r="J42" s="32">
        <f t="shared" si="1"/>
        <v>223226</v>
      </c>
    </row>
    <row r="43" spans="1:10" s="1" customFormat="1" ht="15.75" customHeight="1" x14ac:dyDescent="0.2">
      <c r="A43" s="5" t="s">
        <v>34</v>
      </c>
      <c r="B43" s="6" t="s">
        <v>20</v>
      </c>
      <c r="C43" s="76">
        <v>7747</v>
      </c>
      <c r="D43" s="32">
        <f>(Jul!C43*3)+(Aug!C43*2)+(Sep!C43*1)</f>
        <v>26757</v>
      </c>
      <c r="E43" s="77">
        <v>2350</v>
      </c>
      <c r="F43" s="32">
        <f>(Jul!E43*3)+(Aug!E43*2)+(Sep!E43*1)</f>
        <v>13830</v>
      </c>
      <c r="G43" s="78">
        <v>58754</v>
      </c>
      <c r="H43" s="32">
        <f>SUM(Aug!H43+G43)</f>
        <v>78738</v>
      </c>
      <c r="I43" s="32">
        <f t="shared" si="0"/>
        <v>68851</v>
      </c>
      <c r="J43" s="32">
        <f t="shared" si="1"/>
        <v>119325</v>
      </c>
    </row>
    <row r="44" spans="1:10" s="10" customFormat="1" ht="15.75" customHeight="1" x14ac:dyDescent="0.2">
      <c r="A44" s="8" t="s">
        <v>35</v>
      </c>
      <c r="B44" s="9" t="s">
        <v>20</v>
      </c>
      <c r="C44" s="76"/>
      <c r="D44" s="32">
        <f>(Jul!C44*3)+(Aug!C44*2)+(Sep!C44*1)</f>
        <v>0</v>
      </c>
      <c r="E44" s="77"/>
      <c r="F44" s="32">
        <f>(Jul!E44*3)+(Aug!E44*2)+(Sep!E44*1)</f>
        <v>0</v>
      </c>
      <c r="G44" s="78"/>
      <c r="H44" s="32">
        <f>SUM(Aug!H44+G44)</f>
        <v>0</v>
      </c>
      <c r="I44" s="32">
        <f t="shared" si="0"/>
        <v>0</v>
      </c>
      <c r="J44" s="32">
        <f t="shared" si="1"/>
        <v>0</v>
      </c>
    </row>
    <row r="45" spans="1:10" s="1" customFormat="1" ht="15.75" customHeight="1" x14ac:dyDescent="0.2">
      <c r="A45" s="5" t="s">
        <v>38</v>
      </c>
      <c r="B45" s="6" t="s">
        <v>20</v>
      </c>
      <c r="C45" s="76">
        <v>5973</v>
      </c>
      <c r="D45" s="32">
        <f>(Jul!C45*3)+(Aug!C45*2)+(Sep!C45*1)</f>
        <v>49787</v>
      </c>
      <c r="E45" s="77">
        <v>784</v>
      </c>
      <c r="F45" s="32">
        <f>(Jul!E45*3)+(Aug!E45*2)+(Sep!E45*1)</f>
        <v>1471</v>
      </c>
      <c r="G45" s="78">
        <v>36958</v>
      </c>
      <c r="H45" s="32">
        <f>SUM(Aug!H45+G45)</f>
        <v>176825</v>
      </c>
      <c r="I45" s="32">
        <f t="shared" si="0"/>
        <v>43715</v>
      </c>
      <c r="J45" s="32">
        <f t="shared" si="1"/>
        <v>228083</v>
      </c>
    </row>
    <row r="46" spans="1:10" s="10" customFormat="1" ht="15.75" customHeight="1" x14ac:dyDescent="0.2">
      <c r="A46" s="8" t="s">
        <v>39</v>
      </c>
      <c r="B46" s="9" t="s">
        <v>20</v>
      </c>
      <c r="C46" s="76">
        <v>3699</v>
      </c>
      <c r="D46" s="32">
        <f>(Jul!C46*3)+(Aug!C46*2)+(Sep!C46*1)</f>
        <v>24519</v>
      </c>
      <c r="E46" s="77">
        <v>1674</v>
      </c>
      <c r="F46" s="32">
        <f>(Jul!E46*3)+(Aug!E46*2)+(Sep!E46*1)</f>
        <v>5526</v>
      </c>
      <c r="G46" s="78">
        <v>45824</v>
      </c>
      <c r="H46" s="32">
        <f>SUM(Aug!H46+G46)</f>
        <v>146227</v>
      </c>
      <c r="I46" s="32">
        <f t="shared" si="0"/>
        <v>51197</v>
      </c>
      <c r="J46" s="32">
        <f t="shared" si="1"/>
        <v>176272</v>
      </c>
    </row>
    <row r="47" spans="1:10" s="1" customFormat="1" ht="15.75" customHeight="1" x14ac:dyDescent="0.2">
      <c r="A47" s="5" t="s">
        <v>41</v>
      </c>
      <c r="B47" s="6" t="s">
        <v>20</v>
      </c>
      <c r="C47" s="76">
        <v>35250</v>
      </c>
      <c r="D47" s="32">
        <f>(Jul!C47*3)+(Aug!C47*2)+(Sep!C47*1)</f>
        <v>147387</v>
      </c>
      <c r="E47" s="77">
        <v>21512</v>
      </c>
      <c r="F47" s="32">
        <f>(Jul!E47*3)+(Aug!E47*2)+(Sep!E47*1)</f>
        <v>43201</v>
      </c>
      <c r="G47" s="78">
        <v>342678</v>
      </c>
      <c r="H47" s="32">
        <f>SUM(Aug!H47+G47)</f>
        <v>605663</v>
      </c>
      <c r="I47" s="32">
        <f t="shared" si="0"/>
        <v>399440</v>
      </c>
      <c r="J47" s="32">
        <f t="shared" si="1"/>
        <v>796251</v>
      </c>
    </row>
    <row r="48" spans="1:10" s="1" customFormat="1" ht="15.75" customHeight="1" x14ac:dyDescent="0.2">
      <c r="A48" s="5" t="s">
        <v>42</v>
      </c>
      <c r="B48" s="6" t="s">
        <v>20</v>
      </c>
      <c r="C48" s="76">
        <v>3385</v>
      </c>
      <c r="D48" s="32">
        <f>(Jul!C48*3)+(Aug!C48*2)+(Sep!C48*1)</f>
        <v>7960</v>
      </c>
      <c r="E48" s="77">
        <v>12708</v>
      </c>
      <c r="F48" s="32">
        <f>(Jul!E48*3)+(Aug!E48*2)+(Sep!E48*1)</f>
        <v>50038</v>
      </c>
      <c r="G48" s="78">
        <v>76902</v>
      </c>
      <c r="H48" s="32">
        <f>SUM(Aug!H48+G48)</f>
        <v>155926</v>
      </c>
      <c r="I48" s="32">
        <f t="shared" si="0"/>
        <v>92995</v>
      </c>
      <c r="J48" s="32">
        <f t="shared" si="1"/>
        <v>213924</v>
      </c>
    </row>
    <row r="49" spans="1:10" s="10" customFormat="1" ht="15.75" customHeight="1" x14ac:dyDescent="0.2">
      <c r="A49" s="8" t="s">
        <v>43</v>
      </c>
      <c r="B49" s="9" t="s">
        <v>20</v>
      </c>
      <c r="C49" s="76"/>
      <c r="D49" s="32">
        <f>(Jul!C49*3)+(Aug!C49*2)+(Sep!C49*1)</f>
        <v>3699</v>
      </c>
      <c r="E49" s="77">
        <v>90</v>
      </c>
      <c r="F49" s="32">
        <f>(Jul!E49*3)+(Aug!E49*2)+(Sep!E49*1)</f>
        <v>8154</v>
      </c>
      <c r="G49" s="78">
        <v>26598</v>
      </c>
      <c r="H49" s="32">
        <f>SUM(Aug!H49+G49)</f>
        <v>40124</v>
      </c>
      <c r="I49" s="32">
        <f t="shared" si="0"/>
        <v>26688</v>
      </c>
      <c r="J49" s="32">
        <f t="shared" si="1"/>
        <v>51977</v>
      </c>
    </row>
    <row r="50" spans="1:10" s="10" customFormat="1" ht="15.75" customHeight="1" x14ac:dyDescent="0.2">
      <c r="A50" s="8" t="s">
        <v>129</v>
      </c>
      <c r="B50" s="9" t="s">
        <v>20</v>
      </c>
      <c r="C50" s="76">
        <v>18915</v>
      </c>
      <c r="D50" s="32">
        <f>(Jul!C50*3)+(Aug!C50*2)+(Sep!C50*1)</f>
        <v>41016</v>
      </c>
      <c r="E50" s="77">
        <v>2580</v>
      </c>
      <c r="F50" s="32">
        <f>(Jul!E50*3)+(Aug!E50*2)+(Sep!E50*1)</f>
        <v>4545</v>
      </c>
      <c r="G50" s="78">
        <v>63606</v>
      </c>
      <c r="H50" s="32">
        <f>SUM(Aug!H50+G50)</f>
        <v>129058</v>
      </c>
      <c r="I50" s="32">
        <f t="shared" si="0"/>
        <v>85101</v>
      </c>
      <c r="J50" s="32">
        <f t="shared" si="1"/>
        <v>174619</v>
      </c>
    </row>
    <row r="51" spans="1:10" s="1" customFormat="1" ht="15.75" customHeight="1" x14ac:dyDescent="0.2">
      <c r="A51" s="5" t="s">
        <v>48</v>
      </c>
      <c r="B51" s="6" t="s">
        <v>20</v>
      </c>
      <c r="C51" s="76">
        <v>7190</v>
      </c>
      <c r="D51" s="32">
        <f>(Jul!C51*3)+(Aug!C51*2)+(Sep!C51*1)</f>
        <v>59862</v>
      </c>
      <c r="E51" s="77">
        <v>6949</v>
      </c>
      <c r="F51" s="32">
        <f>(Jul!E51*3)+(Aug!E51*2)+(Sep!E51*1)</f>
        <v>6949</v>
      </c>
      <c r="G51" s="78">
        <v>80112</v>
      </c>
      <c r="H51" s="32">
        <f>SUM(Aug!H51+G51)</f>
        <v>193074</v>
      </c>
      <c r="I51" s="32">
        <f t="shared" si="0"/>
        <v>94251</v>
      </c>
      <c r="J51" s="32">
        <f t="shared" si="1"/>
        <v>259885</v>
      </c>
    </row>
    <row r="52" spans="1:10" s="10" customFormat="1" ht="15.75" customHeight="1" x14ac:dyDescent="0.2">
      <c r="A52" s="8" t="s">
        <v>53</v>
      </c>
      <c r="B52" s="9" t="s">
        <v>20</v>
      </c>
      <c r="C52" s="76">
        <v>2916</v>
      </c>
      <c r="D52" s="32">
        <f>(Jul!C52*3)+(Aug!C52*2)+(Sep!C52*1)</f>
        <v>2916</v>
      </c>
      <c r="E52" s="77"/>
      <c r="F52" s="32">
        <f>(Jul!E52*3)+(Aug!E52*2)+(Sep!E52*1)</f>
        <v>0</v>
      </c>
      <c r="G52" s="78">
        <v>63367</v>
      </c>
      <c r="H52" s="32">
        <f>SUM(Aug!H52+G52)</f>
        <v>63367</v>
      </c>
      <c r="I52" s="32">
        <f t="shared" si="0"/>
        <v>66283</v>
      </c>
      <c r="J52" s="32">
        <f t="shared" si="1"/>
        <v>66283</v>
      </c>
    </row>
    <row r="53" spans="1:10" s="10" customFormat="1" ht="15.75" customHeight="1" x14ac:dyDescent="0.2">
      <c r="A53" s="8" t="s">
        <v>54</v>
      </c>
      <c r="B53" s="9" t="s">
        <v>20</v>
      </c>
      <c r="C53" s="76">
        <v>4936</v>
      </c>
      <c r="D53" s="32">
        <f>(Jul!C53*3)+(Aug!C53*2)+(Sep!C53*1)</f>
        <v>28199</v>
      </c>
      <c r="E53" s="77">
        <v>20017</v>
      </c>
      <c r="F53" s="32">
        <f>(Jul!E53*3)+(Aug!E53*2)+(Sep!E53*1)</f>
        <v>45882</v>
      </c>
      <c r="G53" s="78">
        <v>144031</v>
      </c>
      <c r="H53" s="32">
        <f>SUM(Aug!H53+G53)</f>
        <v>191970</v>
      </c>
      <c r="I53" s="32">
        <f t="shared" si="0"/>
        <v>168984</v>
      </c>
      <c r="J53" s="32">
        <f t="shared" si="1"/>
        <v>266051</v>
      </c>
    </row>
    <row r="54" spans="1:10" s="10" customFormat="1" ht="15.75" customHeight="1" x14ac:dyDescent="0.2">
      <c r="A54" s="8" t="s">
        <v>55</v>
      </c>
      <c r="B54" s="9" t="s">
        <v>20</v>
      </c>
      <c r="C54" s="76">
        <v>29199</v>
      </c>
      <c r="D54" s="32">
        <f>(Jul!C54*3)+(Aug!C54*2)+(Sep!C54*1)</f>
        <v>46579</v>
      </c>
      <c r="E54" s="77">
        <v>30238</v>
      </c>
      <c r="F54" s="32">
        <f>(Jul!E54*3)+(Aug!E54*2)+(Sep!E54*1)</f>
        <v>79502</v>
      </c>
      <c r="G54" s="78">
        <v>108694</v>
      </c>
      <c r="H54" s="32">
        <f>SUM(Aug!H54+G54)</f>
        <v>251679</v>
      </c>
      <c r="I54" s="32">
        <f t="shared" si="0"/>
        <v>168131</v>
      </c>
      <c r="J54" s="32">
        <f t="shared" si="1"/>
        <v>377760</v>
      </c>
    </row>
    <row r="55" spans="1:10" s="1" customFormat="1" ht="15.75" customHeight="1" x14ac:dyDescent="0.2">
      <c r="A55" s="5" t="s">
        <v>57</v>
      </c>
      <c r="B55" s="6" t="s">
        <v>20</v>
      </c>
      <c r="C55" s="76"/>
      <c r="D55" s="32">
        <f>(Jul!C55*3)+(Aug!C55*2)+(Sep!C55*1)</f>
        <v>9831</v>
      </c>
      <c r="E55" s="77"/>
      <c r="F55" s="32">
        <f>(Jul!E55*3)+(Aug!E55*2)+(Sep!E55*1)</f>
        <v>0</v>
      </c>
      <c r="G55" s="78"/>
      <c r="H55" s="32">
        <f>SUM(Aug!H55+G55)</f>
        <v>0</v>
      </c>
      <c r="I55" s="32">
        <f t="shared" si="0"/>
        <v>0</v>
      </c>
      <c r="J55" s="32">
        <f t="shared" si="1"/>
        <v>9831</v>
      </c>
    </row>
    <row r="56" spans="1:10" s="1" customFormat="1" ht="15.75" customHeight="1" x14ac:dyDescent="0.2">
      <c r="A56" s="5" t="s">
        <v>58</v>
      </c>
      <c r="B56" s="6" t="s">
        <v>20</v>
      </c>
      <c r="C56" s="76"/>
      <c r="D56" s="32">
        <f>(Jul!C56*3)+(Aug!C56*2)+(Sep!C56*1)</f>
        <v>34632</v>
      </c>
      <c r="E56" s="77">
        <v>19486</v>
      </c>
      <c r="F56" s="32">
        <f>(Jul!E56*3)+(Aug!E56*2)+(Sep!E56*1)</f>
        <v>59390</v>
      </c>
      <c r="G56" s="78">
        <v>123737</v>
      </c>
      <c r="H56" s="32">
        <f>SUM(Aug!H56+G56)</f>
        <v>341220</v>
      </c>
      <c r="I56" s="32">
        <f t="shared" si="0"/>
        <v>143223</v>
      </c>
      <c r="J56" s="32">
        <f t="shared" si="1"/>
        <v>435242</v>
      </c>
    </row>
    <row r="57" spans="1:10" s="1" customFormat="1" ht="15.75" customHeight="1" x14ac:dyDescent="0.2">
      <c r="A57" s="5" t="s">
        <v>59</v>
      </c>
      <c r="B57" s="6" t="s">
        <v>20</v>
      </c>
      <c r="C57" s="76">
        <v>1233</v>
      </c>
      <c r="D57" s="32">
        <f>(Jul!C57*3)+(Aug!C57*2)+(Sep!C57*1)</f>
        <v>93655</v>
      </c>
      <c r="E57" s="77">
        <v>26433</v>
      </c>
      <c r="F57" s="32">
        <f>(Jul!E57*3)+(Aug!E57*2)+(Sep!E57*1)</f>
        <v>97055</v>
      </c>
      <c r="G57" s="78">
        <v>159232</v>
      </c>
      <c r="H57" s="32">
        <f>SUM(Aug!H57+G57)</f>
        <v>457562</v>
      </c>
      <c r="I57" s="32">
        <f t="shared" si="0"/>
        <v>186898</v>
      </c>
      <c r="J57" s="32">
        <f t="shared" si="1"/>
        <v>648272</v>
      </c>
    </row>
    <row r="58" spans="1:10" s="1" customFormat="1" ht="15.75" customHeight="1" x14ac:dyDescent="0.2">
      <c r="A58" s="5" t="s">
        <v>60</v>
      </c>
      <c r="B58" s="6" t="s">
        <v>20</v>
      </c>
      <c r="C58" s="76">
        <v>43388</v>
      </c>
      <c r="D58" s="32">
        <f>(Jul!C58*3)+(Aug!C58*2)+(Sep!C58*1)</f>
        <v>83832</v>
      </c>
      <c r="E58" s="77">
        <v>16645</v>
      </c>
      <c r="F58" s="32">
        <f>(Jul!E58*3)+(Aug!E58*2)+(Sep!E58*1)</f>
        <v>54945</v>
      </c>
      <c r="G58" s="78">
        <v>201030</v>
      </c>
      <c r="H58" s="32">
        <f>SUM(Aug!H58+G58)</f>
        <v>456957</v>
      </c>
      <c r="I58" s="32">
        <f t="shared" si="0"/>
        <v>261063</v>
      </c>
      <c r="J58" s="32">
        <f t="shared" si="1"/>
        <v>595734</v>
      </c>
    </row>
    <row r="59" spans="1:10" s="1" customFormat="1" ht="15.75" customHeight="1" x14ac:dyDescent="0.2">
      <c r="A59" s="5" t="s">
        <v>64</v>
      </c>
      <c r="B59" s="6" t="s">
        <v>20</v>
      </c>
      <c r="C59" s="76">
        <v>11061</v>
      </c>
      <c r="D59" s="32">
        <f>(Jul!C59*3)+(Aug!C59*2)+(Sep!C59*1)</f>
        <v>37058</v>
      </c>
      <c r="E59" s="77">
        <v>331</v>
      </c>
      <c r="F59" s="32">
        <f>(Jul!E59*3)+(Aug!E59*2)+(Sep!E59*1)</f>
        <v>8702</v>
      </c>
      <c r="G59" s="78"/>
      <c r="H59" s="32">
        <f>SUM(Aug!H59+G59)</f>
        <v>56540</v>
      </c>
      <c r="I59" s="32">
        <f t="shared" si="0"/>
        <v>11392</v>
      </c>
      <c r="J59" s="32">
        <f t="shared" si="1"/>
        <v>102300</v>
      </c>
    </row>
    <row r="60" spans="1:10" s="1" customFormat="1" ht="15.75" customHeight="1" x14ac:dyDescent="0.2">
      <c r="A60" s="5" t="s">
        <v>65</v>
      </c>
      <c r="B60" s="6" t="s">
        <v>20</v>
      </c>
      <c r="C60" s="76">
        <v>4034</v>
      </c>
      <c r="D60" s="32">
        <f>(Jul!C60*3)+(Aug!C60*2)+(Sep!C60*1)</f>
        <v>40628</v>
      </c>
      <c r="E60" s="77">
        <v>1034</v>
      </c>
      <c r="F60" s="32">
        <f>(Jul!E60*3)+(Aug!E60*2)+(Sep!E60*1)</f>
        <v>9479</v>
      </c>
      <c r="G60" s="78">
        <v>66552</v>
      </c>
      <c r="H60" s="32">
        <f>SUM(Aug!H60+G60)</f>
        <v>175102</v>
      </c>
      <c r="I60" s="32">
        <f t="shared" si="0"/>
        <v>71620</v>
      </c>
      <c r="J60" s="32">
        <f t="shared" si="1"/>
        <v>225209</v>
      </c>
    </row>
    <row r="61" spans="1:10" s="1" customFormat="1" ht="15.75" customHeight="1" x14ac:dyDescent="0.2">
      <c r="A61" s="5" t="s">
        <v>66</v>
      </c>
      <c r="B61" s="6" t="s">
        <v>20</v>
      </c>
      <c r="C61" s="76">
        <v>10274</v>
      </c>
      <c r="D61" s="32">
        <f>(Jul!C61*3)+(Aug!C61*2)+(Sep!C61*1)</f>
        <v>24287</v>
      </c>
      <c r="E61" s="77">
        <v>9018</v>
      </c>
      <c r="F61" s="32">
        <f>(Jul!E61*3)+(Aug!E61*2)+(Sep!E61*1)</f>
        <v>21452</v>
      </c>
      <c r="G61" s="78">
        <v>155206</v>
      </c>
      <c r="H61" s="32">
        <f>SUM(Aug!H61+G61)</f>
        <v>168914</v>
      </c>
      <c r="I61" s="32">
        <f t="shared" si="0"/>
        <v>174498</v>
      </c>
      <c r="J61" s="32">
        <f t="shared" si="1"/>
        <v>214653</v>
      </c>
    </row>
    <row r="62" spans="1:10" s="10" customFormat="1" ht="15.75" customHeight="1" x14ac:dyDescent="0.2">
      <c r="A62" s="8" t="s">
        <v>67</v>
      </c>
      <c r="B62" s="9" t="s">
        <v>20</v>
      </c>
      <c r="C62" s="76"/>
      <c r="D62" s="32">
        <f>(Jul!C62*3)+(Aug!C62*2)+(Sep!C62*1)</f>
        <v>3076</v>
      </c>
      <c r="E62" s="77">
        <v>1130</v>
      </c>
      <c r="F62" s="32">
        <f>(Jul!E62*3)+(Aug!E62*2)+(Sep!E62*1)</f>
        <v>21323</v>
      </c>
      <c r="G62" s="78"/>
      <c r="H62" s="32">
        <f>SUM(Aug!H62+G62)</f>
        <v>50287</v>
      </c>
      <c r="I62" s="32">
        <f t="shared" si="0"/>
        <v>1130</v>
      </c>
      <c r="J62" s="32">
        <f t="shared" si="1"/>
        <v>74686</v>
      </c>
    </row>
    <row r="63" spans="1:10" s="1" customFormat="1" ht="15.75" customHeight="1" x14ac:dyDescent="0.2">
      <c r="A63" s="5" t="s">
        <v>68</v>
      </c>
      <c r="B63" s="6" t="s">
        <v>20</v>
      </c>
      <c r="C63" s="76">
        <v>10666</v>
      </c>
      <c r="D63" s="32">
        <f>(Jul!C63*3)+(Aug!C63*2)+(Sep!C63*1)</f>
        <v>74628</v>
      </c>
      <c r="E63" s="77">
        <v>4817</v>
      </c>
      <c r="F63" s="32">
        <f>(Jul!E63*3)+(Aug!E63*2)+(Sep!E63*1)</f>
        <v>45216</v>
      </c>
      <c r="G63" s="78">
        <v>28184</v>
      </c>
      <c r="H63" s="32">
        <f>SUM(Aug!H63+G63)</f>
        <v>456229</v>
      </c>
      <c r="I63" s="32">
        <f t="shared" si="0"/>
        <v>43667</v>
      </c>
      <c r="J63" s="32">
        <f t="shared" si="1"/>
        <v>576073</v>
      </c>
    </row>
    <row r="64" spans="1:10" s="10" customFormat="1" ht="15.75" customHeight="1" x14ac:dyDescent="0.2">
      <c r="A64" s="8" t="s">
        <v>69</v>
      </c>
      <c r="B64" s="9" t="s">
        <v>20</v>
      </c>
      <c r="C64" s="76"/>
      <c r="D64" s="32">
        <f>(Jul!C64*3)+(Aug!C64*2)+(Sep!C64*1)</f>
        <v>1203</v>
      </c>
      <c r="E64" s="77">
        <v>5876</v>
      </c>
      <c r="F64" s="32">
        <f>(Jul!E64*3)+(Aug!E64*2)+(Sep!E64*1)</f>
        <v>18825</v>
      </c>
      <c r="G64" s="78">
        <v>22397</v>
      </c>
      <c r="H64" s="32">
        <f>SUM(Aug!H64+G64)</f>
        <v>56826</v>
      </c>
      <c r="I64" s="32">
        <f t="shared" si="0"/>
        <v>28273</v>
      </c>
      <c r="J64" s="32">
        <f t="shared" si="1"/>
        <v>76854</v>
      </c>
    </row>
    <row r="65" spans="1:10" s="1" customFormat="1" ht="15.75" customHeight="1" x14ac:dyDescent="0.2">
      <c r="A65" s="5" t="s">
        <v>70</v>
      </c>
      <c r="B65" s="6" t="s">
        <v>20</v>
      </c>
      <c r="C65" s="76"/>
      <c r="D65" s="32">
        <f>(Jul!C65*3)+(Aug!C65*2)+(Sep!C65*1)</f>
        <v>38430</v>
      </c>
      <c r="E65" s="77">
        <v>3770</v>
      </c>
      <c r="F65" s="32">
        <f>(Jul!E65*3)+(Aug!E65*2)+(Sep!E65*1)</f>
        <v>15115</v>
      </c>
      <c r="G65" s="78">
        <v>12406</v>
      </c>
      <c r="H65" s="32">
        <f>SUM(Aug!H65+G65)</f>
        <v>25058</v>
      </c>
      <c r="I65" s="32">
        <f t="shared" si="0"/>
        <v>16176</v>
      </c>
      <c r="J65" s="32">
        <f t="shared" si="1"/>
        <v>78603</v>
      </c>
    </row>
    <row r="66" spans="1:10" s="10" customFormat="1" ht="15.75" customHeight="1" x14ac:dyDescent="0.2">
      <c r="A66" s="8" t="s">
        <v>71</v>
      </c>
      <c r="B66" s="9" t="s">
        <v>20</v>
      </c>
      <c r="C66" s="76"/>
      <c r="D66" s="32">
        <f>(Jul!C66*3)+(Aug!C66*2)+(Sep!C66*1)</f>
        <v>0</v>
      </c>
      <c r="E66" s="77"/>
      <c r="F66" s="32">
        <f>(Jul!E66*3)+(Aug!E66*2)+(Sep!E66*1)</f>
        <v>0</v>
      </c>
      <c r="G66" s="78"/>
      <c r="H66" s="32">
        <f>SUM(Aug!H66+G66)</f>
        <v>0</v>
      </c>
      <c r="I66" s="32">
        <f t="shared" si="0"/>
        <v>0</v>
      </c>
      <c r="J66" s="32">
        <f t="shared" si="1"/>
        <v>0</v>
      </c>
    </row>
    <row r="67" spans="1:10" s="1" customFormat="1" ht="15.75" customHeight="1" x14ac:dyDescent="0.2">
      <c r="A67" s="5" t="s">
        <v>72</v>
      </c>
      <c r="B67" s="6" t="s">
        <v>20</v>
      </c>
      <c r="C67" s="76">
        <v>1312</v>
      </c>
      <c r="D67" s="32">
        <f>(Jul!C67*3)+(Aug!C67*2)+(Sep!C67*1)</f>
        <v>33241</v>
      </c>
      <c r="E67" s="77"/>
      <c r="F67" s="32">
        <f>(Jul!E67*3)+(Aug!E67*2)+(Sep!E67*1)</f>
        <v>2260</v>
      </c>
      <c r="G67" s="78">
        <v>8336</v>
      </c>
      <c r="H67" s="32">
        <f>SUM(Aug!H67+G67)</f>
        <v>88421</v>
      </c>
      <c r="I67" s="32">
        <f t="shared" si="0"/>
        <v>9648</v>
      </c>
      <c r="J67" s="32">
        <f t="shared" si="1"/>
        <v>123922</v>
      </c>
    </row>
    <row r="68" spans="1:10" s="10" customFormat="1" ht="15.75" customHeight="1" x14ac:dyDescent="0.2">
      <c r="A68" s="8" t="s">
        <v>73</v>
      </c>
      <c r="B68" s="9" t="s">
        <v>20</v>
      </c>
      <c r="C68" s="76"/>
      <c r="D68" s="32">
        <f>(Jul!C68*3)+(Aug!C68*2)+(Sep!C68*1)</f>
        <v>0</v>
      </c>
      <c r="E68" s="77">
        <v>588</v>
      </c>
      <c r="F68" s="32">
        <f>(Jul!E68*3)+(Aug!E68*2)+(Sep!E68*1)</f>
        <v>5862</v>
      </c>
      <c r="G68" s="78">
        <v>22350</v>
      </c>
      <c r="H68" s="32">
        <f>SUM(Aug!H68+G68)</f>
        <v>36388</v>
      </c>
      <c r="I68" s="32">
        <f t="shared" si="0"/>
        <v>22938</v>
      </c>
      <c r="J68" s="32">
        <f t="shared" si="1"/>
        <v>42250</v>
      </c>
    </row>
    <row r="69" spans="1:10" s="1" customFormat="1" ht="15.75" customHeight="1" x14ac:dyDescent="0.2">
      <c r="A69" s="5" t="s">
        <v>138</v>
      </c>
      <c r="B69" s="6" t="s">
        <v>20</v>
      </c>
      <c r="C69" s="76">
        <v>2162</v>
      </c>
      <c r="D69" s="32">
        <f>(Jul!C69*3)+(Aug!C69*2)+(Sep!C69*1)</f>
        <v>12998</v>
      </c>
      <c r="E69" s="77">
        <v>4221</v>
      </c>
      <c r="F69" s="32">
        <f>(Jul!E69*3)+(Aug!E69*2)+(Sep!E69*1)</f>
        <v>9025</v>
      </c>
      <c r="G69" s="78">
        <v>46333</v>
      </c>
      <c r="H69" s="32">
        <f>SUM(Aug!H69+G69)</f>
        <v>132990</v>
      </c>
      <c r="I69" s="32">
        <f t="shared" si="0"/>
        <v>52716</v>
      </c>
      <c r="J69" s="32">
        <f t="shared" si="1"/>
        <v>155013</v>
      </c>
    </row>
    <row r="70" spans="1:10" s="1" customFormat="1" ht="15.75" customHeight="1" x14ac:dyDescent="0.2">
      <c r="A70" s="5" t="s">
        <v>74</v>
      </c>
      <c r="B70" s="6" t="s">
        <v>20</v>
      </c>
      <c r="C70" s="76"/>
      <c r="D70" s="32">
        <f>(Jul!C70*3)+(Aug!C70*2)+(Sep!C70*1)</f>
        <v>270</v>
      </c>
      <c r="E70" s="77"/>
      <c r="F70" s="32">
        <f>(Jul!E70*3)+(Aug!E70*2)+(Sep!E70*1)</f>
        <v>6255</v>
      </c>
      <c r="G70" s="78"/>
      <c r="H70" s="32">
        <f>SUM(Aug!H70+G70)</f>
        <v>72193</v>
      </c>
      <c r="I70" s="32">
        <f t="shared" ref="I70:I80" si="2">C70+E70+G70</f>
        <v>0</v>
      </c>
      <c r="J70" s="32">
        <f t="shared" ref="J70:J80" si="3">D70+F70+H70</f>
        <v>78718</v>
      </c>
    </row>
    <row r="71" spans="1:10" s="10" customFormat="1" ht="15.75" customHeight="1" x14ac:dyDescent="0.2">
      <c r="A71" s="8" t="s">
        <v>76</v>
      </c>
      <c r="B71" s="9" t="s">
        <v>20</v>
      </c>
      <c r="C71" s="76"/>
      <c r="D71" s="32">
        <f>(Jul!C71*3)+(Aug!C71*2)+(Sep!C71*1)</f>
        <v>8574</v>
      </c>
      <c r="E71" s="77"/>
      <c r="F71" s="32">
        <f>(Jul!E71*3)+(Aug!E71*2)+(Sep!E71*1)</f>
        <v>0</v>
      </c>
      <c r="G71" s="78"/>
      <c r="H71" s="32">
        <f>SUM(Aug!H71+G71)</f>
        <v>24504</v>
      </c>
      <c r="I71" s="32">
        <f t="shared" si="2"/>
        <v>0</v>
      </c>
      <c r="J71" s="32">
        <f t="shared" si="3"/>
        <v>33078</v>
      </c>
    </row>
    <row r="72" spans="1:10" s="10" customFormat="1" ht="15.75" customHeight="1" x14ac:dyDescent="0.2">
      <c r="A72" s="8" t="s">
        <v>77</v>
      </c>
      <c r="B72" s="9" t="s">
        <v>20</v>
      </c>
      <c r="C72" s="76">
        <v>3359</v>
      </c>
      <c r="D72" s="32">
        <f>(Jul!C72*3)+(Aug!C72*2)+(Sep!C72*1)</f>
        <v>3877</v>
      </c>
      <c r="E72" s="77">
        <v>2085</v>
      </c>
      <c r="F72" s="32">
        <f>(Jul!E72*3)+(Aug!E72*2)+(Sep!E72*1)</f>
        <v>13977</v>
      </c>
      <c r="G72" s="78">
        <v>99038</v>
      </c>
      <c r="H72" s="32">
        <f>SUM(Aug!H72+G72)</f>
        <v>107876</v>
      </c>
      <c r="I72" s="32">
        <f t="shared" si="2"/>
        <v>104482</v>
      </c>
      <c r="J72" s="32">
        <f t="shared" si="3"/>
        <v>125730</v>
      </c>
    </row>
    <row r="73" spans="1:10" s="10" customFormat="1" ht="15.75" customHeight="1" x14ac:dyDescent="0.2">
      <c r="A73" s="8" t="s">
        <v>78</v>
      </c>
      <c r="B73" s="9" t="s">
        <v>20</v>
      </c>
      <c r="C73" s="76">
        <v>15468</v>
      </c>
      <c r="D73" s="32">
        <f>(Jul!C73*3)+(Aug!C73*2)+(Sep!C73*1)</f>
        <v>84382</v>
      </c>
      <c r="E73" s="77"/>
      <c r="F73" s="32">
        <f>(Jul!E73*3)+(Aug!E73*2)+(Sep!E73*1)</f>
        <v>0</v>
      </c>
      <c r="G73" s="78">
        <v>39525</v>
      </c>
      <c r="H73" s="32">
        <f>SUM(Aug!H73+G73)</f>
        <v>116532</v>
      </c>
      <c r="I73" s="32">
        <f t="shared" si="2"/>
        <v>54993</v>
      </c>
      <c r="J73" s="32">
        <f t="shared" si="3"/>
        <v>200914</v>
      </c>
    </row>
    <row r="74" spans="1:10" s="1" customFormat="1" ht="15.75" customHeight="1" x14ac:dyDescent="0.2">
      <c r="A74" s="5" t="s">
        <v>79</v>
      </c>
      <c r="B74" s="6" t="s">
        <v>20</v>
      </c>
      <c r="C74" s="76">
        <v>1233</v>
      </c>
      <c r="D74" s="32">
        <f>(Jul!C74*3)+(Aug!C74*2)+(Sep!C74*1)</f>
        <v>1233</v>
      </c>
      <c r="E74" s="77">
        <v>4018</v>
      </c>
      <c r="F74" s="32">
        <f>(Jul!E74*3)+(Aug!E74*2)+(Sep!E74*1)</f>
        <v>4018</v>
      </c>
      <c r="G74" s="78">
        <v>35045</v>
      </c>
      <c r="H74" s="32">
        <f>SUM(Aug!H74+G74)</f>
        <v>35045</v>
      </c>
      <c r="I74" s="32">
        <f t="shared" si="2"/>
        <v>40296</v>
      </c>
      <c r="J74" s="32">
        <f t="shared" si="3"/>
        <v>40296</v>
      </c>
    </row>
    <row r="75" spans="1:10" s="10" customFormat="1" ht="15.75" customHeight="1" x14ac:dyDescent="0.2">
      <c r="A75" s="8" t="s">
        <v>83</v>
      </c>
      <c r="B75" s="9" t="s">
        <v>20</v>
      </c>
      <c r="C75" s="76"/>
      <c r="D75" s="32">
        <f>(Jul!C75*3)+(Aug!C75*2)+(Sep!C75*1)</f>
        <v>0</v>
      </c>
      <c r="E75" s="77"/>
      <c r="F75" s="32">
        <f>(Jul!E75*3)+(Aug!E75*2)+(Sep!E75*1)</f>
        <v>0</v>
      </c>
      <c r="G75" s="78"/>
      <c r="H75" s="32">
        <f>SUM(Aug!H75+G75)</f>
        <v>0</v>
      </c>
      <c r="I75" s="32">
        <f t="shared" si="2"/>
        <v>0</v>
      </c>
      <c r="J75" s="32">
        <f t="shared" si="3"/>
        <v>0</v>
      </c>
    </row>
    <row r="76" spans="1:10" s="10" customFormat="1" ht="15.75" customHeight="1" x14ac:dyDescent="0.2">
      <c r="A76" s="8" t="s">
        <v>85</v>
      </c>
      <c r="B76" s="9" t="s">
        <v>20</v>
      </c>
      <c r="C76" s="76"/>
      <c r="D76" s="32">
        <f>(Jul!C76*3)+(Aug!C76*2)+(Sep!C76*1)</f>
        <v>0</v>
      </c>
      <c r="E76" s="77"/>
      <c r="F76" s="32">
        <f>(Jul!E76*3)+(Aug!E76*2)+(Sep!E76*1)</f>
        <v>5274</v>
      </c>
      <c r="G76" s="78"/>
      <c r="H76" s="32">
        <f>SUM(Aug!H76+G76)</f>
        <v>1758</v>
      </c>
      <c r="I76" s="32">
        <f t="shared" si="2"/>
        <v>0</v>
      </c>
      <c r="J76" s="32">
        <f t="shared" si="3"/>
        <v>7032</v>
      </c>
    </row>
    <row r="77" spans="1:10" s="1" customFormat="1" ht="15.75" customHeight="1" x14ac:dyDescent="0.2">
      <c r="A77" s="5" t="s">
        <v>86</v>
      </c>
      <c r="B77" s="6" t="s">
        <v>20</v>
      </c>
      <c r="C77" s="76">
        <v>24955</v>
      </c>
      <c r="D77" s="32">
        <f>(Jul!C77*3)+(Aug!C77*2)+(Sep!C77*1)</f>
        <v>78366</v>
      </c>
      <c r="E77" s="77">
        <v>14587</v>
      </c>
      <c r="F77" s="32">
        <f>(Jul!E77*3)+(Aug!E77*2)+(Sep!E77*1)</f>
        <v>45173</v>
      </c>
      <c r="G77" s="78">
        <v>170853</v>
      </c>
      <c r="H77" s="32">
        <f>SUM(Aug!H77+G77)</f>
        <v>514023</v>
      </c>
      <c r="I77" s="32">
        <f t="shared" si="2"/>
        <v>210395</v>
      </c>
      <c r="J77" s="32">
        <f t="shared" si="3"/>
        <v>637562</v>
      </c>
    </row>
    <row r="78" spans="1:10" s="1" customFormat="1" ht="15.75" customHeight="1" x14ac:dyDescent="0.2">
      <c r="A78" s="5" t="s">
        <v>137</v>
      </c>
      <c r="B78" s="6" t="s">
        <v>20</v>
      </c>
      <c r="C78" s="76"/>
      <c r="D78" s="32">
        <f>(Jul!C78*3)+(Aug!C78*2)+(Sep!C78*1)</f>
        <v>0</v>
      </c>
      <c r="E78" s="77">
        <v>4631</v>
      </c>
      <c r="F78" s="32">
        <f>(Jul!E78*3)+(Aug!E78*2)+(Sep!E78*1)</f>
        <v>10347</v>
      </c>
      <c r="G78" s="78">
        <v>8725</v>
      </c>
      <c r="H78" s="32">
        <f>SUM(Aug!H78+G78)</f>
        <v>13369</v>
      </c>
      <c r="I78" s="32">
        <f t="shared" si="2"/>
        <v>13356</v>
      </c>
      <c r="J78" s="32">
        <f t="shared" si="3"/>
        <v>23716</v>
      </c>
    </row>
    <row r="79" spans="1:10" s="1" customFormat="1" ht="15.75" customHeight="1" x14ac:dyDescent="0.2">
      <c r="A79" s="5" t="s">
        <v>135</v>
      </c>
      <c r="B79" s="6" t="s">
        <v>20</v>
      </c>
      <c r="C79" s="76"/>
      <c r="D79" s="32">
        <f>(Jul!C79*3)+(Aug!C79*2)+(Sep!C79*1)</f>
        <v>0</v>
      </c>
      <c r="E79" s="77">
        <v>3927</v>
      </c>
      <c r="F79" s="32">
        <f>(Jul!E79*3)+(Aug!E79*2)+(Sep!E79*1)</f>
        <v>6915</v>
      </c>
      <c r="G79" s="78">
        <v>306641</v>
      </c>
      <c r="H79" s="32">
        <f>SUM(Aug!H79+G79)</f>
        <v>320078</v>
      </c>
      <c r="I79" s="32">
        <f t="shared" si="2"/>
        <v>310568</v>
      </c>
      <c r="J79" s="32">
        <f t="shared" si="3"/>
        <v>326993</v>
      </c>
    </row>
    <row r="80" spans="1:10" s="1" customFormat="1" ht="15.75" customHeight="1" x14ac:dyDescent="0.2">
      <c r="A80" s="5" t="s">
        <v>136</v>
      </c>
      <c r="B80" s="6" t="s">
        <v>20</v>
      </c>
      <c r="C80" s="76"/>
      <c r="D80" s="32">
        <f>(Jul!C80*3)+(Aug!C80*2)+(Sep!C80*1)</f>
        <v>0</v>
      </c>
      <c r="E80" s="77">
        <v>1339</v>
      </c>
      <c r="F80" s="32">
        <f>(Jul!E80*3)+(Aug!E80*2)+(Sep!E80*1)</f>
        <v>1339</v>
      </c>
      <c r="G80" s="78"/>
      <c r="H80" s="32">
        <f>SUM(Aug!H80+G80)</f>
        <v>0</v>
      </c>
      <c r="I80" s="32">
        <f t="shared" si="2"/>
        <v>1339</v>
      </c>
      <c r="J80" s="32">
        <f t="shared" si="3"/>
        <v>1339</v>
      </c>
    </row>
    <row r="81" spans="1:10" s="3" customFormat="1" ht="21.75" x14ac:dyDescent="0.2">
      <c r="A81" s="18" t="s">
        <v>123</v>
      </c>
      <c r="B81" s="2"/>
      <c r="C81" s="33">
        <f>SUM(C5:C35)</f>
        <v>91130</v>
      </c>
      <c r="D81" s="33">
        <f t="shared" ref="D81:J81" si="4">SUM(D5:D35)</f>
        <v>691620</v>
      </c>
      <c r="E81" s="33">
        <f t="shared" si="4"/>
        <v>107980</v>
      </c>
      <c r="F81" s="33">
        <f t="shared" si="4"/>
        <v>630675</v>
      </c>
      <c r="G81" s="33">
        <f t="shared" si="4"/>
        <v>1015232</v>
      </c>
      <c r="H81" s="33">
        <f t="shared" si="4"/>
        <v>3877430</v>
      </c>
      <c r="I81" s="33">
        <f t="shared" si="4"/>
        <v>1214342</v>
      </c>
      <c r="J81" s="33">
        <f t="shared" si="4"/>
        <v>5199725</v>
      </c>
    </row>
    <row r="82" spans="1:10" s="3" customFormat="1" ht="21.75" x14ac:dyDescent="0.2">
      <c r="A82" s="18" t="s">
        <v>124</v>
      </c>
      <c r="B82" s="2"/>
      <c r="C82" s="33">
        <f>SUM(C36:C80)</f>
        <v>279710</v>
      </c>
      <c r="D82" s="33">
        <f t="shared" ref="D82:J82" si="5">SUM(D36:D80)</f>
        <v>1491179</v>
      </c>
      <c r="E82" s="33">
        <f t="shared" si="5"/>
        <v>237917</v>
      </c>
      <c r="F82" s="33">
        <f t="shared" si="5"/>
        <v>793362</v>
      </c>
      <c r="G82" s="33">
        <f t="shared" si="5"/>
        <v>3393213</v>
      </c>
      <c r="H82" s="33">
        <f t="shared" si="5"/>
        <v>7327830</v>
      </c>
      <c r="I82" s="33">
        <f t="shared" si="5"/>
        <v>3910840</v>
      </c>
      <c r="J82" s="33">
        <f t="shared" si="5"/>
        <v>9612371</v>
      </c>
    </row>
    <row r="83" spans="1:10" s="3" customFormat="1" ht="15.75" customHeight="1" x14ac:dyDescent="0.2">
      <c r="A83" s="16" t="s">
        <v>87</v>
      </c>
      <c r="B83" s="2"/>
      <c r="C83" s="33">
        <f>SUM(C81:C82)</f>
        <v>370840</v>
      </c>
      <c r="D83" s="33">
        <f t="shared" ref="D83:J83" si="6">SUM(D81:D82)</f>
        <v>2182799</v>
      </c>
      <c r="E83" s="33">
        <f t="shared" si="6"/>
        <v>345897</v>
      </c>
      <c r="F83" s="33">
        <f t="shared" si="6"/>
        <v>1424037</v>
      </c>
      <c r="G83" s="33">
        <f t="shared" si="6"/>
        <v>4408445</v>
      </c>
      <c r="H83" s="33">
        <f t="shared" si="6"/>
        <v>11205260</v>
      </c>
      <c r="I83" s="33">
        <f t="shared" si="6"/>
        <v>5125182</v>
      </c>
      <c r="J83" s="33">
        <f t="shared" si="6"/>
        <v>14812096</v>
      </c>
    </row>
    <row r="84" spans="1:10" x14ac:dyDescent="0.2">
      <c r="A84" s="11"/>
      <c r="B84" s="2"/>
      <c r="C84" s="2"/>
      <c r="D84" s="35"/>
      <c r="E84" s="2"/>
      <c r="F84" s="35"/>
      <c r="G84" s="2"/>
      <c r="H84" s="35"/>
      <c r="I84" s="41"/>
      <c r="J84" s="46"/>
    </row>
    <row r="85" spans="1:10" x14ac:dyDescent="0.2">
      <c r="A85" s="11"/>
      <c r="B85" s="2"/>
      <c r="C85" s="2"/>
      <c r="D85" s="35"/>
      <c r="E85" s="2"/>
      <c r="F85" s="35"/>
      <c r="G85" s="2"/>
      <c r="H85" s="35"/>
      <c r="I85" s="41" t="s">
        <v>153</v>
      </c>
      <c r="J85" s="46">
        <v>21250526</v>
      </c>
    </row>
    <row r="86" spans="1:10" x14ac:dyDescent="0.2">
      <c r="A86" s="11"/>
      <c r="B86" s="2"/>
      <c r="C86" s="2"/>
      <c r="D86" s="35"/>
      <c r="E86" s="2"/>
      <c r="F86" s="35"/>
      <c r="G86" s="2"/>
      <c r="H86" s="35"/>
    </row>
    <row r="87" spans="1:10" x14ac:dyDescent="0.2">
      <c r="C87" s="51"/>
      <c r="D87" s="51"/>
      <c r="E87" s="51"/>
      <c r="F87" s="51"/>
      <c r="G87" s="51"/>
      <c r="H87" s="51"/>
      <c r="I87" s="51"/>
      <c r="J87" s="51"/>
    </row>
  </sheetData>
  <sheetProtection password="B68E" sheet="1" objects="1" scenarios="1"/>
  <mergeCells count="1">
    <mergeCell ref="A1:J1"/>
  </mergeCells>
  <phoneticPr fontId="4" type="noConversion"/>
  <conditionalFormatting sqref="A2:A83 C2:IV2 A1:XFD1 I3:IV83 B3:H86">
    <cfRule type="expression" dxfId="585" priority="88" stopIfTrue="1">
      <formula>CellHasFormula</formula>
    </cfRule>
  </conditionalFormatting>
  <conditionalFormatting sqref="A1:XFD1">
    <cfRule type="expression" dxfId="584" priority="87" stopIfTrue="1">
      <formula>CellHasFormula</formula>
    </cfRule>
  </conditionalFormatting>
  <conditionalFormatting sqref="C36:C80">
    <cfRule type="expression" dxfId="583" priority="86" stopIfTrue="1">
      <formula>CellHasFormula</formula>
    </cfRule>
  </conditionalFormatting>
  <conditionalFormatting sqref="E36:E80">
    <cfRule type="expression" dxfId="582" priority="85" stopIfTrue="1">
      <formula>CellHasFormula</formula>
    </cfRule>
  </conditionalFormatting>
  <conditionalFormatting sqref="G36:G80">
    <cfRule type="expression" dxfId="581" priority="84" stopIfTrue="1">
      <formula>CellHasFormula</formula>
    </cfRule>
  </conditionalFormatting>
  <conditionalFormatting sqref="C5:C80">
    <cfRule type="expression" dxfId="580" priority="83" stopIfTrue="1">
      <formula>CellHasFormula</formula>
    </cfRule>
  </conditionalFormatting>
  <conditionalFormatting sqref="E5:E80">
    <cfRule type="expression" dxfId="579" priority="82" stopIfTrue="1">
      <formula>CellHasFormula</formula>
    </cfRule>
  </conditionalFormatting>
  <conditionalFormatting sqref="G5:G80">
    <cfRule type="expression" dxfId="578" priority="81" stopIfTrue="1">
      <formula>CellHasFormula</formula>
    </cfRule>
  </conditionalFormatting>
  <conditionalFormatting sqref="C5:C80">
    <cfRule type="expression" dxfId="577" priority="80" stopIfTrue="1">
      <formula>CellHasFormula</formula>
    </cfRule>
  </conditionalFormatting>
  <conditionalFormatting sqref="C5:C80">
    <cfRule type="expression" dxfId="576" priority="79" stopIfTrue="1">
      <formula>CellHasFormula</formula>
    </cfRule>
  </conditionalFormatting>
  <conditionalFormatting sqref="E5:E80">
    <cfRule type="expression" dxfId="575" priority="78" stopIfTrue="1">
      <formula>CellHasFormula</formula>
    </cfRule>
  </conditionalFormatting>
  <conditionalFormatting sqref="E5:E80">
    <cfRule type="expression" dxfId="574" priority="77" stopIfTrue="1">
      <formula>CellHasFormula</formula>
    </cfRule>
  </conditionalFormatting>
  <conditionalFormatting sqref="G5:G80">
    <cfRule type="expression" dxfId="573" priority="76" stopIfTrue="1">
      <formula>CellHasFormula</formula>
    </cfRule>
  </conditionalFormatting>
  <conditionalFormatting sqref="G5:G80">
    <cfRule type="expression" dxfId="572" priority="75" stopIfTrue="1">
      <formula>CellHasFormula</formula>
    </cfRule>
  </conditionalFormatting>
  <conditionalFormatting sqref="C36:C80">
    <cfRule type="expression" dxfId="571" priority="74" stopIfTrue="1">
      <formula>CellHasFormula</formula>
    </cfRule>
  </conditionalFormatting>
  <conditionalFormatting sqref="C36:C80">
    <cfRule type="expression" dxfId="570" priority="73" stopIfTrue="1">
      <formula>CellHasFormula</formula>
    </cfRule>
  </conditionalFormatting>
  <conditionalFormatting sqref="C36:C80">
    <cfRule type="expression" dxfId="569" priority="72" stopIfTrue="1">
      <formula>CellHasFormula</formula>
    </cfRule>
  </conditionalFormatting>
  <conditionalFormatting sqref="E36:E80">
    <cfRule type="expression" dxfId="568" priority="71" stopIfTrue="1">
      <formula>CellHasFormula</formula>
    </cfRule>
  </conditionalFormatting>
  <conditionalFormatting sqref="E36:E80">
    <cfRule type="expression" dxfId="567" priority="70" stopIfTrue="1">
      <formula>CellHasFormula</formula>
    </cfRule>
  </conditionalFormatting>
  <conditionalFormatting sqref="E36:E80">
    <cfRule type="expression" dxfId="566" priority="69" stopIfTrue="1">
      <formula>CellHasFormula</formula>
    </cfRule>
  </conditionalFormatting>
  <conditionalFormatting sqref="G36:G80">
    <cfRule type="expression" dxfId="565" priority="68" stopIfTrue="1">
      <formula>CellHasFormula</formula>
    </cfRule>
  </conditionalFormatting>
  <conditionalFormatting sqref="G36:G80">
    <cfRule type="expression" dxfId="564" priority="67" stopIfTrue="1">
      <formula>CellHasFormula</formula>
    </cfRule>
  </conditionalFormatting>
  <conditionalFormatting sqref="G36:G80">
    <cfRule type="expression" dxfId="563" priority="66" stopIfTrue="1">
      <formula>CellHasFormula</formula>
    </cfRule>
  </conditionalFormatting>
  <conditionalFormatting sqref="C5:C80">
    <cfRule type="expression" dxfId="562" priority="65" stopIfTrue="1">
      <formula>CellHasFormula</formula>
    </cfRule>
  </conditionalFormatting>
  <conditionalFormatting sqref="C5:C80">
    <cfRule type="expression" dxfId="561" priority="64" stopIfTrue="1">
      <formula>CellHasFormula</formula>
    </cfRule>
  </conditionalFormatting>
  <conditionalFormatting sqref="C36:C80">
    <cfRule type="expression" dxfId="560" priority="63" stopIfTrue="1">
      <formula>CellHasFormula</formula>
    </cfRule>
  </conditionalFormatting>
  <conditionalFormatting sqref="C36:C79">
    <cfRule type="expression" dxfId="559" priority="62" stopIfTrue="1">
      <formula>CellHasFormula</formula>
    </cfRule>
  </conditionalFormatting>
  <conditionalFormatting sqref="C36:C79">
    <cfRule type="expression" dxfId="558" priority="61" stopIfTrue="1">
      <formula>CellHasFormula</formula>
    </cfRule>
  </conditionalFormatting>
  <conditionalFormatting sqref="C36:C79">
    <cfRule type="expression" dxfId="557" priority="60" stopIfTrue="1">
      <formula>CellHasFormula</formula>
    </cfRule>
  </conditionalFormatting>
  <conditionalFormatting sqref="C36:C79">
    <cfRule type="expression" dxfId="556" priority="59" stopIfTrue="1">
      <formula>CellHasFormula</formula>
    </cfRule>
  </conditionalFormatting>
  <conditionalFormatting sqref="C36:C79">
    <cfRule type="expression" dxfId="555" priority="58" stopIfTrue="1">
      <formula>CellHasFormula</formula>
    </cfRule>
  </conditionalFormatting>
  <conditionalFormatting sqref="C36:C79">
    <cfRule type="expression" dxfId="554" priority="57" stopIfTrue="1">
      <formula>CellHasFormula</formula>
    </cfRule>
  </conditionalFormatting>
  <conditionalFormatting sqref="C36:C79">
    <cfRule type="expression" dxfId="553" priority="56" stopIfTrue="1">
      <formula>CellHasFormula</formula>
    </cfRule>
  </conditionalFormatting>
  <conditionalFormatting sqref="C36:C79">
    <cfRule type="expression" dxfId="552" priority="55" stopIfTrue="1">
      <formula>CellHasFormula</formula>
    </cfRule>
  </conditionalFormatting>
  <conditionalFormatting sqref="C5:C35">
    <cfRule type="expression" dxfId="551" priority="54" stopIfTrue="1">
      <formula>CellHasFormula</formula>
    </cfRule>
  </conditionalFormatting>
  <conditionalFormatting sqref="C5:C35">
    <cfRule type="expression" dxfId="550" priority="53" stopIfTrue="1">
      <formula>CellHasFormula</formula>
    </cfRule>
  </conditionalFormatting>
  <conditionalFormatting sqref="C5:C35">
    <cfRule type="expression" dxfId="549" priority="52" stopIfTrue="1">
      <formula>CellHasFormula</formula>
    </cfRule>
  </conditionalFormatting>
  <conditionalFormatting sqref="C5:C35">
    <cfRule type="expression" dxfId="548" priority="51" stopIfTrue="1">
      <formula>CellHasFormula</formula>
    </cfRule>
  </conditionalFormatting>
  <conditionalFormatting sqref="E5:E80">
    <cfRule type="expression" dxfId="547" priority="50" stopIfTrue="1">
      <formula>CellHasFormula</formula>
    </cfRule>
  </conditionalFormatting>
  <conditionalFormatting sqref="E5:E80">
    <cfRule type="expression" dxfId="546" priority="49" stopIfTrue="1">
      <formula>CellHasFormula</formula>
    </cfRule>
  </conditionalFormatting>
  <conditionalFormatting sqref="E36:E80">
    <cfRule type="expression" dxfId="545" priority="48" stopIfTrue="1">
      <formula>CellHasFormula</formula>
    </cfRule>
  </conditionalFormatting>
  <conditionalFormatting sqref="E36:E80">
    <cfRule type="expression" dxfId="544" priority="47" stopIfTrue="1">
      <formula>CellHasFormula</formula>
    </cfRule>
  </conditionalFormatting>
  <conditionalFormatting sqref="E36:E80">
    <cfRule type="expression" dxfId="543" priority="46" stopIfTrue="1">
      <formula>CellHasFormula</formula>
    </cfRule>
  </conditionalFormatting>
  <conditionalFormatting sqref="E36:E80">
    <cfRule type="expression" dxfId="542" priority="45" stopIfTrue="1">
      <formula>CellHasFormula</formula>
    </cfRule>
  </conditionalFormatting>
  <conditionalFormatting sqref="E36:E80">
    <cfRule type="expression" dxfId="541" priority="44" stopIfTrue="1">
      <formula>CellHasFormula</formula>
    </cfRule>
  </conditionalFormatting>
  <conditionalFormatting sqref="E36:E80">
    <cfRule type="expression" dxfId="540" priority="43" stopIfTrue="1">
      <formula>CellHasFormula</formula>
    </cfRule>
  </conditionalFormatting>
  <conditionalFormatting sqref="E36:E80">
    <cfRule type="expression" dxfId="539" priority="42" stopIfTrue="1">
      <formula>CellHasFormula</formula>
    </cfRule>
  </conditionalFormatting>
  <conditionalFormatting sqref="E36:E80">
    <cfRule type="expression" dxfId="538" priority="41" stopIfTrue="1">
      <formula>CellHasFormula</formula>
    </cfRule>
  </conditionalFormatting>
  <conditionalFormatting sqref="E36:E80">
    <cfRule type="expression" dxfId="537" priority="40" stopIfTrue="1">
      <formula>CellHasFormula</formula>
    </cfRule>
  </conditionalFormatting>
  <conditionalFormatting sqref="E36:E80">
    <cfRule type="expression" dxfId="536" priority="39" stopIfTrue="1">
      <formula>CellHasFormula</formula>
    </cfRule>
  </conditionalFormatting>
  <conditionalFormatting sqref="E36:E80">
    <cfRule type="expression" dxfId="535" priority="38" stopIfTrue="1">
      <formula>CellHasFormula</formula>
    </cfRule>
  </conditionalFormatting>
  <conditionalFormatting sqref="E36:E80">
    <cfRule type="expression" dxfId="534" priority="37" stopIfTrue="1">
      <formula>CellHasFormula</formula>
    </cfRule>
  </conditionalFormatting>
  <conditionalFormatting sqref="E36:E80">
    <cfRule type="expression" dxfId="533" priority="36" stopIfTrue="1">
      <formula>CellHasFormula</formula>
    </cfRule>
  </conditionalFormatting>
  <conditionalFormatting sqref="E36:E80">
    <cfRule type="expression" dxfId="532" priority="35" stopIfTrue="1">
      <formula>CellHasFormula</formula>
    </cfRule>
  </conditionalFormatting>
  <conditionalFormatting sqref="E36:E80">
    <cfRule type="expression" dxfId="531" priority="34" stopIfTrue="1">
      <formula>CellHasFormula</formula>
    </cfRule>
  </conditionalFormatting>
  <conditionalFormatting sqref="E36:E80">
    <cfRule type="expression" dxfId="530" priority="33" stopIfTrue="1">
      <formula>CellHasFormula</formula>
    </cfRule>
  </conditionalFormatting>
  <conditionalFormatting sqref="E36:E80">
    <cfRule type="expression" dxfId="529" priority="32" stopIfTrue="1">
      <formula>CellHasFormula</formula>
    </cfRule>
  </conditionalFormatting>
  <conditionalFormatting sqref="E5:E35">
    <cfRule type="expression" dxfId="528" priority="31" stopIfTrue="1">
      <formula>CellHasFormula</formula>
    </cfRule>
  </conditionalFormatting>
  <conditionalFormatting sqref="E5:E35">
    <cfRule type="expression" dxfId="527" priority="30" stopIfTrue="1">
      <formula>CellHasFormula</formula>
    </cfRule>
  </conditionalFormatting>
  <conditionalFormatting sqref="E5:E35">
    <cfRule type="expression" dxfId="526" priority="29" stopIfTrue="1">
      <formula>CellHasFormula</formula>
    </cfRule>
  </conditionalFormatting>
  <conditionalFormatting sqref="E5:E35">
    <cfRule type="expression" dxfId="525" priority="28" stopIfTrue="1">
      <formula>CellHasFormula</formula>
    </cfRule>
  </conditionalFormatting>
  <conditionalFormatting sqref="G5:G80">
    <cfRule type="expression" dxfId="524" priority="27" stopIfTrue="1">
      <formula>CellHasFormula</formula>
    </cfRule>
  </conditionalFormatting>
  <conditionalFormatting sqref="G5:G80">
    <cfRule type="expression" dxfId="523" priority="26" stopIfTrue="1">
      <formula>CellHasFormula</formula>
    </cfRule>
  </conditionalFormatting>
  <conditionalFormatting sqref="G36:G80">
    <cfRule type="expression" dxfId="522" priority="25" stopIfTrue="1">
      <formula>CellHasFormula</formula>
    </cfRule>
  </conditionalFormatting>
  <conditionalFormatting sqref="G36:G80">
    <cfRule type="expression" dxfId="521" priority="24" stopIfTrue="1">
      <formula>CellHasFormula</formula>
    </cfRule>
  </conditionalFormatting>
  <conditionalFormatting sqref="G36:G80">
    <cfRule type="expression" dxfId="520" priority="23" stopIfTrue="1">
      <formula>CellHasFormula</formula>
    </cfRule>
  </conditionalFormatting>
  <conditionalFormatting sqref="G36:G80">
    <cfRule type="expression" dxfId="519" priority="22" stopIfTrue="1">
      <formula>CellHasFormula</formula>
    </cfRule>
  </conditionalFormatting>
  <conditionalFormatting sqref="G36:G80">
    <cfRule type="expression" dxfId="518" priority="21" stopIfTrue="1">
      <formula>CellHasFormula</formula>
    </cfRule>
  </conditionalFormatting>
  <conditionalFormatting sqref="G36:G80">
    <cfRule type="expression" dxfId="517" priority="20" stopIfTrue="1">
      <formula>CellHasFormula</formula>
    </cfRule>
  </conditionalFormatting>
  <conditionalFormatting sqref="G36:G80">
    <cfRule type="expression" dxfId="516" priority="19" stopIfTrue="1">
      <formula>CellHasFormula</formula>
    </cfRule>
  </conditionalFormatting>
  <conditionalFormatting sqref="G36:G80">
    <cfRule type="expression" dxfId="515" priority="18" stopIfTrue="1">
      <formula>CellHasFormula</formula>
    </cfRule>
  </conditionalFormatting>
  <conditionalFormatting sqref="G36:G80">
    <cfRule type="expression" dxfId="514" priority="17" stopIfTrue="1">
      <formula>CellHasFormula</formula>
    </cfRule>
  </conditionalFormatting>
  <conditionalFormatting sqref="G36:G80">
    <cfRule type="expression" dxfId="513" priority="16" stopIfTrue="1">
      <formula>CellHasFormula</formula>
    </cfRule>
  </conditionalFormatting>
  <conditionalFormatting sqref="G36:G80">
    <cfRule type="expression" dxfId="512" priority="15" stopIfTrue="1">
      <formula>CellHasFormula</formula>
    </cfRule>
  </conditionalFormatting>
  <conditionalFormatting sqref="G36:G80">
    <cfRule type="expression" dxfId="511" priority="14" stopIfTrue="1">
      <formula>CellHasFormula</formula>
    </cfRule>
  </conditionalFormatting>
  <conditionalFormatting sqref="G36:G80">
    <cfRule type="expression" dxfId="510" priority="13" stopIfTrue="1">
      <formula>CellHasFormula</formula>
    </cfRule>
  </conditionalFormatting>
  <conditionalFormatting sqref="G36:G80">
    <cfRule type="expression" dxfId="509" priority="12" stopIfTrue="1">
      <formula>CellHasFormula</formula>
    </cfRule>
  </conditionalFormatting>
  <conditionalFormatting sqref="G36:G80">
    <cfRule type="expression" dxfId="508" priority="11" stopIfTrue="1">
      <formula>CellHasFormula</formula>
    </cfRule>
  </conditionalFormatting>
  <conditionalFormatting sqref="G36:G80">
    <cfRule type="expression" dxfId="507" priority="10" stopIfTrue="1">
      <formula>CellHasFormula</formula>
    </cfRule>
  </conditionalFormatting>
  <conditionalFormatting sqref="G36:G80">
    <cfRule type="expression" dxfId="506" priority="9" stopIfTrue="1">
      <formula>CellHasFormula</formula>
    </cfRule>
  </conditionalFormatting>
  <conditionalFormatting sqref="G5:G35">
    <cfRule type="expression" dxfId="505" priority="8" stopIfTrue="1">
      <formula>CellHasFormula</formula>
    </cfRule>
  </conditionalFormatting>
  <conditionalFormatting sqref="G5:G35">
    <cfRule type="expression" dxfId="504" priority="7" stopIfTrue="1">
      <formula>CellHasFormula</formula>
    </cfRule>
  </conditionalFormatting>
  <conditionalFormatting sqref="G5:G35">
    <cfRule type="expression" dxfId="503" priority="6" stopIfTrue="1">
      <formula>CellHasFormula</formula>
    </cfRule>
  </conditionalFormatting>
  <conditionalFormatting sqref="G5:G35">
    <cfRule type="expression" dxfId="502" priority="5" stopIfTrue="1">
      <formula>CellHasFormula</formula>
    </cfRule>
  </conditionalFormatting>
  <conditionalFormatting sqref="L5">
    <cfRule type="expression" dxfId="501" priority="4" stopIfTrue="1">
      <formula>CellHasFormula</formula>
    </cfRule>
  </conditionalFormatting>
  <conditionalFormatting sqref="L5">
    <cfRule type="expression" dxfId="500" priority="3" stopIfTrue="1">
      <formula>CellHasFormula</formula>
    </cfRule>
  </conditionalFormatting>
  <conditionalFormatting sqref="L5">
    <cfRule type="expression" dxfId="499" priority="2" stopIfTrue="1">
      <formula>CellHasFormula</formula>
    </cfRule>
  </conditionalFormatting>
  <conditionalFormatting sqref="L5">
    <cfRule type="expression" dxfId="498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ySplit="4" topLeftCell="A5" activePane="bottomLeft" state="frozen"/>
      <selection pane="bottomLeft" activeCell="G36" sqref="G36:G80"/>
    </sheetView>
  </sheetViews>
  <sheetFormatPr defaultRowHeight="10.5" x14ac:dyDescent="0.15"/>
  <cols>
    <col min="1" max="1" width="17.28515625" style="26" customWidth="1"/>
    <col min="2" max="2" width="9.140625" style="26"/>
    <col min="3" max="3" width="15.7109375" style="26" customWidth="1"/>
    <col min="4" max="4" width="15.7109375" style="44" customWidth="1"/>
    <col min="5" max="5" width="15.7109375" style="26" customWidth="1"/>
    <col min="6" max="6" width="15.7109375" style="44" customWidth="1"/>
    <col min="7" max="7" width="15.7109375" style="26" customWidth="1"/>
    <col min="8" max="10" width="15.7109375" style="44" customWidth="1"/>
    <col min="11" max="11" width="12.5703125" style="26" customWidth="1"/>
    <col min="12" max="16384" width="9.140625" style="26"/>
  </cols>
  <sheetData>
    <row r="1" spans="1:12" s="1" customFormat="1" ht="18" x14ac:dyDescent="0.25">
      <c r="A1" s="135" t="s">
        <v>139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s="16" customFormat="1" x14ac:dyDescent="0.15">
      <c r="A2" s="16" t="s">
        <v>143</v>
      </c>
      <c r="D2" s="42"/>
      <c r="F2" s="42"/>
      <c r="H2" s="42"/>
      <c r="I2" s="42"/>
      <c r="J2" s="42"/>
    </row>
    <row r="3" spans="1:12" s="5" customFormat="1" x14ac:dyDescent="0.15">
      <c r="A3" s="24"/>
      <c r="B3" s="24"/>
      <c r="C3" s="24"/>
      <c r="D3" s="43"/>
      <c r="E3" s="24"/>
      <c r="F3" s="43"/>
      <c r="G3" s="24"/>
      <c r="H3" s="43"/>
      <c r="I3" s="43"/>
      <c r="J3" s="43"/>
    </row>
    <row r="4" spans="1:12" s="4" customFormat="1" ht="20.25" customHeight="1" x14ac:dyDescent="0.2">
      <c r="A4" s="4" t="s">
        <v>0</v>
      </c>
      <c r="B4" s="4" t="s">
        <v>1</v>
      </c>
      <c r="C4" s="4" t="s">
        <v>115</v>
      </c>
      <c r="D4" s="36" t="s">
        <v>11</v>
      </c>
      <c r="E4" s="4" t="s">
        <v>116</v>
      </c>
      <c r="F4" s="36" t="s">
        <v>14</v>
      </c>
      <c r="G4" s="4" t="s">
        <v>117</v>
      </c>
      <c r="H4" s="36" t="s">
        <v>88</v>
      </c>
      <c r="I4" s="36" t="s">
        <v>118</v>
      </c>
      <c r="J4" s="36" t="s">
        <v>18</v>
      </c>
    </row>
    <row r="5" spans="1:12" s="4" customFormat="1" ht="20.25" customHeight="1" x14ac:dyDescent="0.2">
      <c r="A5" s="20" t="s">
        <v>130</v>
      </c>
      <c r="B5" s="4" t="s">
        <v>22</v>
      </c>
      <c r="C5" s="86">
        <v>13623</v>
      </c>
      <c r="D5" s="31">
        <f>(Jul!C5*4)+(Aug!C5*3)+(Sep!C5*2)+(Oct!C5*1)</f>
        <v>97111</v>
      </c>
      <c r="E5" s="87">
        <v>4874</v>
      </c>
      <c r="F5" s="31">
        <f>(Jul!E5*4)+(Aug!E5*3)+(Sep!E5*2)+(Oct!E5*1)</f>
        <v>16110</v>
      </c>
      <c r="G5" s="88">
        <v>161940</v>
      </c>
      <c r="H5" s="31">
        <f>Sep!H5+G5</f>
        <v>448527</v>
      </c>
      <c r="I5" s="31">
        <f>C5+E5+G5</f>
        <v>180437</v>
      </c>
      <c r="J5" s="31">
        <f>D5+F5+H5</f>
        <v>561748</v>
      </c>
      <c r="L5" s="50"/>
    </row>
    <row r="6" spans="1:12" s="14" customFormat="1" ht="15.75" customHeight="1" x14ac:dyDescent="0.2">
      <c r="A6" s="8" t="s">
        <v>21</v>
      </c>
      <c r="B6" s="9" t="s">
        <v>22</v>
      </c>
      <c r="C6" s="86"/>
      <c r="D6" s="31">
        <f>(Jul!C6*4)+(Aug!C6*3)+(Sep!C6*2)+(Oct!C6*1)</f>
        <v>0</v>
      </c>
      <c r="E6" s="87"/>
      <c r="F6" s="31">
        <f>(Jul!E6*4)+(Aug!E6*3)+(Sep!E6*2)+(Oct!E6*1)</f>
        <v>0</v>
      </c>
      <c r="G6" s="88"/>
      <c r="H6" s="31">
        <f>Sep!H6+G6</f>
        <v>0</v>
      </c>
      <c r="I6" s="31">
        <f t="shared" ref="I6:I69" si="0">C6+E6+G6</f>
        <v>0</v>
      </c>
      <c r="J6" s="31">
        <f t="shared" ref="J6:J69" si="1">D6+F6+H6</f>
        <v>0</v>
      </c>
    </row>
    <row r="7" spans="1:12" s="14" customFormat="1" ht="15.75" customHeight="1" x14ac:dyDescent="0.2">
      <c r="A7" s="8" t="s">
        <v>23</v>
      </c>
      <c r="B7" s="9" t="s">
        <v>22</v>
      </c>
      <c r="C7" s="86">
        <v>258</v>
      </c>
      <c r="D7" s="31">
        <f>(Jul!C7*4)+(Aug!C7*3)+(Sep!C7*2)+(Oct!C7*1)</f>
        <v>29261</v>
      </c>
      <c r="E7" s="87"/>
      <c r="F7" s="31">
        <f>(Jul!E7*4)+(Aug!E7*3)+(Sep!E7*2)+(Oct!E7*1)</f>
        <v>26852</v>
      </c>
      <c r="G7" s="88">
        <v>2322</v>
      </c>
      <c r="H7" s="31">
        <f>Sep!H7+G7</f>
        <v>37790</v>
      </c>
      <c r="I7" s="31">
        <f t="shared" si="0"/>
        <v>2580</v>
      </c>
      <c r="J7" s="31">
        <f t="shared" si="1"/>
        <v>93903</v>
      </c>
    </row>
    <row r="8" spans="1:12" s="16" customFormat="1" ht="15.75" customHeight="1" x14ac:dyDescent="0.2">
      <c r="A8" s="5" t="s">
        <v>24</v>
      </c>
      <c r="B8" s="6" t="s">
        <v>22</v>
      </c>
      <c r="C8" s="86">
        <v>781</v>
      </c>
      <c r="D8" s="31">
        <f>(Jul!C8*4)+(Aug!C8*3)+(Sep!C8*2)+(Oct!C8*1)</f>
        <v>73793</v>
      </c>
      <c r="E8" s="87">
        <v>7861</v>
      </c>
      <c r="F8" s="31">
        <f>(Jul!E8*4)+(Aug!E8*3)+(Sep!E8*2)+(Oct!E8*1)</f>
        <v>123692</v>
      </c>
      <c r="G8" s="88">
        <v>31700</v>
      </c>
      <c r="H8" s="31">
        <f>Sep!H8+G8</f>
        <v>379368</v>
      </c>
      <c r="I8" s="31">
        <f t="shared" si="0"/>
        <v>40342</v>
      </c>
      <c r="J8" s="31">
        <f t="shared" si="1"/>
        <v>576853</v>
      </c>
    </row>
    <row r="9" spans="1:12" s="14" customFormat="1" ht="15.75" customHeight="1" x14ac:dyDescent="0.2">
      <c r="A9" s="8" t="s">
        <v>25</v>
      </c>
      <c r="B9" s="9" t="s">
        <v>22</v>
      </c>
      <c r="C9" s="86">
        <v>8251</v>
      </c>
      <c r="D9" s="31">
        <f>(Jul!C9*4)+(Aug!C9*3)+(Sep!C9*2)+(Oct!C9*1)</f>
        <v>28827</v>
      </c>
      <c r="E9" s="87">
        <v>171</v>
      </c>
      <c r="F9" s="31">
        <f>(Jul!E9*4)+(Aug!E9*3)+(Sep!E9*2)+(Oct!E9*1)</f>
        <v>7339</v>
      </c>
      <c r="G9" s="88">
        <v>72391</v>
      </c>
      <c r="H9" s="31">
        <f>Sep!H9+G9</f>
        <v>108744</v>
      </c>
      <c r="I9" s="31">
        <f t="shared" si="0"/>
        <v>80813</v>
      </c>
      <c r="J9" s="31">
        <f t="shared" si="1"/>
        <v>144910</v>
      </c>
    </row>
    <row r="10" spans="1:12" s="16" customFormat="1" ht="15.75" customHeight="1" x14ac:dyDescent="0.2">
      <c r="A10" s="5" t="s">
        <v>27</v>
      </c>
      <c r="B10" s="6" t="s">
        <v>22</v>
      </c>
      <c r="C10" s="86">
        <v>4497</v>
      </c>
      <c r="D10" s="31">
        <f>(Jul!C10*4)+(Aug!C10*3)+(Sep!C10*2)+(Oct!C10*1)</f>
        <v>22195</v>
      </c>
      <c r="E10" s="87">
        <v>2350</v>
      </c>
      <c r="F10" s="31">
        <f>(Jul!E10*4)+(Aug!E10*3)+(Sep!E10*2)+(Oct!E10*1)</f>
        <v>41576</v>
      </c>
      <c r="G10" s="88">
        <v>20735</v>
      </c>
      <c r="H10" s="31">
        <f>Sep!H10+G10</f>
        <v>179973</v>
      </c>
      <c r="I10" s="31">
        <f t="shared" si="0"/>
        <v>27582</v>
      </c>
      <c r="J10" s="31">
        <f t="shared" si="1"/>
        <v>243744</v>
      </c>
    </row>
    <row r="11" spans="1:12" s="16" customFormat="1" ht="15.75" customHeight="1" x14ac:dyDescent="0.2">
      <c r="A11" s="5" t="s">
        <v>30</v>
      </c>
      <c r="B11" s="6" t="s">
        <v>22</v>
      </c>
      <c r="C11" s="86">
        <v>10342</v>
      </c>
      <c r="D11" s="31">
        <f>(Jul!C11*4)+(Aug!C11*3)+(Sep!C11*2)+(Oct!C11*1)</f>
        <v>25714</v>
      </c>
      <c r="E11" s="87"/>
      <c r="F11" s="31">
        <f>(Jul!E11*4)+(Aug!E11*3)+(Sep!E11*2)+(Oct!E11*1)</f>
        <v>48321</v>
      </c>
      <c r="G11" s="88">
        <v>61700</v>
      </c>
      <c r="H11" s="31">
        <f>Sep!H11+G11</f>
        <v>112407</v>
      </c>
      <c r="I11" s="31">
        <f t="shared" si="0"/>
        <v>72042</v>
      </c>
      <c r="J11" s="31">
        <f t="shared" si="1"/>
        <v>186442</v>
      </c>
    </row>
    <row r="12" spans="1:12" s="16" customFormat="1" ht="15.75" customHeight="1" x14ac:dyDescent="0.2">
      <c r="A12" s="5" t="s">
        <v>31</v>
      </c>
      <c r="B12" s="6" t="s">
        <v>22</v>
      </c>
      <c r="C12" s="86">
        <v>4889</v>
      </c>
      <c r="D12" s="31">
        <f>(Jul!C12*4)+(Aug!C12*3)+(Sep!C12*2)+(Oct!C12*1)</f>
        <v>33014</v>
      </c>
      <c r="E12" s="87">
        <v>8508</v>
      </c>
      <c r="F12" s="31">
        <f>(Jul!E12*4)+(Aug!E12*3)+(Sep!E12*2)+(Oct!E12*1)</f>
        <v>50364</v>
      </c>
      <c r="G12" s="88">
        <v>26894</v>
      </c>
      <c r="H12" s="31">
        <f>Sep!H12+G12</f>
        <v>230090</v>
      </c>
      <c r="I12" s="31">
        <f t="shared" si="0"/>
        <v>40291</v>
      </c>
      <c r="J12" s="31">
        <f t="shared" si="1"/>
        <v>313468</v>
      </c>
    </row>
    <row r="13" spans="1:12" s="14" customFormat="1" ht="15.75" customHeight="1" x14ac:dyDescent="0.2">
      <c r="A13" s="8" t="s">
        <v>36</v>
      </c>
      <c r="B13" s="9" t="s">
        <v>22</v>
      </c>
      <c r="C13" s="86"/>
      <c r="D13" s="31">
        <f>(Jul!C13*4)+(Aug!C13*3)+(Sep!C13*2)+(Oct!C13*1)</f>
        <v>6096</v>
      </c>
      <c r="E13" s="87"/>
      <c r="F13" s="31">
        <f>(Jul!E13*4)+(Aug!E13*3)+(Sep!E13*2)+(Oct!E13*1)</f>
        <v>2244</v>
      </c>
      <c r="G13" s="88"/>
      <c r="H13" s="31">
        <f>Sep!H13+G13</f>
        <v>5121</v>
      </c>
      <c r="I13" s="31">
        <f t="shared" si="0"/>
        <v>0</v>
      </c>
      <c r="J13" s="31">
        <f t="shared" si="1"/>
        <v>13461</v>
      </c>
    </row>
    <row r="14" spans="1:12" s="16" customFormat="1" ht="15.75" customHeight="1" x14ac:dyDescent="0.2">
      <c r="A14" s="5" t="s">
        <v>37</v>
      </c>
      <c r="B14" s="6" t="s">
        <v>22</v>
      </c>
      <c r="C14" s="86"/>
      <c r="D14" s="31">
        <f>(Jul!C14*4)+(Aug!C14*3)+(Sep!C14*2)+(Oct!C14*1)</f>
        <v>0</v>
      </c>
      <c r="E14" s="87"/>
      <c r="F14" s="31">
        <f>(Jul!E14*4)+(Aug!E14*3)+(Sep!E14*2)+(Oct!E14*1)</f>
        <v>0</v>
      </c>
      <c r="G14" s="88"/>
      <c r="H14" s="31">
        <f>Sep!H14+G14</f>
        <v>0</v>
      </c>
      <c r="I14" s="31">
        <f t="shared" si="0"/>
        <v>0</v>
      </c>
      <c r="J14" s="31">
        <f t="shared" si="1"/>
        <v>0</v>
      </c>
    </row>
    <row r="15" spans="1:12" s="16" customFormat="1" ht="15.75" customHeight="1" x14ac:dyDescent="0.2">
      <c r="A15" s="5" t="s">
        <v>40</v>
      </c>
      <c r="B15" s="6" t="s">
        <v>22</v>
      </c>
      <c r="C15" s="86">
        <v>6395</v>
      </c>
      <c r="D15" s="31">
        <f>(Jul!C15*4)+(Aug!C15*3)+(Sep!C15*2)+(Oct!C15*1)</f>
        <v>73160</v>
      </c>
      <c r="E15" s="87">
        <v>4610</v>
      </c>
      <c r="F15" s="31">
        <f>(Jul!E15*4)+(Aug!E15*3)+(Sep!E15*2)+(Oct!E15*1)</f>
        <v>24016</v>
      </c>
      <c r="G15" s="88">
        <v>20542</v>
      </c>
      <c r="H15" s="31">
        <f>Sep!H15+G15</f>
        <v>258911</v>
      </c>
      <c r="I15" s="31">
        <f t="shared" si="0"/>
        <v>31547</v>
      </c>
      <c r="J15" s="31">
        <f t="shared" si="1"/>
        <v>356087</v>
      </c>
    </row>
    <row r="16" spans="1:12" s="16" customFormat="1" ht="15.75" customHeight="1" x14ac:dyDescent="0.2">
      <c r="A16" s="5" t="s">
        <v>44</v>
      </c>
      <c r="B16" s="6" t="s">
        <v>22</v>
      </c>
      <c r="C16" s="86">
        <v>23027</v>
      </c>
      <c r="D16" s="31">
        <f>(Jul!C16*4)+(Aug!C16*3)+(Sep!C16*2)+(Oct!C16*1)</f>
        <v>98656</v>
      </c>
      <c r="E16" s="87"/>
      <c r="F16" s="31">
        <f>(Jul!E16*4)+(Aug!E16*3)+(Sep!E16*2)+(Oct!E16*1)</f>
        <v>10199</v>
      </c>
      <c r="G16" s="88">
        <v>92</v>
      </c>
      <c r="H16" s="31">
        <f>Sep!H16+G16</f>
        <v>239279</v>
      </c>
      <c r="I16" s="31">
        <f t="shared" si="0"/>
        <v>23119</v>
      </c>
      <c r="J16" s="31">
        <f t="shared" si="1"/>
        <v>348134</v>
      </c>
    </row>
    <row r="17" spans="1:10" s="16" customFormat="1" ht="15.75" customHeight="1" x14ac:dyDescent="0.2">
      <c r="A17" s="5" t="s">
        <v>45</v>
      </c>
      <c r="B17" s="6" t="s">
        <v>22</v>
      </c>
      <c r="C17" s="86">
        <v>3119</v>
      </c>
      <c r="D17" s="31">
        <f>(Jul!C17*4)+(Aug!C17*3)+(Sep!C17*2)+(Oct!C17*1)</f>
        <v>3119</v>
      </c>
      <c r="E17" s="87">
        <v>1130</v>
      </c>
      <c r="F17" s="31">
        <f>(Jul!E17*4)+(Aug!E17*3)+(Sep!E17*2)+(Oct!E17*1)</f>
        <v>16260</v>
      </c>
      <c r="G17" s="88">
        <v>3220</v>
      </c>
      <c r="H17" s="31">
        <f>Sep!H17+G17</f>
        <v>52331</v>
      </c>
      <c r="I17" s="31">
        <f t="shared" si="0"/>
        <v>7469</v>
      </c>
      <c r="J17" s="31">
        <f t="shared" si="1"/>
        <v>71710</v>
      </c>
    </row>
    <row r="18" spans="1:10" s="16" customFormat="1" ht="15.75" customHeight="1" x14ac:dyDescent="0.2">
      <c r="A18" s="5" t="s">
        <v>46</v>
      </c>
      <c r="B18" s="6" t="s">
        <v>22</v>
      </c>
      <c r="C18" s="86">
        <v>7447</v>
      </c>
      <c r="D18" s="31">
        <f>(Jul!C18*4)+(Aug!C18*3)+(Sep!C18*2)+(Oct!C18*1)</f>
        <v>90945</v>
      </c>
      <c r="E18" s="87">
        <v>18165</v>
      </c>
      <c r="F18" s="31">
        <f>(Jul!E18*4)+(Aug!E18*3)+(Sep!E18*2)+(Oct!E18*1)</f>
        <v>138142</v>
      </c>
      <c r="G18" s="88">
        <v>239069</v>
      </c>
      <c r="H18" s="31">
        <f>Sep!H18+G18</f>
        <v>441419</v>
      </c>
      <c r="I18" s="31">
        <f t="shared" si="0"/>
        <v>264681</v>
      </c>
      <c r="J18" s="31">
        <f t="shared" si="1"/>
        <v>670506</v>
      </c>
    </row>
    <row r="19" spans="1:10" s="14" customFormat="1" ht="15.75" customHeight="1" x14ac:dyDescent="0.2">
      <c r="A19" s="8" t="s">
        <v>47</v>
      </c>
      <c r="B19" s="9" t="s">
        <v>22</v>
      </c>
      <c r="C19" s="86">
        <v>0</v>
      </c>
      <c r="D19" s="31">
        <f>(Jul!C19*4)+(Aug!C19*3)+(Sep!C19*2)+(Oct!C19*1)</f>
        <v>262</v>
      </c>
      <c r="E19" s="87">
        <v>0</v>
      </c>
      <c r="F19" s="31">
        <f>(Jul!E19*4)+(Aug!E19*3)+(Sep!E19*2)+(Oct!E19*1)</f>
        <v>0</v>
      </c>
      <c r="G19" s="88">
        <v>0</v>
      </c>
      <c r="H19" s="31">
        <f>Sep!H19+G19</f>
        <v>4866</v>
      </c>
      <c r="I19" s="31">
        <f t="shared" si="0"/>
        <v>0</v>
      </c>
      <c r="J19" s="31">
        <f t="shared" si="1"/>
        <v>5128</v>
      </c>
    </row>
    <row r="20" spans="1:10" s="14" customFormat="1" ht="15.75" customHeight="1" x14ac:dyDescent="0.2">
      <c r="A20" s="8" t="s">
        <v>49</v>
      </c>
      <c r="B20" s="9" t="s">
        <v>22</v>
      </c>
      <c r="C20" s="86"/>
      <c r="D20" s="31">
        <f>(Jul!C20*4)+(Aug!C20*3)+(Sep!C20*2)+(Oct!C20*1)</f>
        <v>3390</v>
      </c>
      <c r="E20" s="87"/>
      <c r="F20" s="31">
        <f>(Jul!E20*4)+(Aug!E20*3)+(Sep!E20*2)+(Oct!E20*1)</f>
        <v>0</v>
      </c>
      <c r="G20" s="88"/>
      <c r="H20" s="31">
        <f>Sep!H20+G20</f>
        <v>12379</v>
      </c>
      <c r="I20" s="31">
        <f t="shared" si="0"/>
        <v>0</v>
      </c>
      <c r="J20" s="31">
        <f t="shared" si="1"/>
        <v>15769</v>
      </c>
    </row>
    <row r="21" spans="1:10" s="16" customFormat="1" ht="15.75" customHeight="1" x14ac:dyDescent="0.2">
      <c r="A21" s="5" t="s">
        <v>50</v>
      </c>
      <c r="B21" s="6" t="s">
        <v>22</v>
      </c>
      <c r="C21" s="86"/>
      <c r="D21" s="31">
        <f>(Jul!C21*4)+(Aug!C21*3)+(Sep!C21*2)+(Oct!C21*1)</f>
        <v>0</v>
      </c>
      <c r="E21" s="87"/>
      <c r="F21" s="31">
        <f>(Jul!E21*4)+(Aug!E21*3)+(Sep!E21*2)+(Oct!E21*1)</f>
        <v>7020</v>
      </c>
      <c r="G21" s="88"/>
      <c r="H21" s="31">
        <f>Sep!H21+G21</f>
        <v>19094</v>
      </c>
      <c r="I21" s="31">
        <f t="shared" si="0"/>
        <v>0</v>
      </c>
      <c r="J21" s="31">
        <f t="shared" si="1"/>
        <v>26114</v>
      </c>
    </row>
    <row r="22" spans="1:10" s="16" customFormat="1" ht="15.75" customHeight="1" x14ac:dyDescent="0.2">
      <c r="A22" s="5" t="s">
        <v>154</v>
      </c>
      <c r="B22" s="6" t="s">
        <v>22</v>
      </c>
      <c r="C22" s="86">
        <v>0</v>
      </c>
      <c r="D22" s="31">
        <f>(Jul!C22*4)+(Aug!C22*3)+(Sep!C22*2)+(Oct!C22*1)</f>
        <v>0</v>
      </c>
      <c r="E22" s="87">
        <v>0</v>
      </c>
      <c r="F22" s="31">
        <f>(Jul!E22*4)+(Aug!E22*3)+(Sep!E22*2)+(Oct!E22*1)</f>
        <v>0</v>
      </c>
      <c r="G22" s="88">
        <v>0</v>
      </c>
      <c r="H22" s="31">
        <f>Sep!H22+G22</f>
        <v>0</v>
      </c>
      <c r="I22" s="31">
        <f t="shared" si="0"/>
        <v>0</v>
      </c>
      <c r="J22" s="31">
        <f t="shared" si="1"/>
        <v>0</v>
      </c>
    </row>
    <row r="23" spans="1:10" s="16" customFormat="1" ht="15.75" customHeight="1" x14ac:dyDescent="0.2">
      <c r="A23" s="5" t="s">
        <v>51</v>
      </c>
      <c r="B23" s="6" t="s">
        <v>22</v>
      </c>
      <c r="C23" s="86">
        <v>11244</v>
      </c>
      <c r="D23" s="31">
        <f>(Jul!C23*4)+(Aug!C23*3)+(Sep!C23*2)+(Oct!C23*1)</f>
        <v>75585</v>
      </c>
      <c r="E23" s="87">
        <v>2260</v>
      </c>
      <c r="F23" s="31">
        <f>(Jul!E23*4)+(Aug!E23*3)+(Sep!E23*2)+(Oct!E23*1)</f>
        <v>45964</v>
      </c>
      <c r="G23" s="88">
        <v>119493</v>
      </c>
      <c r="H23" s="31">
        <f>Sep!H23+G23</f>
        <v>322498</v>
      </c>
      <c r="I23" s="31">
        <f t="shared" si="0"/>
        <v>132997</v>
      </c>
      <c r="J23" s="31">
        <f t="shared" si="1"/>
        <v>444047</v>
      </c>
    </row>
    <row r="24" spans="1:10" s="16" customFormat="1" ht="15.75" customHeight="1" x14ac:dyDescent="0.2">
      <c r="A24" s="5" t="s">
        <v>52</v>
      </c>
      <c r="B24" s="6" t="s">
        <v>22</v>
      </c>
      <c r="C24" s="86">
        <v>0</v>
      </c>
      <c r="D24" s="31">
        <f>(Jul!C24*4)+(Aug!C24*3)+(Sep!C24*2)+(Oct!C24*1)</f>
        <v>0</v>
      </c>
      <c r="E24" s="87">
        <v>0</v>
      </c>
      <c r="F24" s="31">
        <f>(Jul!E24*4)+(Aug!E24*3)+(Sep!E24*2)+(Oct!E24*1)</f>
        <v>0</v>
      </c>
      <c r="G24" s="88">
        <v>0</v>
      </c>
      <c r="H24" s="31">
        <f>Sep!H24+G24</f>
        <v>0</v>
      </c>
      <c r="I24" s="31">
        <f t="shared" si="0"/>
        <v>0</v>
      </c>
      <c r="J24" s="31">
        <f t="shared" si="1"/>
        <v>0</v>
      </c>
    </row>
    <row r="25" spans="1:10" s="14" customFormat="1" ht="15.75" customHeight="1" x14ac:dyDescent="0.2">
      <c r="A25" s="8" t="s">
        <v>56</v>
      </c>
      <c r="B25" s="9" t="s">
        <v>22</v>
      </c>
      <c r="C25" s="86">
        <v>3192</v>
      </c>
      <c r="D25" s="31">
        <f>(Jul!C25*4)+(Aug!C25*3)+(Sep!C25*2)+(Oct!C25*1)</f>
        <v>55474</v>
      </c>
      <c r="E25" s="87">
        <v>8859</v>
      </c>
      <c r="F25" s="31">
        <f>(Jul!E25*4)+(Aug!E25*3)+(Sep!E25*2)+(Oct!E25*1)</f>
        <v>28021</v>
      </c>
      <c r="G25" s="88">
        <v>34483</v>
      </c>
      <c r="H25" s="31">
        <f>Sep!H25+G25</f>
        <v>205186</v>
      </c>
      <c r="I25" s="31">
        <f t="shared" si="0"/>
        <v>46534</v>
      </c>
      <c r="J25" s="31">
        <f t="shared" si="1"/>
        <v>288681</v>
      </c>
    </row>
    <row r="26" spans="1:10" s="16" customFormat="1" ht="15.75" customHeight="1" x14ac:dyDescent="0.2">
      <c r="A26" s="5" t="s">
        <v>62</v>
      </c>
      <c r="B26" s="6" t="s">
        <v>22</v>
      </c>
      <c r="C26" s="86">
        <v>3925</v>
      </c>
      <c r="D26" s="31">
        <f>(Jul!C26*4)+(Aug!C26*3)+(Sep!C26*2)+(Oct!C26*1)</f>
        <v>92120</v>
      </c>
      <c r="E26" s="87">
        <v>90</v>
      </c>
      <c r="F26" s="31">
        <f>(Jul!E26*4)+(Aug!E26*3)+(Sep!E26*2)+(Oct!E26*1)</f>
        <v>15475</v>
      </c>
      <c r="G26" s="88">
        <v>27356</v>
      </c>
      <c r="H26" s="31">
        <f>Sep!H26+G26</f>
        <v>197178</v>
      </c>
      <c r="I26" s="31">
        <f t="shared" si="0"/>
        <v>31371</v>
      </c>
      <c r="J26" s="31">
        <f t="shared" si="1"/>
        <v>304773</v>
      </c>
    </row>
    <row r="27" spans="1:10" s="16" customFormat="1" ht="15.75" customHeight="1" x14ac:dyDescent="0.2">
      <c r="A27" s="5" t="s">
        <v>63</v>
      </c>
      <c r="B27" s="6" t="s">
        <v>22</v>
      </c>
      <c r="C27" s="86">
        <v>6676</v>
      </c>
      <c r="D27" s="31">
        <f>(Jul!C27*4)+(Aug!C27*3)+(Sep!C27*2)+(Oct!C27*1)</f>
        <v>47747</v>
      </c>
      <c r="E27" s="87">
        <v>2721</v>
      </c>
      <c r="F27" s="31">
        <f>(Jul!E27*4)+(Aug!E27*3)+(Sep!E27*2)+(Oct!E27*1)</f>
        <v>76939</v>
      </c>
      <c r="G27" s="88">
        <v>37806</v>
      </c>
      <c r="H27" s="31">
        <f>Sep!H27+G27</f>
        <v>244417</v>
      </c>
      <c r="I27" s="31">
        <f t="shared" si="0"/>
        <v>47203</v>
      </c>
      <c r="J27" s="31">
        <f t="shared" si="1"/>
        <v>369103</v>
      </c>
    </row>
    <row r="28" spans="1:10" s="16" customFormat="1" ht="15.75" customHeight="1" x14ac:dyDescent="0.2">
      <c r="A28" s="5" t="s">
        <v>75</v>
      </c>
      <c r="B28" s="6" t="s">
        <v>22</v>
      </c>
      <c r="C28" s="86">
        <v>5063</v>
      </c>
      <c r="D28" s="31">
        <f>(Jul!C28*4)+(Aug!C28*3)+(Sep!C28*2)+(Oct!C28*1)</f>
        <v>27234</v>
      </c>
      <c r="E28" s="87">
        <v>2260</v>
      </c>
      <c r="F28" s="31">
        <f>(Jul!E28*4)+(Aug!E28*3)+(Sep!E28*2)+(Oct!E28*1)</f>
        <v>26848</v>
      </c>
      <c r="G28" s="88">
        <v>36780</v>
      </c>
      <c r="H28" s="31">
        <f>Sep!H28+G28</f>
        <v>90573</v>
      </c>
      <c r="I28" s="31">
        <f t="shared" si="0"/>
        <v>44103</v>
      </c>
      <c r="J28" s="31">
        <f t="shared" si="1"/>
        <v>144655</v>
      </c>
    </row>
    <row r="29" spans="1:10" s="16" customFormat="1" ht="15.75" customHeight="1" x14ac:dyDescent="0.2">
      <c r="A29" s="5" t="s">
        <v>80</v>
      </c>
      <c r="B29" s="6" t="s">
        <v>22</v>
      </c>
      <c r="C29" s="86">
        <v>7631</v>
      </c>
      <c r="D29" s="31">
        <f>(Jul!C29*4)+(Aug!C29*3)+(Sep!C29*2)+(Oct!C29*1)</f>
        <v>73134</v>
      </c>
      <c r="E29" s="87"/>
      <c r="F29" s="31">
        <f>(Jul!E29*4)+(Aug!E29*3)+(Sep!E29*2)+(Oct!E29*1)</f>
        <v>980</v>
      </c>
      <c r="G29" s="88">
        <v>69946</v>
      </c>
      <c r="H29" s="31">
        <f>Sep!H29+G29</f>
        <v>247186</v>
      </c>
      <c r="I29" s="31">
        <f t="shared" si="0"/>
        <v>77577</v>
      </c>
      <c r="J29" s="31">
        <f t="shared" si="1"/>
        <v>321300</v>
      </c>
    </row>
    <row r="30" spans="1:10" s="16" customFormat="1" ht="15.75" customHeight="1" x14ac:dyDescent="0.2">
      <c r="A30" s="5" t="s">
        <v>81</v>
      </c>
      <c r="B30" s="6" t="s">
        <v>22</v>
      </c>
      <c r="C30" s="86">
        <v>9715</v>
      </c>
      <c r="D30" s="31">
        <f>(Jul!C30*4)+(Aug!C30*3)+(Sep!C30*2)+(Oct!C30*1)</f>
        <v>49000</v>
      </c>
      <c r="E30" s="87">
        <v>1485</v>
      </c>
      <c r="F30" s="31">
        <f>(Jul!E30*4)+(Aug!E30*3)+(Sep!E30*2)+(Oct!E30*1)</f>
        <v>23756</v>
      </c>
      <c r="G30" s="88">
        <v>45425</v>
      </c>
      <c r="H30" s="31">
        <f>Sep!H30+G30</f>
        <v>173784</v>
      </c>
      <c r="I30" s="31">
        <f t="shared" si="0"/>
        <v>56625</v>
      </c>
      <c r="J30" s="31">
        <f t="shared" si="1"/>
        <v>246540</v>
      </c>
    </row>
    <row r="31" spans="1:10" s="16" customFormat="1" ht="15.75" customHeight="1" x14ac:dyDescent="0.2">
      <c r="A31" s="5" t="s">
        <v>82</v>
      </c>
      <c r="B31" s="6" t="s">
        <v>22</v>
      </c>
      <c r="C31" s="86"/>
      <c r="D31" s="31">
        <f>(Jul!C31*4)+(Aug!C31*3)+(Sep!C31*2)+(Oct!C31*1)</f>
        <v>50274</v>
      </c>
      <c r="E31" s="87">
        <v>2888</v>
      </c>
      <c r="F31" s="31">
        <f>(Jul!E31*4)+(Aug!E31*3)+(Sep!E31*2)+(Oct!E31*1)</f>
        <v>72895</v>
      </c>
      <c r="G31" s="88">
        <v>8036</v>
      </c>
      <c r="H31" s="31">
        <f>Sep!H31+G31</f>
        <v>258896</v>
      </c>
      <c r="I31" s="31">
        <f t="shared" si="0"/>
        <v>10924</v>
      </c>
      <c r="J31" s="31">
        <f t="shared" si="1"/>
        <v>382065</v>
      </c>
    </row>
    <row r="32" spans="1:10" s="14" customFormat="1" ht="15.75" customHeight="1" x14ac:dyDescent="0.2">
      <c r="A32" s="8" t="s">
        <v>84</v>
      </c>
      <c r="B32" s="9" t="s">
        <v>22</v>
      </c>
      <c r="C32" s="86">
        <v>8317</v>
      </c>
      <c r="D32" s="31">
        <f>(Jul!C32*4)+(Aug!C32*3)+(Sep!C32*2)+(Oct!C32*1)</f>
        <v>93952</v>
      </c>
      <c r="E32" s="87">
        <v>20550</v>
      </c>
      <c r="F32" s="31">
        <f>(Jul!E32*4)+(Aug!E32*3)+(Sep!E32*2)+(Oct!E32*1)</f>
        <v>107250</v>
      </c>
      <c r="G32" s="88">
        <v>96053</v>
      </c>
      <c r="H32" s="31">
        <f>Sep!H32+G32</f>
        <v>367829</v>
      </c>
      <c r="I32" s="31">
        <f t="shared" si="0"/>
        <v>124920</v>
      </c>
      <c r="J32" s="31">
        <f t="shared" si="1"/>
        <v>569031</v>
      </c>
    </row>
    <row r="33" spans="1:10" s="14" customFormat="1" ht="15.75" customHeight="1" x14ac:dyDescent="0.2">
      <c r="A33" s="8" t="s">
        <v>132</v>
      </c>
      <c r="B33" s="9" t="s">
        <v>22</v>
      </c>
      <c r="C33" s="86">
        <v>0</v>
      </c>
      <c r="D33" s="31">
        <f>(Jul!C33*4)+(Aug!C33*3)+(Sep!C33*2)+(Oct!C33*1)</f>
        <v>8574</v>
      </c>
      <c r="E33" s="87">
        <v>0</v>
      </c>
      <c r="F33" s="31">
        <f>(Jul!E33*4)+(Aug!E33*3)+(Sep!E33*2)+(Oct!E33*1)</f>
        <v>29569</v>
      </c>
      <c r="G33" s="88">
        <v>0</v>
      </c>
      <c r="H33" s="31">
        <f>Sep!H33+G33</f>
        <v>106731</v>
      </c>
      <c r="I33" s="31">
        <f t="shared" si="0"/>
        <v>0</v>
      </c>
      <c r="J33" s="31">
        <f t="shared" si="1"/>
        <v>144874</v>
      </c>
    </row>
    <row r="34" spans="1:10" s="14" customFormat="1" ht="15.75" customHeight="1" x14ac:dyDescent="0.2">
      <c r="A34" s="8" t="s">
        <v>133</v>
      </c>
      <c r="B34" s="9" t="s">
        <v>22</v>
      </c>
      <c r="C34" s="86"/>
      <c r="D34" s="31">
        <f>(Jul!C34*4)+(Aug!C34*3)+(Sep!C34*2)+(Oct!C34*1)</f>
        <v>0</v>
      </c>
      <c r="E34" s="87">
        <v>3426</v>
      </c>
      <c r="F34" s="31">
        <f>(Jul!E34*4)+(Aug!E34*3)+(Sep!E34*2)+(Oct!E34*1)</f>
        <v>64704</v>
      </c>
      <c r="G34" s="88">
        <v>6852</v>
      </c>
      <c r="H34" s="31">
        <f>Sep!H34+G34</f>
        <v>68899</v>
      </c>
      <c r="I34" s="31">
        <f t="shared" si="0"/>
        <v>10278</v>
      </c>
      <c r="J34" s="31">
        <f t="shared" si="1"/>
        <v>133603</v>
      </c>
    </row>
    <row r="35" spans="1:10" s="14" customFormat="1" ht="15.75" customHeight="1" x14ac:dyDescent="0.2">
      <c r="A35" s="8" t="s">
        <v>134</v>
      </c>
      <c r="B35" s="9" t="s">
        <v>22</v>
      </c>
      <c r="C35" s="86"/>
      <c r="D35" s="31">
        <f>(Jul!C35*4)+(Aug!C35*3)+(Sep!C35*2)+(Oct!C35*1)</f>
        <v>5274</v>
      </c>
      <c r="E35" s="87"/>
      <c r="F35" s="31">
        <f>(Jul!E35*4)+(Aug!E35*3)+(Sep!E35*2)+(Oct!E35*1)</f>
        <v>29760</v>
      </c>
      <c r="G35" s="88"/>
      <c r="H35" s="31">
        <f>Sep!H35+G35</f>
        <v>186789</v>
      </c>
      <c r="I35" s="31">
        <f t="shared" si="0"/>
        <v>0</v>
      </c>
      <c r="J35" s="31">
        <f t="shared" si="1"/>
        <v>221823</v>
      </c>
    </row>
    <row r="36" spans="1:10" s="14" customFormat="1" ht="15.75" customHeight="1" x14ac:dyDescent="0.2">
      <c r="A36" s="8" t="s">
        <v>127</v>
      </c>
      <c r="B36" s="9" t="s">
        <v>20</v>
      </c>
      <c r="C36" s="89">
        <v>6877</v>
      </c>
      <c r="D36" s="31">
        <f>(Jul!C36*4)+(Aug!C36*3)+(Sep!C36*2)+(Oct!C36*1)</f>
        <v>82264</v>
      </c>
      <c r="E36" s="90"/>
      <c r="F36" s="31">
        <f>(Jul!E36*4)+(Aug!E36*3)+(Sep!E36*2)+(Oct!E36*1)</f>
        <v>5997</v>
      </c>
      <c r="G36" s="91">
        <v>64179</v>
      </c>
      <c r="H36" s="31">
        <f>Sep!H36+G36</f>
        <v>111098</v>
      </c>
      <c r="I36" s="31">
        <f t="shared" si="0"/>
        <v>71056</v>
      </c>
      <c r="J36" s="31">
        <f t="shared" si="1"/>
        <v>199359</v>
      </c>
    </row>
    <row r="37" spans="1:10" s="16" customFormat="1" ht="15.75" customHeight="1" x14ac:dyDescent="0.2">
      <c r="A37" s="5" t="s">
        <v>19</v>
      </c>
      <c r="B37" s="6" t="s">
        <v>20</v>
      </c>
      <c r="C37" s="89">
        <v>3898</v>
      </c>
      <c r="D37" s="31">
        <f>(Jul!C37*4)+(Aug!C37*3)+(Sep!C37*2)+(Oct!C37*1)</f>
        <v>32484</v>
      </c>
      <c r="E37" s="90"/>
      <c r="F37" s="31">
        <f>(Jul!E37*4)+(Aug!E37*3)+(Sep!E37*2)+(Oct!E37*1)</f>
        <v>0</v>
      </c>
      <c r="G37" s="91">
        <v>29690</v>
      </c>
      <c r="H37" s="31">
        <f>Sep!H37+G37</f>
        <v>185198</v>
      </c>
      <c r="I37" s="31">
        <f t="shared" si="0"/>
        <v>33588</v>
      </c>
      <c r="J37" s="31">
        <f t="shared" si="1"/>
        <v>217682</v>
      </c>
    </row>
    <row r="38" spans="1:10" s="16" customFormat="1" ht="15.75" customHeight="1" x14ac:dyDescent="0.2">
      <c r="A38" s="5" t="s">
        <v>26</v>
      </c>
      <c r="B38" s="6" t="s">
        <v>20</v>
      </c>
      <c r="C38" s="89">
        <v>41733</v>
      </c>
      <c r="D38" s="31">
        <f>(Jul!C38*4)+(Aug!C38*3)+(Sep!C38*2)+(Oct!C38*1)</f>
        <v>247843</v>
      </c>
      <c r="E38" s="90">
        <v>8368</v>
      </c>
      <c r="F38" s="31">
        <f>(Jul!E38*4)+(Aug!E38*3)+(Sep!E38*2)+(Oct!E38*1)</f>
        <v>55506</v>
      </c>
      <c r="G38" s="91">
        <v>484734</v>
      </c>
      <c r="H38" s="31">
        <f>Sep!H38+G38</f>
        <v>1550066</v>
      </c>
      <c r="I38" s="31">
        <f t="shared" si="0"/>
        <v>534835</v>
      </c>
      <c r="J38" s="31">
        <f t="shared" si="1"/>
        <v>1853415</v>
      </c>
    </row>
    <row r="39" spans="1:10" s="16" customFormat="1" ht="15.75" customHeight="1" x14ac:dyDescent="0.2">
      <c r="A39" s="5" t="s">
        <v>28</v>
      </c>
      <c r="B39" s="6" t="s">
        <v>20</v>
      </c>
      <c r="C39" s="89">
        <v>4684</v>
      </c>
      <c r="D39" s="31">
        <f>(Jul!C39*4)+(Aug!C39*3)+(Sep!C39*2)+(Oct!C39*1)</f>
        <v>87130</v>
      </c>
      <c r="E39" s="90">
        <v>589</v>
      </c>
      <c r="F39" s="31">
        <f>(Jul!E39*4)+(Aug!E39*3)+(Sep!E39*2)+(Oct!E39*1)</f>
        <v>3979</v>
      </c>
      <c r="G39" s="91">
        <v>58923</v>
      </c>
      <c r="H39" s="31">
        <f>Sep!H39+G39</f>
        <v>181707</v>
      </c>
      <c r="I39" s="31">
        <f t="shared" si="0"/>
        <v>64196</v>
      </c>
      <c r="J39" s="31">
        <f t="shared" si="1"/>
        <v>272816</v>
      </c>
    </row>
    <row r="40" spans="1:10" s="16" customFormat="1" ht="15.75" customHeight="1" x14ac:dyDescent="0.2">
      <c r="A40" s="5" t="s">
        <v>29</v>
      </c>
      <c r="B40" s="6" t="s">
        <v>20</v>
      </c>
      <c r="C40" s="89">
        <v>17961</v>
      </c>
      <c r="D40" s="31">
        <f>(Jul!C40*4)+(Aug!C40*3)+(Sep!C40*2)+(Oct!C40*1)</f>
        <v>55972</v>
      </c>
      <c r="E40" s="90"/>
      <c r="F40" s="31">
        <f>(Jul!E40*4)+(Aug!E40*3)+(Sep!E40*2)+(Oct!E40*1)</f>
        <v>15440</v>
      </c>
      <c r="G40" s="91">
        <v>114456</v>
      </c>
      <c r="H40" s="31">
        <f>Sep!H40+G40</f>
        <v>196113</v>
      </c>
      <c r="I40" s="31">
        <f t="shared" si="0"/>
        <v>132417</v>
      </c>
      <c r="J40" s="31">
        <f t="shared" si="1"/>
        <v>267525</v>
      </c>
    </row>
    <row r="41" spans="1:10" s="14" customFormat="1" ht="15.75" customHeight="1" x14ac:dyDescent="0.2">
      <c r="A41" s="8" t="s">
        <v>32</v>
      </c>
      <c r="B41" s="9" t="s">
        <v>20</v>
      </c>
      <c r="C41" s="89"/>
      <c r="D41" s="31">
        <f>(Jul!C41*4)+(Aug!C41*3)+(Sep!C41*2)+(Oct!C41*1)</f>
        <v>0</v>
      </c>
      <c r="E41" s="90"/>
      <c r="F41" s="31">
        <f>(Jul!E41*4)+(Aug!E41*3)+(Sep!E41*2)+(Oct!E41*1)</f>
        <v>0</v>
      </c>
      <c r="G41" s="91"/>
      <c r="H41" s="31">
        <f>Sep!H41+G41</f>
        <v>0</v>
      </c>
      <c r="I41" s="31">
        <f t="shared" si="0"/>
        <v>0</v>
      </c>
      <c r="J41" s="31">
        <f t="shared" si="1"/>
        <v>0</v>
      </c>
    </row>
    <row r="42" spans="1:10" s="16" customFormat="1" ht="15.75" customHeight="1" x14ac:dyDescent="0.2">
      <c r="A42" s="5" t="s">
        <v>33</v>
      </c>
      <c r="B42" s="6" t="s">
        <v>20</v>
      </c>
      <c r="C42" s="89">
        <v>11965</v>
      </c>
      <c r="D42" s="31">
        <f>(Jul!C42*4)+(Aug!C42*3)+(Sep!C42*2)+(Oct!C42*1)</f>
        <v>124595</v>
      </c>
      <c r="E42" s="90">
        <v>2260</v>
      </c>
      <c r="F42" s="31">
        <f>(Jul!E42*4)+(Aug!E42*3)+(Sep!E42*2)+(Oct!E42*1)</f>
        <v>40790</v>
      </c>
      <c r="G42" s="91">
        <v>71770</v>
      </c>
      <c r="H42" s="31">
        <f>Sep!H42+G42</f>
        <v>186877</v>
      </c>
      <c r="I42" s="31">
        <f t="shared" si="0"/>
        <v>85995</v>
      </c>
      <c r="J42" s="31">
        <f t="shared" si="1"/>
        <v>352262</v>
      </c>
    </row>
    <row r="43" spans="1:10" s="16" customFormat="1" ht="15.75" customHeight="1" x14ac:dyDescent="0.2">
      <c r="A43" s="5" t="s">
        <v>34</v>
      </c>
      <c r="B43" s="6" t="s">
        <v>20</v>
      </c>
      <c r="C43" s="89">
        <v>7389</v>
      </c>
      <c r="D43" s="31">
        <f>(Jul!C43*4)+(Aug!C43*3)+(Sep!C43*2)+(Oct!C43*1)</f>
        <v>48591</v>
      </c>
      <c r="E43" s="90">
        <v>2298</v>
      </c>
      <c r="F43" s="31">
        <f>(Jul!E43*4)+(Aug!E43*3)+(Sep!E43*2)+(Oct!E43*1)</f>
        <v>23088</v>
      </c>
      <c r="G43" s="91">
        <v>39029</v>
      </c>
      <c r="H43" s="31">
        <f>Sep!H43+G43</f>
        <v>117767</v>
      </c>
      <c r="I43" s="31">
        <f t="shared" si="0"/>
        <v>48716</v>
      </c>
      <c r="J43" s="31">
        <f t="shared" si="1"/>
        <v>189446</v>
      </c>
    </row>
    <row r="44" spans="1:10" s="14" customFormat="1" ht="15.75" customHeight="1" x14ac:dyDescent="0.2">
      <c r="A44" s="8" t="s">
        <v>35</v>
      </c>
      <c r="B44" s="9" t="s">
        <v>20</v>
      </c>
      <c r="C44" s="89"/>
      <c r="D44" s="31">
        <f>(Jul!C44*4)+(Aug!C44*3)+(Sep!C44*2)+(Oct!C44*1)</f>
        <v>0</v>
      </c>
      <c r="E44" s="90"/>
      <c r="F44" s="31">
        <f>(Jul!E44*4)+(Aug!E44*3)+(Sep!E44*2)+(Oct!E44*1)</f>
        <v>0</v>
      </c>
      <c r="G44" s="91"/>
      <c r="H44" s="31">
        <f>Sep!H44+G44</f>
        <v>0</v>
      </c>
      <c r="I44" s="31">
        <f t="shared" si="0"/>
        <v>0</v>
      </c>
      <c r="J44" s="31">
        <f t="shared" si="1"/>
        <v>0</v>
      </c>
    </row>
    <row r="45" spans="1:10" s="16" customFormat="1" ht="15.75" customHeight="1" x14ac:dyDescent="0.2">
      <c r="A45" s="5" t="s">
        <v>38</v>
      </c>
      <c r="B45" s="6" t="s">
        <v>20</v>
      </c>
      <c r="C45" s="89">
        <v>19846</v>
      </c>
      <c r="D45" s="31">
        <f>(Jul!C45*4)+(Aug!C45*3)+(Sep!C45*2)+(Oct!C45*1)</f>
        <v>90763</v>
      </c>
      <c r="E45" s="90">
        <v>90</v>
      </c>
      <c r="F45" s="31">
        <f>(Jul!E45*4)+(Aug!E45*3)+(Sep!E45*2)+(Oct!E45*1)</f>
        <v>2574</v>
      </c>
      <c r="G45" s="91">
        <v>73184</v>
      </c>
      <c r="H45" s="31">
        <f>Sep!H45+G45</f>
        <v>250009</v>
      </c>
      <c r="I45" s="31">
        <f t="shared" si="0"/>
        <v>93120</v>
      </c>
      <c r="J45" s="31">
        <f t="shared" si="1"/>
        <v>343346</v>
      </c>
    </row>
    <row r="46" spans="1:10" s="14" customFormat="1" ht="15.75" customHeight="1" x14ac:dyDescent="0.2">
      <c r="A46" s="8" t="s">
        <v>39</v>
      </c>
      <c r="B46" s="9" t="s">
        <v>20</v>
      </c>
      <c r="C46" s="89">
        <v>13005</v>
      </c>
      <c r="D46" s="31">
        <f>(Jul!C46*4)+(Aug!C46*3)+(Sep!C46*2)+(Oct!C46*1)</f>
        <v>48163</v>
      </c>
      <c r="E46" s="90">
        <v>1130</v>
      </c>
      <c r="F46" s="31">
        <f>(Jul!E46*4)+(Aug!E46*3)+(Sep!E46*2)+(Oct!E46*1)</f>
        <v>9614</v>
      </c>
      <c r="G46" s="91">
        <v>38927</v>
      </c>
      <c r="H46" s="31">
        <f>Sep!H46+G46</f>
        <v>185154</v>
      </c>
      <c r="I46" s="31">
        <f t="shared" si="0"/>
        <v>53062</v>
      </c>
      <c r="J46" s="31">
        <f t="shared" si="1"/>
        <v>242931</v>
      </c>
    </row>
    <row r="47" spans="1:10" s="16" customFormat="1" ht="15.75" customHeight="1" x14ac:dyDescent="0.2">
      <c r="A47" s="5" t="s">
        <v>41</v>
      </c>
      <c r="B47" s="6" t="s">
        <v>20</v>
      </c>
      <c r="C47" s="89">
        <v>34017</v>
      </c>
      <c r="D47" s="31">
        <f>(Jul!C47*4)+(Aug!C47*3)+(Sep!C47*2)+(Oct!C47*1)</f>
        <v>256352</v>
      </c>
      <c r="E47" s="90">
        <v>12235</v>
      </c>
      <c r="F47" s="31">
        <f>(Jul!E47*4)+(Aug!E47*3)+(Sep!E47*2)+(Oct!E47*1)</f>
        <v>85776</v>
      </c>
      <c r="G47" s="91">
        <v>325953</v>
      </c>
      <c r="H47" s="31">
        <f>Sep!H47+G47</f>
        <v>931616</v>
      </c>
      <c r="I47" s="31">
        <f t="shared" si="0"/>
        <v>372205</v>
      </c>
      <c r="J47" s="31">
        <f t="shared" si="1"/>
        <v>1273744</v>
      </c>
    </row>
    <row r="48" spans="1:10" s="16" customFormat="1" ht="15.75" customHeight="1" x14ac:dyDescent="0.2">
      <c r="A48" s="5" t="s">
        <v>42</v>
      </c>
      <c r="B48" s="6" t="s">
        <v>20</v>
      </c>
      <c r="C48" s="89">
        <v>1795</v>
      </c>
      <c r="D48" s="31">
        <f>(Jul!C48*4)+(Aug!C48*3)+(Sep!C48*2)+(Oct!C48*1)</f>
        <v>14665</v>
      </c>
      <c r="E48" s="90">
        <v>4672</v>
      </c>
      <c r="F48" s="31">
        <f>(Jul!E48*4)+(Aug!E48*3)+(Sep!E48*2)+(Oct!E48*1)</f>
        <v>81086</v>
      </c>
      <c r="G48" s="91">
        <v>26009</v>
      </c>
      <c r="H48" s="31">
        <f>Sep!H48+G48</f>
        <v>181935</v>
      </c>
      <c r="I48" s="31">
        <f t="shared" si="0"/>
        <v>32476</v>
      </c>
      <c r="J48" s="31">
        <f t="shared" si="1"/>
        <v>277686</v>
      </c>
    </row>
    <row r="49" spans="1:10" s="14" customFormat="1" ht="15.75" customHeight="1" x14ac:dyDescent="0.2">
      <c r="A49" s="8" t="s">
        <v>43</v>
      </c>
      <c r="B49" s="9" t="s">
        <v>20</v>
      </c>
      <c r="C49" s="89">
        <v>8056</v>
      </c>
      <c r="D49" s="31">
        <f>(Jul!C49*4)+(Aug!C49*3)+(Sep!C49*2)+(Oct!C49*1)</f>
        <v>12988</v>
      </c>
      <c r="E49" s="90">
        <v>3012</v>
      </c>
      <c r="F49" s="31">
        <f>(Jul!E49*4)+(Aug!E49*3)+(Sep!E49*2)+(Oct!E49*1)</f>
        <v>14004</v>
      </c>
      <c r="G49" s="91">
        <v>97980</v>
      </c>
      <c r="H49" s="31">
        <f>Sep!H49+G49</f>
        <v>138104</v>
      </c>
      <c r="I49" s="31">
        <f t="shared" si="0"/>
        <v>109048</v>
      </c>
      <c r="J49" s="31">
        <f t="shared" si="1"/>
        <v>165096</v>
      </c>
    </row>
    <row r="50" spans="1:10" s="14" customFormat="1" ht="15.75" customHeight="1" x14ac:dyDescent="0.2">
      <c r="A50" s="8" t="s">
        <v>128</v>
      </c>
      <c r="B50" s="9" t="s">
        <v>20</v>
      </c>
      <c r="C50" s="89">
        <v>35199</v>
      </c>
      <c r="D50" s="31">
        <f>(Jul!C50*4)+(Aug!C50*3)+(Sep!C50*2)+(Oct!C50*1)</f>
        <v>102497</v>
      </c>
      <c r="E50" s="90">
        <v>655</v>
      </c>
      <c r="F50" s="31">
        <f>(Jul!E50*4)+(Aug!E50*3)+(Sep!E50*2)+(Oct!E50*1)</f>
        <v>8435</v>
      </c>
      <c r="G50" s="91">
        <v>56718</v>
      </c>
      <c r="H50" s="31">
        <f>Sep!H50+G50</f>
        <v>185776</v>
      </c>
      <c r="I50" s="31">
        <f t="shared" si="0"/>
        <v>92572</v>
      </c>
      <c r="J50" s="31">
        <f t="shared" si="1"/>
        <v>296708</v>
      </c>
    </row>
    <row r="51" spans="1:10" s="16" customFormat="1" ht="15.75" customHeight="1" x14ac:dyDescent="0.2">
      <c r="A51" s="5" t="s">
        <v>48</v>
      </c>
      <c r="B51" s="6" t="s">
        <v>20</v>
      </c>
      <c r="C51" s="89">
        <v>5653</v>
      </c>
      <c r="D51" s="31">
        <f>(Jul!C51*4)+(Aug!C51*3)+(Sep!C51*2)+(Oct!C51*1)</f>
        <v>92908</v>
      </c>
      <c r="E51" s="90">
        <v>398</v>
      </c>
      <c r="F51" s="31">
        <f>(Jul!E51*4)+(Aug!E51*3)+(Sep!E51*2)+(Oct!E51*1)</f>
        <v>14296</v>
      </c>
      <c r="G51" s="91">
        <v>86164</v>
      </c>
      <c r="H51" s="31">
        <f>Sep!H51+G51</f>
        <v>279238</v>
      </c>
      <c r="I51" s="31">
        <f t="shared" si="0"/>
        <v>92215</v>
      </c>
      <c r="J51" s="31">
        <f t="shared" si="1"/>
        <v>386442</v>
      </c>
    </row>
    <row r="52" spans="1:10" s="14" customFormat="1" ht="15.75" customHeight="1" x14ac:dyDescent="0.2">
      <c r="A52" s="8" t="s">
        <v>53</v>
      </c>
      <c r="B52" s="9" t="s">
        <v>20</v>
      </c>
      <c r="C52" s="89"/>
      <c r="D52" s="31">
        <f>(Jul!C52*4)+(Aug!C52*3)+(Sep!C52*2)+(Oct!C52*1)</f>
        <v>5832</v>
      </c>
      <c r="E52" s="90"/>
      <c r="F52" s="31">
        <f>(Jul!E52*4)+(Aug!E52*3)+(Sep!E52*2)+(Oct!E52*1)</f>
        <v>0</v>
      </c>
      <c r="G52" s="91"/>
      <c r="H52" s="31">
        <f>Sep!H52+G52</f>
        <v>63367</v>
      </c>
      <c r="I52" s="31">
        <f t="shared" si="0"/>
        <v>0</v>
      </c>
      <c r="J52" s="31">
        <f t="shared" si="1"/>
        <v>69199</v>
      </c>
    </row>
    <row r="53" spans="1:10" s="14" customFormat="1" ht="15.75" customHeight="1" x14ac:dyDescent="0.2">
      <c r="A53" s="8" t="s">
        <v>54</v>
      </c>
      <c r="B53" s="9" t="s">
        <v>20</v>
      </c>
      <c r="C53" s="89">
        <v>16246</v>
      </c>
      <c r="D53" s="31">
        <f>(Jul!C53*4)+(Aug!C53*3)+(Sep!C53*2)+(Oct!C53*1)</f>
        <v>58175</v>
      </c>
      <c r="E53" s="90">
        <v>14524</v>
      </c>
      <c r="F53" s="31">
        <f>(Jul!E53*4)+(Aug!E53*3)+(Sep!E53*2)+(Oct!E53*1)</f>
        <v>91104</v>
      </c>
      <c r="G53" s="91">
        <v>199979</v>
      </c>
      <c r="H53" s="31">
        <f>Sep!H53+G53</f>
        <v>391949</v>
      </c>
      <c r="I53" s="31">
        <f t="shared" si="0"/>
        <v>230749</v>
      </c>
      <c r="J53" s="31">
        <f t="shared" si="1"/>
        <v>541228</v>
      </c>
    </row>
    <row r="54" spans="1:10" s="14" customFormat="1" ht="15.75" customHeight="1" x14ac:dyDescent="0.2">
      <c r="A54" s="8" t="s">
        <v>55</v>
      </c>
      <c r="B54" s="9" t="s">
        <v>20</v>
      </c>
      <c r="C54" s="89">
        <v>16542</v>
      </c>
      <c r="D54" s="31">
        <f>(Jul!C54*4)+(Aug!C54*3)+(Sep!C54*2)+(Oct!C54*1)</f>
        <v>99477</v>
      </c>
      <c r="E54" s="90">
        <v>24680</v>
      </c>
      <c r="F54" s="31">
        <f>(Jul!E54*4)+(Aug!E54*3)+(Sep!E54*2)+(Oct!E54*1)</f>
        <v>154581</v>
      </c>
      <c r="G54" s="91">
        <v>193316</v>
      </c>
      <c r="H54" s="31">
        <f>Sep!H54+G54</f>
        <v>444995</v>
      </c>
      <c r="I54" s="31">
        <f t="shared" si="0"/>
        <v>234538</v>
      </c>
      <c r="J54" s="31">
        <f t="shared" si="1"/>
        <v>699053</v>
      </c>
    </row>
    <row r="55" spans="1:10" s="16" customFormat="1" ht="15.75" customHeight="1" x14ac:dyDescent="0.2">
      <c r="A55" s="5" t="s">
        <v>57</v>
      </c>
      <c r="B55" s="6" t="s">
        <v>20</v>
      </c>
      <c r="C55" s="89"/>
      <c r="D55" s="31">
        <f>(Jul!C55*4)+(Aug!C55*3)+(Sep!C55*2)+(Oct!C55*1)</f>
        <v>13108</v>
      </c>
      <c r="E55" s="90">
        <v>1801</v>
      </c>
      <c r="F55" s="31">
        <f>(Jul!E55*4)+(Aug!E55*3)+(Sep!E55*2)+(Oct!E55*1)</f>
        <v>1801</v>
      </c>
      <c r="G55" s="91">
        <v>1495</v>
      </c>
      <c r="H55" s="31">
        <f>Sep!H55+G55</f>
        <v>1495</v>
      </c>
      <c r="I55" s="31">
        <f t="shared" si="0"/>
        <v>3296</v>
      </c>
      <c r="J55" s="31">
        <f t="shared" si="1"/>
        <v>16404</v>
      </c>
    </row>
    <row r="56" spans="1:10" s="16" customFormat="1" ht="15.75" customHeight="1" x14ac:dyDescent="0.2">
      <c r="A56" s="5" t="s">
        <v>58</v>
      </c>
      <c r="B56" s="6" t="s">
        <v>20</v>
      </c>
      <c r="C56" s="89">
        <v>3918</v>
      </c>
      <c r="D56" s="31">
        <f>(Jul!C56*4)+(Aug!C56*3)+(Sep!C56*2)+(Oct!C56*1)</f>
        <v>50094</v>
      </c>
      <c r="E56" s="90">
        <v>5995</v>
      </c>
      <c r="F56" s="31">
        <f>(Jul!E56*4)+(Aug!E56*3)+(Sep!E56*2)+(Oct!E56*1)</f>
        <v>98673</v>
      </c>
      <c r="G56" s="91">
        <v>63373</v>
      </c>
      <c r="H56" s="31">
        <f>Sep!H56+G56</f>
        <v>404593</v>
      </c>
      <c r="I56" s="31">
        <f t="shared" si="0"/>
        <v>73286</v>
      </c>
      <c r="J56" s="31">
        <f t="shared" si="1"/>
        <v>553360</v>
      </c>
    </row>
    <row r="57" spans="1:10" s="16" customFormat="1" ht="15.75" customHeight="1" x14ac:dyDescent="0.2">
      <c r="A57" s="5" t="s">
        <v>59</v>
      </c>
      <c r="B57" s="6" t="s">
        <v>20</v>
      </c>
      <c r="C57" s="89">
        <v>9782</v>
      </c>
      <c r="D57" s="31">
        <f>(Jul!C57*4)+(Aug!C57*3)+(Sep!C57*2)+(Oct!C57*1)</f>
        <v>138204</v>
      </c>
      <c r="E57" s="90">
        <v>13057</v>
      </c>
      <c r="F57" s="31">
        <f>(Jul!E57*4)+(Aug!E57*3)+(Sep!E57*2)+(Oct!E57*1)</f>
        <v>164941</v>
      </c>
      <c r="G57" s="91">
        <v>93796</v>
      </c>
      <c r="H57" s="31">
        <f>Sep!H57+G57</f>
        <v>551358</v>
      </c>
      <c r="I57" s="31">
        <f t="shared" si="0"/>
        <v>116635</v>
      </c>
      <c r="J57" s="31">
        <f t="shared" si="1"/>
        <v>854503</v>
      </c>
    </row>
    <row r="58" spans="1:10" s="16" customFormat="1" ht="15.75" customHeight="1" x14ac:dyDescent="0.2">
      <c r="A58" s="5" t="s">
        <v>60</v>
      </c>
      <c r="B58" s="6" t="s">
        <v>20</v>
      </c>
      <c r="C58" s="89">
        <v>36337</v>
      </c>
      <c r="D58" s="31">
        <f>(Jul!C58*4)+(Aug!C58*3)+(Sep!C58*2)+(Oct!C58*1)</f>
        <v>180069</v>
      </c>
      <c r="E58" s="90">
        <v>11308</v>
      </c>
      <c r="F58" s="31">
        <f>(Jul!E58*4)+(Aug!E58*3)+(Sep!E58*2)+(Oct!E58*1)</f>
        <v>100828</v>
      </c>
      <c r="G58" s="91">
        <v>201849</v>
      </c>
      <c r="H58" s="31">
        <f>Sep!H58+G58</f>
        <v>658806</v>
      </c>
      <c r="I58" s="31">
        <f t="shared" si="0"/>
        <v>249494</v>
      </c>
      <c r="J58" s="31">
        <f t="shared" si="1"/>
        <v>939703</v>
      </c>
    </row>
    <row r="59" spans="1:10" s="16" customFormat="1" ht="15.75" customHeight="1" x14ac:dyDescent="0.2">
      <c r="A59" s="5" t="s">
        <v>64</v>
      </c>
      <c r="B59" s="6" t="s">
        <v>20</v>
      </c>
      <c r="C59" s="89">
        <v>3941</v>
      </c>
      <c r="D59" s="31">
        <f>(Jul!C59*4)+(Aug!C59*3)+(Sep!C59*2)+(Oct!C59*1)</f>
        <v>60803</v>
      </c>
      <c r="E59" s="90"/>
      <c r="F59" s="31">
        <f>(Jul!E59*4)+(Aug!E59*3)+(Sep!E59*2)+(Oct!E59*1)</f>
        <v>12200</v>
      </c>
      <c r="G59" s="91">
        <v>11655</v>
      </c>
      <c r="H59" s="31">
        <f>Sep!H59+G59</f>
        <v>68195</v>
      </c>
      <c r="I59" s="31">
        <f t="shared" si="0"/>
        <v>15596</v>
      </c>
      <c r="J59" s="31">
        <f t="shared" si="1"/>
        <v>141198</v>
      </c>
    </row>
    <row r="60" spans="1:10" s="16" customFormat="1" ht="15.75" customHeight="1" x14ac:dyDescent="0.2">
      <c r="A60" s="5" t="s">
        <v>65</v>
      </c>
      <c r="B60" s="6" t="s">
        <v>20</v>
      </c>
      <c r="C60" s="89">
        <v>13816</v>
      </c>
      <c r="D60" s="31">
        <f>(Jul!C60*4)+(Aug!C60*3)+(Sep!C60*2)+(Oct!C60*1)</f>
        <v>71087</v>
      </c>
      <c r="E60" s="90">
        <v>5420</v>
      </c>
      <c r="F60" s="31">
        <f>(Jul!E60*4)+(Aug!E60*3)+(Sep!E60*2)+(Oct!E60*1)</f>
        <v>19629</v>
      </c>
      <c r="G60" s="91">
        <v>240600</v>
      </c>
      <c r="H60" s="31">
        <f>Sep!H60+G60</f>
        <v>415702</v>
      </c>
      <c r="I60" s="31">
        <f t="shared" si="0"/>
        <v>259836</v>
      </c>
      <c r="J60" s="31">
        <f t="shared" si="1"/>
        <v>506418</v>
      </c>
    </row>
    <row r="61" spans="1:10" s="16" customFormat="1" ht="15.75" customHeight="1" x14ac:dyDescent="0.2">
      <c r="A61" s="5" t="s">
        <v>66</v>
      </c>
      <c r="B61" s="6" t="s">
        <v>20</v>
      </c>
      <c r="C61" s="89">
        <v>10691</v>
      </c>
      <c r="D61" s="31">
        <f>(Jul!C61*4)+(Aug!C61*3)+(Sep!C61*2)+(Oct!C61*1)</f>
        <v>49923</v>
      </c>
      <c r="E61" s="90">
        <v>3390</v>
      </c>
      <c r="F61" s="31">
        <f>(Jul!E61*4)+(Aug!E61*3)+(Sep!E61*2)+(Oct!E61*1)</f>
        <v>38593</v>
      </c>
      <c r="G61" s="91">
        <v>59209</v>
      </c>
      <c r="H61" s="31">
        <f>Sep!H61+G61</f>
        <v>228123</v>
      </c>
      <c r="I61" s="31">
        <f t="shared" si="0"/>
        <v>73290</v>
      </c>
      <c r="J61" s="31">
        <f t="shared" si="1"/>
        <v>316639</v>
      </c>
    </row>
    <row r="62" spans="1:10" s="14" customFormat="1" ht="15.75" customHeight="1" x14ac:dyDescent="0.2">
      <c r="A62" s="8" t="s">
        <v>67</v>
      </c>
      <c r="B62" s="9" t="s">
        <v>20</v>
      </c>
      <c r="C62" s="89">
        <v>8683</v>
      </c>
      <c r="D62" s="31">
        <f>(Jul!C62*4)+(Aug!C62*3)+(Sep!C62*2)+(Oct!C62*1)</f>
        <v>12953</v>
      </c>
      <c r="E62" s="90">
        <v>1130</v>
      </c>
      <c r="F62" s="31">
        <f>(Jul!E62*4)+(Aug!E62*3)+(Sep!E62*2)+(Oct!E62*1)</f>
        <v>30314</v>
      </c>
      <c r="G62" s="91">
        <v>26355</v>
      </c>
      <c r="H62" s="31">
        <f>Sep!H62+G62</f>
        <v>76642</v>
      </c>
      <c r="I62" s="31">
        <f t="shared" si="0"/>
        <v>36168</v>
      </c>
      <c r="J62" s="31">
        <f t="shared" si="1"/>
        <v>119909</v>
      </c>
    </row>
    <row r="63" spans="1:10" s="16" customFormat="1" ht="15.75" customHeight="1" x14ac:dyDescent="0.2">
      <c r="A63" s="5" t="s">
        <v>68</v>
      </c>
      <c r="B63" s="6" t="s">
        <v>20</v>
      </c>
      <c r="C63" s="89">
        <v>16841</v>
      </c>
      <c r="D63" s="31">
        <f>(Jul!C63*4)+(Aug!C63*3)+(Sep!C63*2)+(Oct!C63*1)</f>
        <v>123893</v>
      </c>
      <c r="E63" s="90">
        <v>1729</v>
      </c>
      <c r="F63" s="31">
        <f>(Jul!E63*4)+(Aug!E63*3)+(Sep!E63*2)+(Oct!E63*1)</f>
        <v>65693</v>
      </c>
      <c r="G63" s="91">
        <v>101843</v>
      </c>
      <c r="H63" s="31">
        <f>Sep!H63+G63</f>
        <v>558072</v>
      </c>
      <c r="I63" s="31">
        <f t="shared" si="0"/>
        <v>120413</v>
      </c>
      <c r="J63" s="31">
        <f t="shared" si="1"/>
        <v>747658</v>
      </c>
    </row>
    <row r="64" spans="1:10" s="14" customFormat="1" ht="15.75" customHeight="1" x14ac:dyDescent="0.2">
      <c r="A64" s="8" t="s">
        <v>69</v>
      </c>
      <c r="B64" s="9" t="s">
        <v>20</v>
      </c>
      <c r="C64" s="89">
        <v>1696</v>
      </c>
      <c r="D64" s="31">
        <f>(Jul!C64*4)+(Aug!C64*3)+(Sep!C64*2)+(Oct!C64*1)</f>
        <v>3300</v>
      </c>
      <c r="E64" s="90">
        <v>2085</v>
      </c>
      <c r="F64" s="31">
        <f>(Jul!E64*4)+(Aug!E64*3)+(Sep!E64*2)+(Oct!E64*1)</f>
        <v>31509</v>
      </c>
      <c r="G64" s="91">
        <v>6860</v>
      </c>
      <c r="H64" s="31">
        <f>Sep!H64+G64</f>
        <v>63686</v>
      </c>
      <c r="I64" s="31">
        <f t="shared" si="0"/>
        <v>10641</v>
      </c>
      <c r="J64" s="31">
        <f t="shared" si="1"/>
        <v>98495</v>
      </c>
    </row>
    <row r="65" spans="1:10" s="16" customFormat="1" ht="15.75" customHeight="1" x14ac:dyDescent="0.2">
      <c r="A65" s="5" t="s">
        <v>70</v>
      </c>
      <c r="B65" s="6" t="s">
        <v>20</v>
      </c>
      <c r="C65" s="89">
        <v>3036</v>
      </c>
      <c r="D65" s="31">
        <f>(Jul!C65*4)+(Aug!C65*3)+(Sep!C65*2)+(Oct!C65*1)</f>
        <v>54276</v>
      </c>
      <c r="E65" s="90">
        <v>417</v>
      </c>
      <c r="F65" s="31">
        <f>(Jul!E65*4)+(Aug!E65*3)+(Sep!E65*2)+(Oct!E65*1)</f>
        <v>23597</v>
      </c>
      <c r="G65" s="91">
        <v>48044</v>
      </c>
      <c r="H65" s="31">
        <f>Sep!H65+G65</f>
        <v>73102</v>
      </c>
      <c r="I65" s="31">
        <f t="shared" si="0"/>
        <v>51497</v>
      </c>
      <c r="J65" s="31">
        <f t="shared" si="1"/>
        <v>150975</v>
      </c>
    </row>
    <row r="66" spans="1:10" s="14" customFormat="1" ht="15.75" customHeight="1" x14ac:dyDescent="0.2">
      <c r="A66" s="8" t="s">
        <v>71</v>
      </c>
      <c r="B66" s="9" t="s">
        <v>20</v>
      </c>
      <c r="C66" s="89"/>
      <c r="D66" s="31">
        <f>(Jul!C66*4)+(Aug!C66*3)+(Sep!C66*2)+(Oct!C66*1)</f>
        <v>0</v>
      </c>
      <c r="E66" s="90">
        <v>925</v>
      </c>
      <c r="F66" s="31">
        <f>(Jul!E66*4)+(Aug!E66*3)+(Sep!E66*2)+(Oct!E66*1)</f>
        <v>925</v>
      </c>
      <c r="G66" s="91">
        <v>1850</v>
      </c>
      <c r="H66" s="31">
        <f>Sep!H66+G66</f>
        <v>1850</v>
      </c>
      <c r="I66" s="31">
        <f t="shared" si="0"/>
        <v>2775</v>
      </c>
      <c r="J66" s="31">
        <f t="shared" si="1"/>
        <v>2775</v>
      </c>
    </row>
    <row r="67" spans="1:10" s="16" customFormat="1" ht="15.75" customHeight="1" x14ac:dyDescent="0.2">
      <c r="A67" s="5" t="s">
        <v>72</v>
      </c>
      <c r="B67" s="6" t="s">
        <v>20</v>
      </c>
      <c r="C67" s="89">
        <v>9134</v>
      </c>
      <c r="D67" s="31">
        <f>(Jul!C67*4)+(Aug!C67*3)+(Sep!C67*2)+(Oct!C67*1)</f>
        <v>57901</v>
      </c>
      <c r="E67" s="90"/>
      <c r="F67" s="31">
        <f>(Jul!E67*4)+(Aug!E67*3)+(Sep!E67*2)+(Oct!E67*1)</f>
        <v>3390</v>
      </c>
      <c r="G67" s="91">
        <v>56033</v>
      </c>
      <c r="H67" s="31">
        <f>Sep!H67+G67</f>
        <v>144454</v>
      </c>
      <c r="I67" s="31">
        <f t="shared" si="0"/>
        <v>65167</v>
      </c>
      <c r="J67" s="31">
        <f t="shared" si="1"/>
        <v>205745</v>
      </c>
    </row>
    <row r="68" spans="1:10" s="14" customFormat="1" ht="15.75" customHeight="1" x14ac:dyDescent="0.2">
      <c r="A68" s="8" t="s">
        <v>73</v>
      </c>
      <c r="B68" s="9" t="s">
        <v>20</v>
      </c>
      <c r="C68" s="89"/>
      <c r="D68" s="31">
        <f>(Jul!C68*4)+(Aug!C68*3)+(Sep!C68*2)+(Oct!C68*1)</f>
        <v>0</v>
      </c>
      <c r="E68" s="90"/>
      <c r="F68" s="31">
        <f>(Jul!E68*4)+(Aug!E68*3)+(Sep!E68*2)+(Oct!E68*1)</f>
        <v>8208</v>
      </c>
      <c r="G68" s="91"/>
      <c r="H68" s="31">
        <f>Sep!H68+G68</f>
        <v>36388</v>
      </c>
      <c r="I68" s="31">
        <f t="shared" si="0"/>
        <v>0</v>
      </c>
      <c r="J68" s="31">
        <f t="shared" si="1"/>
        <v>44596</v>
      </c>
    </row>
    <row r="69" spans="1:10" s="16" customFormat="1" ht="15.75" customHeight="1" x14ac:dyDescent="0.2">
      <c r="A69" s="5" t="s">
        <v>138</v>
      </c>
      <c r="B69" s="6" t="s">
        <v>20</v>
      </c>
      <c r="C69" s="89">
        <v>5211</v>
      </c>
      <c r="D69" s="31">
        <f>(Jul!C69*4)+(Aug!C69*3)+(Sep!C69*2)+(Oct!C69*1)</f>
        <v>25789</v>
      </c>
      <c r="E69" s="90">
        <v>1130</v>
      </c>
      <c r="F69" s="31">
        <f>(Jul!E69*4)+(Aug!E69*3)+(Sep!E69*2)+(Oct!E69*1)</f>
        <v>16213</v>
      </c>
      <c r="G69" s="91">
        <v>28956</v>
      </c>
      <c r="H69" s="31">
        <f>Sep!H69+G69</f>
        <v>161946</v>
      </c>
      <c r="I69" s="31">
        <f t="shared" si="0"/>
        <v>35297</v>
      </c>
      <c r="J69" s="31">
        <f t="shared" si="1"/>
        <v>203948</v>
      </c>
    </row>
    <row r="70" spans="1:10" s="16" customFormat="1" ht="15.75" customHeight="1" x14ac:dyDescent="0.2">
      <c r="A70" s="5" t="s">
        <v>74</v>
      </c>
      <c r="B70" s="6" t="s">
        <v>20</v>
      </c>
      <c r="C70" s="89"/>
      <c r="D70" s="31">
        <f>(Jul!C70*4)+(Aug!C70*3)+(Sep!C70*2)+(Oct!C70*1)</f>
        <v>360</v>
      </c>
      <c r="E70" s="90"/>
      <c r="F70" s="31">
        <f>(Jul!E70*4)+(Aug!E70*3)+(Sep!E70*2)+(Oct!E70*1)</f>
        <v>8340</v>
      </c>
      <c r="G70" s="91"/>
      <c r="H70" s="31">
        <f>Sep!H70+G70</f>
        <v>72193</v>
      </c>
      <c r="I70" s="31">
        <f t="shared" ref="I70:I80" si="2">C70+E70+G70</f>
        <v>0</v>
      </c>
      <c r="J70" s="31">
        <f t="shared" ref="J70:J80" si="3">D70+F70+H70</f>
        <v>80893</v>
      </c>
    </row>
    <row r="71" spans="1:10" s="14" customFormat="1" ht="15.75" customHeight="1" x14ac:dyDescent="0.2">
      <c r="A71" s="8" t="s">
        <v>76</v>
      </c>
      <c r="B71" s="9" t="s">
        <v>20</v>
      </c>
      <c r="C71" s="89"/>
      <c r="D71" s="31">
        <f>(Jul!C71*4)+(Aug!C71*3)+(Sep!C71*2)+(Oct!C71*1)</f>
        <v>11432</v>
      </c>
      <c r="E71" s="90"/>
      <c r="F71" s="31">
        <f>(Jul!E71*4)+(Aug!E71*3)+(Sep!E71*2)+(Oct!E71*1)</f>
        <v>0</v>
      </c>
      <c r="G71" s="91"/>
      <c r="H71" s="31">
        <f>Sep!H71+G71</f>
        <v>24504</v>
      </c>
      <c r="I71" s="31">
        <f t="shared" si="2"/>
        <v>0</v>
      </c>
      <c r="J71" s="31">
        <f t="shared" si="3"/>
        <v>35936</v>
      </c>
    </row>
    <row r="72" spans="1:10" s="14" customFormat="1" ht="15.75" customHeight="1" x14ac:dyDescent="0.2">
      <c r="A72" s="8" t="s">
        <v>77</v>
      </c>
      <c r="B72" s="9" t="s">
        <v>20</v>
      </c>
      <c r="C72" s="89">
        <v>1526</v>
      </c>
      <c r="D72" s="31">
        <f>(Jul!C72*4)+(Aug!C72*3)+(Sep!C72*2)+(Oct!C72*1)</f>
        <v>9021</v>
      </c>
      <c r="E72" s="90">
        <v>2061</v>
      </c>
      <c r="F72" s="31">
        <f>(Jul!E72*4)+(Aug!E72*3)+(Sep!E72*2)+(Oct!E72*1)</f>
        <v>22625</v>
      </c>
      <c r="G72" s="91">
        <v>17175</v>
      </c>
      <c r="H72" s="31">
        <f>Sep!H72+G72</f>
        <v>125051</v>
      </c>
      <c r="I72" s="31">
        <f t="shared" si="2"/>
        <v>20762</v>
      </c>
      <c r="J72" s="31">
        <f t="shared" si="3"/>
        <v>156697</v>
      </c>
    </row>
    <row r="73" spans="1:10" s="14" customFormat="1" ht="15.75" customHeight="1" x14ac:dyDescent="0.2">
      <c r="A73" s="8" t="s">
        <v>78</v>
      </c>
      <c r="B73" s="9" t="s">
        <v>20</v>
      </c>
      <c r="C73" s="89">
        <v>10453</v>
      </c>
      <c r="D73" s="31">
        <f>(Jul!C73*4)+(Aug!C73*3)+(Sep!C73*2)+(Oct!C73*1)</f>
        <v>135391</v>
      </c>
      <c r="E73" s="90">
        <v>1758</v>
      </c>
      <c r="F73" s="31">
        <f>(Jul!E73*4)+(Aug!E73*3)+(Sep!E73*2)+(Oct!E73*1)</f>
        <v>1758</v>
      </c>
      <c r="G73" s="91">
        <v>110026</v>
      </c>
      <c r="H73" s="31">
        <f>Sep!H73+G73</f>
        <v>226558</v>
      </c>
      <c r="I73" s="31">
        <f t="shared" si="2"/>
        <v>122237</v>
      </c>
      <c r="J73" s="31">
        <f t="shared" si="3"/>
        <v>363707</v>
      </c>
    </row>
    <row r="74" spans="1:10" s="16" customFormat="1" ht="15.75" customHeight="1" x14ac:dyDescent="0.2">
      <c r="A74" s="5" t="s">
        <v>79</v>
      </c>
      <c r="B74" s="6" t="s">
        <v>20</v>
      </c>
      <c r="C74" s="89">
        <v>7007</v>
      </c>
      <c r="D74" s="31">
        <f>(Jul!C74*4)+(Aug!C74*3)+(Sep!C74*2)+(Oct!C74*1)</f>
        <v>9473</v>
      </c>
      <c r="E74" s="90">
        <v>2534</v>
      </c>
      <c r="F74" s="31">
        <f>(Jul!E74*4)+(Aug!E74*3)+(Sep!E74*2)+(Oct!E74*1)</f>
        <v>10570</v>
      </c>
      <c r="G74" s="91">
        <v>56529</v>
      </c>
      <c r="H74" s="31">
        <f>Sep!H74+G74</f>
        <v>91574</v>
      </c>
      <c r="I74" s="31">
        <f t="shared" si="2"/>
        <v>66070</v>
      </c>
      <c r="J74" s="31">
        <f t="shared" si="3"/>
        <v>111617</v>
      </c>
    </row>
    <row r="75" spans="1:10" s="14" customFormat="1" ht="15.75" customHeight="1" x14ac:dyDescent="0.2">
      <c r="A75" s="8" t="s">
        <v>83</v>
      </c>
      <c r="B75" s="9" t="s">
        <v>20</v>
      </c>
      <c r="C75" s="89"/>
      <c r="D75" s="31">
        <f>(Jul!C75*4)+(Aug!C75*3)+(Sep!C75*2)+(Oct!C75*1)</f>
        <v>0</v>
      </c>
      <c r="E75" s="90"/>
      <c r="F75" s="31">
        <f>(Jul!E75*4)+(Aug!E75*3)+(Sep!E75*2)+(Oct!E75*1)</f>
        <v>0</v>
      </c>
      <c r="G75" s="91"/>
      <c r="H75" s="31">
        <f>Sep!H75+G75</f>
        <v>0</v>
      </c>
      <c r="I75" s="31">
        <f t="shared" si="2"/>
        <v>0</v>
      </c>
      <c r="J75" s="31">
        <f t="shared" si="3"/>
        <v>0</v>
      </c>
    </row>
    <row r="76" spans="1:10" s="14" customFormat="1" ht="15.75" customHeight="1" x14ac:dyDescent="0.2">
      <c r="A76" s="8" t="s">
        <v>85</v>
      </c>
      <c r="B76" s="9" t="s">
        <v>20</v>
      </c>
      <c r="C76" s="89"/>
      <c r="D76" s="31">
        <f>(Jul!C76*4)+(Aug!C76*3)+(Sep!C76*2)+(Oct!C76*1)</f>
        <v>0</v>
      </c>
      <c r="E76" s="90"/>
      <c r="F76" s="31">
        <f>(Jul!E76*4)+(Aug!E76*3)+(Sep!E76*2)+(Oct!E76*1)</f>
        <v>7032</v>
      </c>
      <c r="G76" s="91"/>
      <c r="H76" s="31">
        <f>Sep!H76+G76</f>
        <v>1758</v>
      </c>
      <c r="I76" s="31">
        <f t="shared" si="2"/>
        <v>0</v>
      </c>
      <c r="J76" s="31">
        <f t="shared" si="3"/>
        <v>8790</v>
      </c>
    </row>
    <row r="77" spans="1:10" s="16" customFormat="1" ht="15.75" customHeight="1" x14ac:dyDescent="0.2">
      <c r="A77" s="5" t="s">
        <v>86</v>
      </c>
      <c r="B77" s="6" t="s">
        <v>20</v>
      </c>
      <c r="C77" s="89">
        <v>41848</v>
      </c>
      <c r="D77" s="31">
        <f>(Jul!C77*4)+(Aug!C77*3)+(Sep!C77*2)+(Oct!C77*1)</f>
        <v>167489</v>
      </c>
      <c r="E77" s="90">
        <v>7897</v>
      </c>
      <c r="F77" s="31">
        <f>(Jul!E77*4)+(Aug!E77*3)+(Sep!E77*2)+(Oct!E77*1)</f>
        <v>78367</v>
      </c>
      <c r="G77" s="91">
        <v>267195</v>
      </c>
      <c r="H77" s="31">
        <f>Sep!H77+G77</f>
        <v>781218</v>
      </c>
      <c r="I77" s="31">
        <f t="shared" si="2"/>
        <v>316940</v>
      </c>
      <c r="J77" s="31">
        <f t="shared" si="3"/>
        <v>1027074</v>
      </c>
    </row>
    <row r="78" spans="1:10" s="16" customFormat="1" ht="15.75" customHeight="1" x14ac:dyDescent="0.2">
      <c r="A78" s="5" t="s">
        <v>137</v>
      </c>
      <c r="B78" s="6" t="s">
        <v>20</v>
      </c>
      <c r="C78" s="89"/>
      <c r="D78" s="31">
        <f>(Jul!C78*4)+(Aug!C78*3)+(Sep!C78*2)+(Oct!C78*1)</f>
        <v>0</v>
      </c>
      <c r="E78" s="90">
        <v>1758</v>
      </c>
      <c r="F78" s="31">
        <f>(Jul!E78*4)+(Aug!E78*3)+(Sep!E78*2)+(Oct!E78*1)</f>
        <v>19594</v>
      </c>
      <c r="G78" s="91">
        <v>15822</v>
      </c>
      <c r="H78" s="31">
        <f>Sep!H78+G78</f>
        <v>29191</v>
      </c>
      <c r="I78" s="31">
        <f t="shared" si="2"/>
        <v>17580</v>
      </c>
      <c r="J78" s="31">
        <f t="shared" si="3"/>
        <v>48785</v>
      </c>
    </row>
    <row r="79" spans="1:10" s="16" customFormat="1" ht="15.75" customHeight="1" x14ac:dyDescent="0.2">
      <c r="A79" s="5" t="s">
        <v>135</v>
      </c>
      <c r="B79" s="6" t="s">
        <v>20</v>
      </c>
      <c r="C79" s="89"/>
      <c r="D79" s="31">
        <f>(Jul!C79*4)+(Aug!C79*3)+(Sep!C79*2)+(Oct!C79*1)</f>
        <v>0</v>
      </c>
      <c r="E79" s="90">
        <v>1556</v>
      </c>
      <c r="F79" s="31">
        <f>(Jul!E79*4)+(Aug!E79*3)+(Sep!E79*2)+(Oct!E79*1)</f>
        <v>13892</v>
      </c>
      <c r="G79" s="91">
        <v>8033</v>
      </c>
      <c r="H79" s="31">
        <f>Sep!H79+G79</f>
        <v>328111</v>
      </c>
      <c r="I79" s="31">
        <f t="shared" si="2"/>
        <v>9589</v>
      </c>
      <c r="J79" s="31">
        <f t="shared" si="3"/>
        <v>342003</v>
      </c>
    </row>
    <row r="80" spans="1:10" s="16" customFormat="1" ht="15.75" customHeight="1" x14ac:dyDescent="0.2">
      <c r="A80" s="5" t="s">
        <v>136</v>
      </c>
      <c r="B80" s="6" t="s">
        <v>20</v>
      </c>
      <c r="C80" s="89"/>
      <c r="D80" s="31">
        <f>(Jul!C80*4)+(Aug!C80*3)+(Sep!C80*2)+(Oct!C80*1)</f>
        <v>0</v>
      </c>
      <c r="E80" s="90">
        <v>1425</v>
      </c>
      <c r="F80" s="31">
        <f>(Jul!E80*4)+(Aug!E80*3)+(Sep!E80*2)+(Oct!E80*1)</f>
        <v>4103</v>
      </c>
      <c r="G80" s="91">
        <v>19950</v>
      </c>
      <c r="H80" s="31">
        <f>Sep!H80+G80</f>
        <v>19950</v>
      </c>
      <c r="I80" s="31">
        <f t="shared" si="2"/>
        <v>21375</v>
      </c>
      <c r="J80" s="31">
        <f t="shared" si="3"/>
        <v>24053</v>
      </c>
    </row>
    <row r="81" spans="1:10" s="5" customFormat="1" ht="21.75" x14ac:dyDescent="0.2">
      <c r="A81" s="18" t="s">
        <v>123</v>
      </c>
      <c r="B81" s="24"/>
      <c r="C81" s="33">
        <f>SUM(C5:C35)</f>
        <v>138392</v>
      </c>
      <c r="D81" s="33">
        <f t="shared" ref="D81:J81" si="4">SUM(D5:D35)</f>
        <v>1163911</v>
      </c>
      <c r="E81" s="33">
        <f t="shared" si="4"/>
        <v>92208</v>
      </c>
      <c r="F81" s="33">
        <f t="shared" si="4"/>
        <v>1034296</v>
      </c>
      <c r="G81" s="33">
        <f t="shared" si="4"/>
        <v>1122835</v>
      </c>
      <c r="H81" s="33">
        <f t="shared" si="4"/>
        <v>5000265</v>
      </c>
      <c r="I81" s="33">
        <f t="shared" si="4"/>
        <v>1353435</v>
      </c>
      <c r="J81" s="33">
        <f t="shared" si="4"/>
        <v>7198472</v>
      </c>
    </row>
    <row r="82" spans="1:10" s="5" customFormat="1" ht="21.75" x14ac:dyDescent="0.2">
      <c r="A82" s="18" t="s">
        <v>124</v>
      </c>
      <c r="B82" s="24"/>
      <c r="C82" s="33">
        <f>SUM(C36:C80)</f>
        <v>428786</v>
      </c>
      <c r="D82" s="33">
        <f t="shared" ref="D82:J82" si="5">SUM(D36:D80)</f>
        <v>2635265</v>
      </c>
      <c r="E82" s="33">
        <f t="shared" si="5"/>
        <v>142287</v>
      </c>
      <c r="F82" s="33">
        <f t="shared" si="5"/>
        <v>1389065</v>
      </c>
      <c r="G82" s="33">
        <f t="shared" si="5"/>
        <v>3397659</v>
      </c>
      <c r="H82" s="33">
        <f t="shared" si="5"/>
        <v>10725489</v>
      </c>
      <c r="I82" s="33">
        <f t="shared" si="5"/>
        <v>3968732</v>
      </c>
      <c r="J82" s="33">
        <f t="shared" si="5"/>
        <v>14749819</v>
      </c>
    </row>
    <row r="83" spans="1:10" s="5" customFormat="1" ht="15.75" customHeight="1" x14ac:dyDescent="0.2">
      <c r="A83" s="16" t="s">
        <v>87</v>
      </c>
      <c r="B83" s="24"/>
      <c r="C83" s="33">
        <f>SUM(C81:C82)</f>
        <v>567178</v>
      </c>
      <c r="D83" s="33">
        <f t="shared" ref="D83:J83" si="6">SUM(D81:D82)</f>
        <v>3799176</v>
      </c>
      <c r="E83" s="33">
        <f t="shared" si="6"/>
        <v>234495</v>
      </c>
      <c r="F83" s="33">
        <f t="shared" si="6"/>
        <v>2423361</v>
      </c>
      <c r="G83" s="33">
        <f t="shared" si="6"/>
        <v>4520494</v>
      </c>
      <c r="H83" s="33">
        <f t="shared" si="6"/>
        <v>15725754</v>
      </c>
      <c r="I83" s="33">
        <f t="shared" si="6"/>
        <v>5322167</v>
      </c>
      <c r="J83" s="33">
        <f t="shared" si="6"/>
        <v>21948291</v>
      </c>
    </row>
    <row r="84" spans="1:10" ht="12.75" x14ac:dyDescent="0.2">
      <c r="A84" s="25"/>
      <c r="B84" s="24"/>
      <c r="C84" s="24"/>
      <c r="D84" s="43"/>
      <c r="E84" s="24"/>
      <c r="F84" s="43"/>
      <c r="G84" s="24"/>
      <c r="H84" s="43"/>
      <c r="I84" s="47"/>
      <c r="J84" s="33"/>
    </row>
    <row r="85" spans="1:10" ht="12.75" x14ac:dyDescent="0.2">
      <c r="A85" s="25"/>
      <c r="B85" s="24"/>
      <c r="C85" s="24"/>
      <c r="D85" s="43"/>
      <c r="E85" s="24"/>
      <c r="F85" s="43"/>
      <c r="G85" s="24"/>
      <c r="H85" s="43"/>
      <c r="I85" s="47" t="s">
        <v>153</v>
      </c>
      <c r="J85" s="33">
        <v>30918255</v>
      </c>
    </row>
    <row r="86" spans="1:10" x14ac:dyDescent="0.15">
      <c r="A86" s="25"/>
      <c r="B86" s="24"/>
      <c r="C86" s="24"/>
      <c r="D86" s="43"/>
      <c r="E86" s="24"/>
      <c r="F86" s="43"/>
      <c r="G86" s="24"/>
      <c r="H86" s="43"/>
    </row>
    <row r="87" spans="1:10" x14ac:dyDescent="0.15">
      <c r="D87" s="26"/>
      <c r="F87" s="26"/>
      <c r="H87" s="26"/>
      <c r="I87" s="26"/>
      <c r="J87" s="26"/>
    </row>
  </sheetData>
  <sheetProtection password="B68E" sheet="1" objects="1" scenarios="1"/>
  <mergeCells count="1">
    <mergeCell ref="A1:J1"/>
  </mergeCells>
  <phoneticPr fontId="4" type="noConversion"/>
  <conditionalFormatting sqref="A2:A83 C2:IV2 A1:XFD1 I3:IV83 B3:H86">
    <cfRule type="expression" dxfId="497" priority="57" stopIfTrue="1">
      <formula>CellHasFormula</formula>
    </cfRule>
  </conditionalFormatting>
  <conditionalFormatting sqref="A1:XFD1">
    <cfRule type="expression" dxfId="496" priority="56" stopIfTrue="1">
      <formula>CellHasFormula</formula>
    </cfRule>
  </conditionalFormatting>
  <conditionalFormatting sqref="C36:C80">
    <cfRule type="expression" dxfId="495" priority="55" stopIfTrue="1">
      <formula>CellHasFormula</formula>
    </cfRule>
  </conditionalFormatting>
  <conditionalFormatting sqref="E36:E80">
    <cfRule type="expression" dxfId="494" priority="54" stopIfTrue="1">
      <formula>CellHasFormula</formula>
    </cfRule>
  </conditionalFormatting>
  <conditionalFormatting sqref="G36:G80">
    <cfRule type="expression" dxfId="493" priority="53" stopIfTrue="1">
      <formula>CellHasFormula</formula>
    </cfRule>
  </conditionalFormatting>
  <conditionalFormatting sqref="C5:C80">
    <cfRule type="expression" dxfId="492" priority="52" stopIfTrue="1">
      <formula>CellHasFormula</formula>
    </cfRule>
  </conditionalFormatting>
  <conditionalFormatting sqref="E5:E80">
    <cfRule type="expression" dxfId="491" priority="51" stopIfTrue="1">
      <formula>CellHasFormula</formula>
    </cfRule>
  </conditionalFormatting>
  <conditionalFormatting sqref="G5:G80">
    <cfRule type="expression" dxfId="490" priority="50" stopIfTrue="1">
      <formula>CellHasFormula</formula>
    </cfRule>
  </conditionalFormatting>
  <conditionalFormatting sqref="J84:J85">
    <cfRule type="expression" dxfId="489" priority="49" stopIfTrue="1">
      <formula>CellHasFormula</formula>
    </cfRule>
  </conditionalFormatting>
  <conditionalFormatting sqref="J85">
    <cfRule type="expression" dxfId="488" priority="48" stopIfTrue="1">
      <formula>CellHasFormula</formula>
    </cfRule>
  </conditionalFormatting>
  <conditionalFormatting sqref="C36:C80">
    <cfRule type="expression" dxfId="487" priority="47" stopIfTrue="1">
      <formula>CellHasFormula</formula>
    </cfRule>
  </conditionalFormatting>
  <conditionalFormatting sqref="C36:C80">
    <cfRule type="expression" dxfId="486" priority="46" stopIfTrue="1">
      <formula>CellHasFormula</formula>
    </cfRule>
  </conditionalFormatting>
  <conditionalFormatting sqref="C36:C80">
    <cfRule type="expression" dxfId="485" priority="45" stopIfTrue="1">
      <formula>CellHasFormula</formula>
    </cfRule>
  </conditionalFormatting>
  <conditionalFormatting sqref="E36:E80">
    <cfRule type="expression" dxfId="484" priority="44" stopIfTrue="1">
      <formula>CellHasFormula</formula>
    </cfRule>
  </conditionalFormatting>
  <conditionalFormatting sqref="E36:E80">
    <cfRule type="expression" dxfId="483" priority="43" stopIfTrue="1">
      <formula>CellHasFormula</formula>
    </cfRule>
  </conditionalFormatting>
  <conditionalFormatting sqref="E36:E80">
    <cfRule type="expression" dxfId="482" priority="42" stopIfTrue="1">
      <formula>CellHasFormula</formula>
    </cfRule>
  </conditionalFormatting>
  <conditionalFormatting sqref="G36:G80">
    <cfRule type="expression" dxfId="481" priority="41" stopIfTrue="1">
      <formula>CellHasFormula</formula>
    </cfRule>
  </conditionalFormatting>
  <conditionalFormatting sqref="G36:G80">
    <cfRule type="expression" dxfId="480" priority="40" stopIfTrue="1">
      <formula>CellHasFormula</formula>
    </cfRule>
  </conditionalFormatting>
  <conditionalFormatting sqref="G36:G80">
    <cfRule type="expression" dxfId="479" priority="39" stopIfTrue="1">
      <formula>CellHasFormula</formula>
    </cfRule>
  </conditionalFormatting>
  <conditionalFormatting sqref="C5:C80">
    <cfRule type="expression" dxfId="478" priority="38" stopIfTrue="1">
      <formula>CellHasFormula</formula>
    </cfRule>
  </conditionalFormatting>
  <conditionalFormatting sqref="C5:C80">
    <cfRule type="expression" dxfId="477" priority="37" stopIfTrue="1">
      <formula>CellHasFormula</formula>
    </cfRule>
  </conditionalFormatting>
  <conditionalFormatting sqref="E5:E80">
    <cfRule type="expression" dxfId="476" priority="36" stopIfTrue="1">
      <formula>CellHasFormula</formula>
    </cfRule>
  </conditionalFormatting>
  <conditionalFormatting sqref="E5:E80">
    <cfRule type="expression" dxfId="475" priority="35" stopIfTrue="1">
      <formula>CellHasFormula</formula>
    </cfRule>
  </conditionalFormatting>
  <conditionalFormatting sqref="G5:G80">
    <cfRule type="expression" dxfId="474" priority="34" stopIfTrue="1">
      <formula>CellHasFormula</formula>
    </cfRule>
  </conditionalFormatting>
  <conditionalFormatting sqref="G5:G80">
    <cfRule type="expression" dxfId="473" priority="33" stopIfTrue="1">
      <formula>CellHasFormula</formula>
    </cfRule>
  </conditionalFormatting>
  <conditionalFormatting sqref="C5:C35">
    <cfRule type="expression" dxfId="472" priority="32" stopIfTrue="1">
      <formula>CellHasFormula</formula>
    </cfRule>
  </conditionalFormatting>
  <conditionalFormatting sqref="C5:C35">
    <cfRule type="expression" dxfId="471" priority="31" stopIfTrue="1">
      <formula>CellHasFormula</formula>
    </cfRule>
  </conditionalFormatting>
  <conditionalFormatting sqref="C5:C35">
    <cfRule type="expression" dxfId="470" priority="30" stopIfTrue="1">
      <formula>CellHasFormula</formula>
    </cfRule>
  </conditionalFormatting>
  <conditionalFormatting sqref="C5:C35">
    <cfRule type="expression" dxfId="469" priority="29" stopIfTrue="1">
      <formula>CellHasFormula</formula>
    </cfRule>
  </conditionalFormatting>
  <conditionalFormatting sqref="E5:E35">
    <cfRule type="expression" dxfId="468" priority="28" stopIfTrue="1">
      <formula>CellHasFormula</formula>
    </cfRule>
  </conditionalFormatting>
  <conditionalFormatting sqref="E5:E35">
    <cfRule type="expression" dxfId="467" priority="27" stopIfTrue="1">
      <formula>CellHasFormula</formula>
    </cfRule>
  </conditionalFormatting>
  <conditionalFormatting sqref="E5:E35">
    <cfRule type="expression" dxfId="466" priority="26" stopIfTrue="1">
      <formula>CellHasFormula</formula>
    </cfRule>
  </conditionalFormatting>
  <conditionalFormatting sqref="E5:E35">
    <cfRule type="expression" dxfId="465" priority="25" stopIfTrue="1">
      <formula>CellHasFormula</formula>
    </cfRule>
  </conditionalFormatting>
  <conditionalFormatting sqref="G5:G35">
    <cfRule type="expression" dxfId="464" priority="24" stopIfTrue="1">
      <formula>CellHasFormula</formula>
    </cfRule>
  </conditionalFormatting>
  <conditionalFormatting sqref="G5:G35">
    <cfRule type="expression" dxfId="463" priority="23" stopIfTrue="1">
      <formula>CellHasFormula</formula>
    </cfRule>
  </conditionalFormatting>
  <conditionalFormatting sqref="G5:G35">
    <cfRule type="expression" dxfId="462" priority="22" stopIfTrue="1">
      <formula>CellHasFormula</formula>
    </cfRule>
  </conditionalFormatting>
  <conditionalFormatting sqref="G5:G35">
    <cfRule type="expression" dxfId="461" priority="21" stopIfTrue="1">
      <formula>CellHasFormula</formula>
    </cfRule>
  </conditionalFormatting>
  <conditionalFormatting sqref="E36:E80">
    <cfRule type="expression" dxfId="460" priority="20" stopIfTrue="1">
      <formula>CellHasFormula</formula>
    </cfRule>
  </conditionalFormatting>
  <conditionalFormatting sqref="E36:E80">
    <cfRule type="expression" dxfId="459" priority="19" stopIfTrue="1">
      <formula>CellHasFormula</formula>
    </cfRule>
  </conditionalFormatting>
  <conditionalFormatting sqref="E36:E80">
    <cfRule type="expression" dxfId="458" priority="18" stopIfTrue="1">
      <formula>CellHasFormula</formula>
    </cfRule>
  </conditionalFormatting>
  <conditionalFormatting sqref="E36:E80">
    <cfRule type="expression" dxfId="457" priority="17" stopIfTrue="1">
      <formula>CellHasFormula</formula>
    </cfRule>
  </conditionalFormatting>
  <conditionalFormatting sqref="E36:E80">
    <cfRule type="expression" dxfId="456" priority="16" stopIfTrue="1">
      <formula>CellHasFormula</formula>
    </cfRule>
  </conditionalFormatting>
  <conditionalFormatting sqref="E36:E80">
    <cfRule type="expression" dxfId="455" priority="15" stopIfTrue="1">
      <formula>CellHasFormula</formula>
    </cfRule>
  </conditionalFormatting>
  <conditionalFormatting sqref="E36:E80">
    <cfRule type="expression" dxfId="454" priority="14" stopIfTrue="1">
      <formula>CellHasFormula</formula>
    </cfRule>
  </conditionalFormatting>
  <conditionalFormatting sqref="E36:E80">
    <cfRule type="expression" dxfId="453" priority="13" stopIfTrue="1">
      <formula>CellHasFormula</formula>
    </cfRule>
  </conditionalFormatting>
  <conditionalFormatting sqref="G36:G80">
    <cfRule type="expression" dxfId="452" priority="12" stopIfTrue="1">
      <formula>CellHasFormula</formula>
    </cfRule>
  </conditionalFormatting>
  <conditionalFormatting sqref="G36:G80">
    <cfRule type="expression" dxfId="451" priority="11" stopIfTrue="1">
      <formula>CellHasFormula</formula>
    </cfRule>
  </conditionalFormatting>
  <conditionalFormatting sqref="G36:G80">
    <cfRule type="expression" dxfId="450" priority="10" stopIfTrue="1">
      <formula>CellHasFormula</formula>
    </cfRule>
  </conditionalFormatting>
  <conditionalFormatting sqref="G36:G80">
    <cfRule type="expression" dxfId="449" priority="9" stopIfTrue="1">
      <formula>CellHasFormula</formula>
    </cfRule>
  </conditionalFormatting>
  <conditionalFormatting sqref="G36:G80">
    <cfRule type="expression" dxfId="448" priority="8" stopIfTrue="1">
      <formula>CellHasFormula</formula>
    </cfRule>
  </conditionalFormatting>
  <conditionalFormatting sqref="G36:G80">
    <cfRule type="expression" dxfId="447" priority="7" stopIfTrue="1">
      <formula>CellHasFormula</formula>
    </cfRule>
  </conditionalFormatting>
  <conditionalFormatting sqref="G36:G80">
    <cfRule type="expression" dxfId="446" priority="6" stopIfTrue="1">
      <formula>CellHasFormula</formula>
    </cfRule>
  </conditionalFormatting>
  <conditionalFormatting sqref="G36:G80">
    <cfRule type="expression" dxfId="445" priority="5" stopIfTrue="1">
      <formula>CellHasFormula</formula>
    </cfRule>
  </conditionalFormatting>
  <conditionalFormatting sqref="L5">
    <cfRule type="expression" dxfId="444" priority="4" stopIfTrue="1">
      <formula>CellHasFormula</formula>
    </cfRule>
  </conditionalFormatting>
  <conditionalFormatting sqref="L5">
    <cfRule type="expression" dxfId="443" priority="3" stopIfTrue="1">
      <formula>CellHasFormula</formula>
    </cfRule>
  </conditionalFormatting>
  <conditionalFormatting sqref="L5">
    <cfRule type="expression" dxfId="442" priority="2" stopIfTrue="1">
      <formula>CellHasFormula</formula>
    </cfRule>
  </conditionalFormatting>
  <conditionalFormatting sqref="L5">
    <cfRule type="expression" dxfId="441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ySplit="4" topLeftCell="A5" activePane="bottomLeft" state="frozen"/>
      <selection pane="bottomLeft" activeCell="G36" sqref="G36:G80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40" customWidth="1"/>
    <col min="5" max="5" width="15.7109375" customWidth="1"/>
    <col min="6" max="6" width="15.7109375" style="40" customWidth="1"/>
    <col min="7" max="7" width="15.7109375" customWidth="1"/>
    <col min="8" max="10" width="15.7109375" style="40" customWidth="1"/>
  </cols>
  <sheetData>
    <row r="1" spans="1:12" s="1" customFormat="1" ht="18" x14ac:dyDescent="0.25">
      <c r="A1" s="135" t="s">
        <v>139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s="1" customFormat="1" x14ac:dyDescent="0.2">
      <c r="A2" s="1" t="s">
        <v>144</v>
      </c>
      <c r="D2" s="28"/>
      <c r="F2" s="28"/>
      <c r="H2" s="28"/>
      <c r="I2" s="28"/>
      <c r="J2" s="28"/>
    </row>
    <row r="3" spans="1:12" s="3" customFormat="1" x14ac:dyDescent="0.2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2" s="4" customFormat="1" ht="20.25" customHeight="1" x14ac:dyDescent="0.2">
      <c r="A4" s="4" t="s">
        <v>0</v>
      </c>
      <c r="B4" s="4" t="s">
        <v>1</v>
      </c>
      <c r="C4" s="4" t="s">
        <v>4</v>
      </c>
      <c r="D4" s="36" t="s">
        <v>11</v>
      </c>
      <c r="E4" s="4" t="s">
        <v>13</v>
      </c>
      <c r="F4" s="36" t="s">
        <v>14</v>
      </c>
      <c r="G4" s="4" t="s">
        <v>91</v>
      </c>
      <c r="H4" s="36" t="s">
        <v>88</v>
      </c>
      <c r="I4" s="36" t="s">
        <v>92</v>
      </c>
      <c r="J4" s="36" t="s">
        <v>18</v>
      </c>
    </row>
    <row r="5" spans="1:12" s="4" customFormat="1" ht="20.25" customHeight="1" x14ac:dyDescent="0.2">
      <c r="A5" s="20" t="s">
        <v>126</v>
      </c>
      <c r="B5" s="4" t="s">
        <v>22</v>
      </c>
      <c r="C5" s="92">
        <v>5354</v>
      </c>
      <c r="D5" s="32">
        <f>(Jul!C5*5)+(Aug!C5*4)+(Sep!C5*3)+(Oct!C5*2)+(Nov!C5*1)</f>
        <v>141356</v>
      </c>
      <c r="E5" s="93">
        <v>1015</v>
      </c>
      <c r="F5" s="32">
        <f>(Jul!E5*5)+(Aug!E5*4)+(Sep!E5*3)+(Oct!E5*2)+(Nov!E5*1)</f>
        <v>26121</v>
      </c>
      <c r="G5" s="94">
        <v>42547</v>
      </c>
      <c r="H5" s="32">
        <f>Oct!H5+G5</f>
        <v>491074</v>
      </c>
      <c r="I5" s="32">
        <f>C5+E5+G5</f>
        <v>48916</v>
      </c>
      <c r="J5" s="32">
        <f>D5+F5+H5</f>
        <v>658551</v>
      </c>
      <c r="L5" s="50"/>
    </row>
    <row r="6" spans="1:12" s="10" customFormat="1" ht="15.75" customHeight="1" x14ac:dyDescent="0.2">
      <c r="A6" s="8" t="s">
        <v>21</v>
      </c>
      <c r="B6" s="9" t="s">
        <v>22</v>
      </c>
      <c r="C6" s="92"/>
      <c r="D6" s="32">
        <f>(Jul!C6*5)+(Aug!C6*4)+(Sep!C6*3)+(Oct!C6*2)+(Nov!C6*1)</f>
        <v>0</v>
      </c>
      <c r="E6" s="93"/>
      <c r="F6" s="32">
        <f>(Jul!E6*5)+(Aug!E6*4)+(Sep!E6*3)+(Oct!E6*2)+(Nov!E6*1)</f>
        <v>0</v>
      </c>
      <c r="G6" s="94"/>
      <c r="H6" s="32">
        <f>Oct!H6+G6</f>
        <v>0</v>
      </c>
      <c r="I6" s="32">
        <f t="shared" ref="I6:I69" si="0">C6+E6+G6</f>
        <v>0</v>
      </c>
      <c r="J6" s="32">
        <f t="shared" ref="J6:J69" si="1">D6+F6+H6</f>
        <v>0</v>
      </c>
    </row>
    <row r="7" spans="1:12" s="10" customFormat="1" ht="15.75" customHeight="1" x14ac:dyDescent="0.2">
      <c r="A7" s="8" t="s">
        <v>23</v>
      </c>
      <c r="B7" s="9" t="s">
        <v>22</v>
      </c>
      <c r="C7" s="92">
        <v>3722</v>
      </c>
      <c r="D7" s="32">
        <f>(Jul!C7*5)+(Aug!C7*4)+(Sep!C7*3)+(Oct!C7*2)+(Nov!C7*1)</f>
        <v>46602</v>
      </c>
      <c r="E7" s="93">
        <v>4520</v>
      </c>
      <c r="F7" s="32">
        <f>(Jul!E7*5)+(Aug!E7*4)+(Sep!E7*3)+(Oct!E7*2)+(Nov!E7*1)</f>
        <v>40393</v>
      </c>
      <c r="G7" s="94">
        <v>38388</v>
      </c>
      <c r="H7" s="32">
        <f>Oct!H7+G7</f>
        <v>76178</v>
      </c>
      <c r="I7" s="32">
        <f t="shared" si="0"/>
        <v>46630</v>
      </c>
      <c r="J7" s="32">
        <f t="shared" si="1"/>
        <v>163173</v>
      </c>
    </row>
    <row r="8" spans="1:12" s="1" customFormat="1" ht="15.75" customHeight="1" x14ac:dyDescent="0.2">
      <c r="A8" s="5" t="s">
        <v>24</v>
      </c>
      <c r="B8" s="6" t="s">
        <v>22</v>
      </c>
      <c r="C8" s="92">
        <v>7829</v>
      </c>
      <c r="D8" s="32">
        <f>(Jul!C8*5)+(Aug!C8*4)+(Sep!C8*3)+(Oct!C8*2)+(Nov!C8*1)</f>
        <v>107627</v>
      </c>
      <c r="E8" s="93">
        <v>17675</v>
      </c>
      <c r="F8" s="32">
        <f>(Jul!E8*5)+(Aug!E8*4)+(Sep!E8*3)+(Oct!E8*2)+(Nov!E8*1)</f>
        <v>187708</v>
      </c>
      <c r="G8" s="94">
        <v>198769</v>
      </c>
      <c r="H8" s="32">
        <f>Oct!H8+G8</f>
        <v>578137</v>
      </c>
      <c r="I8" s="32">
        <f t="shared" si="0"/>
        <v>224273</v>
      </c>
      <c r="J8" s="32">
        <f t="shared" si="1"/>
        <v>873472</v>
      </c>
    </row>
    <row r="9" spans="1:12" s="10" customFormat="1" ht="15.75" customHeight="1" x14ac:dyDescent="0.2">
      <c r="A9" s="8" t="s">
        <v>25</v>
      </c>
      <c r="B9" s="9" t="s">
        <v>22</v>
      </c>
      <c r="C9" s="92">
        <v>577</v>
      </c>
      <c r="D9" s="32">
        <f>(Jul!C9*5)+(Aug!C9*4)+(Sep!C9*3)+(Oct!C9*2)+(Nov!C9*1)</f>
        <v>46419</v>
      </c>
      <c r="E9" s="93">
        <v>1257</v>
      </c>
      <c r="F9" s="32">
        <f>(Jul!E9*5)+(Aug!E9*4)+(Sep!E9*3)+(Oct!E9*2)+(Nov!E9*1)</f>
        <v>11533</v>
      </c>
      <c r="G9" s="94">
        <v>11127</v>
      </c>
      <c r="H9" s="32">
        <f>Oct!H9+G9</f>
        <v>119871</v>
      </c>
      <c r="I9" s="32">
        <f t="shared" si="0"/>
        <v>12961</v>
      </c>
      <c r="J9" s="32">
        <f t="shared" si="1"/>
        <v>177823</v>
      </c>
    </row>
    <row r="10" spans="1:12" s="1" customFormat="1" ht="15.75" customHeight="1" x14ac:dyDescent="0.2">
      <c r="A10" s="5" t="s">
        <v>27</v>
      </c>
      <c r="B10" s="6" t="s">
        <v>22</v>
      </c>
      <c r="C10" s="92">
        <v>4144</v>
      </c>
      <c r="D10" s="32">
        <f>(Jul!C10*5)+(Aug!C10*4)+(Sep!C10*3)+(Oct!C10*2)+(Nov!C10*1)</f>
        <v>38452</v>
      </c>
      <c r="E10" s="93">
        <v>12941</v>
      </c>
      <c r="F10" s="32">
        <f>(Jul!E10*5)+(Aug!E10*4)+(Sep!E10*3)+(Oct!E10*2)+(Nov!E10*1)</f>
        <v>68165</v>
      </c>
      <c r="G10" s="94">
        <v>125323</v>
      </c>
      <c r="H10" s="32">
        <f>Oct!H10+G10</f>
        <v>305296</v>
      </c>
      <c r="I10" s="32">
        <f t="shared" si="0"/>
        <v>142408</v>
      </c>
      <c r="J10" s="32">
        <f t="shared" si="1"/>
        <v>411913</v>
      </c>
    </row>
    <row r="11" spans="1:12" s="1" customFormat="1" ht="15.75" customHeight="1" x14ac:dyDescent="0.2">
      <c r="A11" s="5" t="s">
        <v>30</v>
      </c>
      <c r="B11" s="6" t="s">
        <v>22</v>
      </c>
      <c r="C11" s="92">
        <v>7443</v>
      </c>
      <c r="D11" s="32">
        <f>(Jul!C11*5)+(Aug!C11*4)+(Sep!C11*3)+(Oct!C11*2)+(Nov!C11*1)</f>
        <v>48318</v>
      </c>
      <c r="E11" s="93"/>
      <c r="F11" s="32">
        <f>(Jul!E11*5)+(Aug!E11*4)+(Sep!E11*3)+(Oct!E11*2)+(Nov!E11*1)</f>
        <v>65209</v>
      </c>
      <c r="G11" s="94">
        <v>17250</v>
      </c>
      <c r="H11" s="32">
        <f>Oct!H11+G11</f>
        <v>129657</v>
      </c>
      <c r="I11" s="32">
        <f t="shared" si="0"/>
        <v>24693</v>
      </c>
      <c r="J11" s="32">
        <f t="shared" si="1"/>
        <v>243184</v>
      </c>
    </row>
    <row r="12" spans="1:12" s="1" customFormat="1" ht="15.75" customHeight="1" x14ac:dyDescent="0.2">
      <c r="A12" s="5" t="s">
        <v>31</v>
      </c>
      <c r="B12" s="6" t="s">
        <v>22</v>
      </c>
      <c r="C12" s="92">
        <v>10253</v>
      </c>
      <c r="D12" s="32">
        <f>(Jul!C12*5)+(Aug!C12*4)+(Sep!C12*3)+(Oct!C12*2)+(Nov!C12*1)</f>
        <v>59740</v>
      </c>
      <c r="E12" s="93">
        <v>6404</v>
      </c>
      <c r="F12" s="32">
        <f>(Jul!E12*5)+(Aug!E12*4)+(Sep!E12*3)+(Oct!E12*2)+(Nov!E12*1)</f>
        <v>78957</v>
      </c>
      <c r="G12" s="94">
        <v>56980</v>
      </c>
      <c r="H12" s="32">
        <f>Oct!H12+G12</f>
        <v>287070</v>
      </c>
      <c r="I12" s="32">
        <f t="shared" si="0"/>
        <v>73637</v>
      </c>
      <c r="J12" s="32">
        <f t="shared" si="1"/>
        <v>425767</v>
      </c>
    </row>
    <row r="13" spans="1:12" s="10" customFormat="1" ht="15.75" customHeight="1" x14ac:dyDescent="0.2">
      <c r="A13" s="8" t="s">
        <v>36</v>
      </c>
      <c r="B13" s="9" t="s">
        <v>22</v>
      </c>
      <c r="C13" s="92">
        <v>1363</v>
      </c>
      <c r="D13" s="32">
        <f>(Jul!C13*5)+(Aug!C13*4)+(Sep!C13*3)+(Oct!C13*2)+(Nov!C13*1)</f>
        <v>8983</v>
      </c>
      <c r="E13" s="93">
        <v>3816</v>
      </c>
      <c r="F13" s="32">
        <f>(Jul!E13*5)+(Aug!E13*4)+(Sep!E13*3)+(Oct!E13*2)+(Nov!E13*1)</f>
        <v>6808</v>
      </c>
      <c r="G13" s="94">
        <v>26448</v>
      </c>
      <c r="H13" s="32">
        <f>Oct!H13+G13</f>
        <v>31569</v>
      </c>
      <c r="I13" s="32">
        <f t="shared" si="0"/>
        <v>31627</v>
      </c>
      <c r="J13" s="32">
        <f t="shared" si="1"/>
        <v>47360</v>
      </c>
    </row>
    <row r="14" spans="1:12" s="1" customFormat="1" ht="15.75" customHeight="1" x14ac:dyDescent="0.2">
      <c r="A14" s="5" t="s">
        <v>37</v>
      </c>
      <c r="B14" s="6" t="s">
        <v>22</v>
      </c>
      <c r="C14" s="92"/>
      <c r="D14" s="32">
        <f>(Jul!C14*5)+(Aug!C14*4)+(Sep!C14*3)+(Oct!C14*2)+(Nov!C14*1)</f>
        <v>0</v>
      </c>
      <c r="E14" s="93"/>
      <c r="F14" s="32">
        <f>(Jul!E14*5)+(Aug!E14*4)+(Sep!E14*3)+(Oct!E14*2)+(Nov!E14*1)</f>
        <v>0</v>
      </c>
      <c r="G14" s="94"/>
      <c r="H14" s="32">
        <f>Oct!H14+G14</f>
        <v>0</v>
      </c>
      <c r="I14" s="32">
        <f t="shared" si="0"/>
        <v>0</v>
      </c>
      <c r="J14" s="32">
        <f t="shared" si="1"/>
        <v>0</v>
      </c>
    </row>
    <row r="15" spans="1:12" s="1" customFormat="1" ht="15.75" customHeight="1" x14ac:dyDescent="0.2">
      <c r="A15" s="5" t="s">
        <v>40</v>
      </c>
      <c r="B15" s="6" t="s">
        <v>22</v>
      </c>
      <c r="C15" s="92">
        <v>16640</v>
      </c>
      <c r="D15" s="32">
        <f>(Jul!C15*5)+(Aug!C15*4)+(Sep!C15*3)+(Oct!C15*2)+(Nov!C15*1)</f>
        <v>118342</v>
      </c>
      <c r="E15" s="93">
        <v>6886</v>
      </c>
      <c r="F15" s="32">
        <f>(Jul!E15*5)+(Aug!E15*4)+(Sep!E15*3)+(Oct!E15*2)+(Nov!E15*1)</f>
        <v>42300</v>
      </c>
      <c r="G15" s="94">
        <v>189722</v>
      </c>
      <c r="H15" s="32">
        <f>Oct!H15+G15</f>
        <v>448633</v>
      </c>
      <c r="I15" s="32">
        <f t="shared" si="0"/>
        <v>213248</v>
      </c>
      <c r="J15" s="32">
        <f t="shared" si="1"/>
        <v>609275</v>
      </c>
    </row>
    <row r="16" spans="1:12" s="1" customFormat="1" ht="15.75" customHeight="1" x14ac:dyDescent="0.2">
      <c r="A16" s="5" t="s">
        <v>44</v>
      </c>
      <c r="B16" s="6" t="s">
        <v>22</v>
      </c>
      <c r="C16" s="92">
        <v>6580</v>
      </c>
      <c r="D16" s="32">
        <f>(Jul!C16*5)+(Aug!C16*4)+(Sep!C16*3)+(Oct!C16*2)+(Nov!C16*1)</f>
        <v>150246</v>
      </c>
      <c r="E16" s="93">
        <v>20453</v>
      </c>
      <c r="F16" s="32">
        <f>(Jul!E16*5)+(Aug!E16*4)+(Sep!E16*3)+(Oct!E16*2)+(Nov!E16*1)</f>
        <v>34156</v>
      </c>
      <c r="G16" s="94">
        <v>58458</v>
      </c>
      <c r="H16" s="32">
        <f>Oct!H16+G16</f>
        <v>297737</v>
      </c>
      <c r="I16" s="32">
        <f t="shared" si="0"/>
        <v>85491</v>
      </c>
      <c r="J16" s="32">
        <f t="shared" si="1"/>
        <v>482139</v>
      </c>
    </row>
    <row r="17" spans="1:10" s="1" customFormat="1" ht="15.75" customHeight="1" x14ac:dyDescent="0.2">
      <c r="A17" s="5" t="s">
        <v>45</v>
      </c>
      <c r="B17" s="6" t="s">
        <v>22</v>
      </c>
      <c r="C17" s="92"/>
      <c r="D17" s="32">
        <f>(Jul!C17*5)+(Aug!C17*4)+(Sep!C17*3)+(Oct!C17*2)+(Nov!C17*1)</f>
        <v>6238</v>
      </c>
      <c r="E17" s="93">
        <v>7527</v>
      </c>
      <c r="F17" s="32">
        <f>(Jul!E17*5)+(Aug!E17*4)+(Sep!E17*3)+(Oct!E17*2)+(Nov!E17*1)</f>
        <v>29912</v>
      </c>
      <c r="G17" s="94">
        <v>23936</v>
      </c>
      <c r="H17" s="32">
        <f>Oct!H17+G17</f>
        <v>76267</v>
      </c>
      <c r="I17" s="32">
        <f t="shared" si="0"/>
        <v>31463</v>
      </c>
      <c r="J17" s="32">
        <f t="shared" si="1"/>
        <v>112417</v>
      </c>
    </row>
    <row r="18" spans="1:10" s="1" customFormat="1" ht="15.75" customHeight="1" x14ac:dyDescent="0.2">
      <c r="A18" s="5" t="s">
        <v>46</v>
      </c>
      <c r="B18" s="6" t="s">
        <v>22</v>
      </c>
      <c r="C18" s="92">
        <v>2856</v>
      </c>
      <c r="D18" s="32">
        <f>(Jul!C18*5)+(Aug!C18*4)+(Sep!C18*3)+(Oct!C18*2)+(Nov!C18*1)</f>
        <v>129817</v>
      </c>
      <c r="E18" s="93">
        <v>11918</v>
      </c>
      <c r="F18" s="32">
        <f>(Jul!E18*5)+(Aug!E18*4)+(Sep!E18*3)+(Oct!E18*2)+(Nov!E18*1)</f>
        <v>207250</v>
      </c>
      <c r="G18" s="94">
        <v>280666</v>
      </c>
      <c r="H18" s="32">
        <f>Oct!H18+G18</f>
        <v>722085</v>
      </c>
      <c r="I18" s="32">
        <f t="shared" si="0"/>
        <v>295440</v>
      </c>
      <c r="J18" s="32">
        <f t="shared" si="1"/>
        <v>1059152</v>
      </c>
    </row>
    <row r="19" spans="1:10" s="10" customFormat="1" ht="15.75" customHeight="1" x14ac:dyDescent="0.2">
      <c r="A19" s="8" t="s">
        <v>47</v>
      </c>
      <c r="B19" s="9" t="s">
        <v>22</v>
      </c>
      <c r="C19" s="92">
        <v>0</v>
      </c>
      <c r="D19" s="32">
        <f>(Jul!C19*5)+(Aug!C19*4)+(Sep!C19*3)+(Oct!C19*2)+(Nov!C19*1)</f>
        <v>393</v>
      </c>
      <c r="E19" s="93">
        <v>0</v>
      </c>
      <c r="F19" s="32">
        <f>(Jul!E19*5)+(Aug!E19*4)+(Sep!E19*3)+(Oct!E19*2)+(Nov!E19*1)</f>
        <v>0</v>
      </c>
      <c r="G19" s="94">
        <v>0</v>
      </c>
      <c r="H19" s="32">
        <f>Oct!H19+G19</f>
        <v>4866</v>
      </c>
      <c r="I19" s="32">
        <f t="shared" si="0"/>
        <v>0</v>
      </c>
      <c r="J19" s="32">
        <f t="shared" si="1"/>
        <v>5259</v>
      </c>
    </row>
    <row r="20" spans="1:10" s="10" customFormat="1" ht="15.75" customHeight="1" x14ac:dyDescent="0.2">
      <c r="A20" s="8" t="s">
        <v>49</v>
      </c>
      <c r="B20" s="9" t="s">
        <v>22</v>
      </c>
      <c r="C20" s="92"/>
      <c r="D20" s="32">
        <f>(Jul!C20*5)+(Aug!C20*4)+(Sep!C20*3)+(Oct!C20*2)+(Nov!C20*1)</f>
        <v>4520</v>
      </c>
      <c r="E20" s="93"/>
      <c r="F20" s="32">
        <f>(Jul!E20*5)+(Aug!E20*4)+(Sep!E20*3)+(Oct!E20*2)+(Nov!E20*1)</f>
        <v>0</v>
      </c>
      <c r="G20" s="94"/>
      <c r="H20" s="32">
        <f>Oct!H20+G20</f>
        <v>12379</v>
      </c>
      <c r="I20" s="32">
        <f t="shared" si="0"/>
        <v>0</v>
      </c>
      <c r="J20" s="32">
        <f t="shared" si="1"/>
        <v>16899</v>
      </c>
    </row>
    <row r="21" spans="1:10" s="1" customFormat="1" ht="15.75" customHeight="1" x14ac:dyDescent="0.2">
      <c r="A21" s="5" t="s">
        <v>50</v>
      </c>
      <c r="B21" s="6" t="s">
        <v>22</v>
      </c>
      <c r="C21" s="92"/>
      <c r="D21" s="32">
        <f>(Jul!C21*5)+(Aug!C21*4)+(Sep!C21*3)+(Oct!C21*2)+(Nov!C21*1)</f>
        <v>0</v>
      </c>
      <c r="E21" s="93"/>
      <c r="F21" s="32">
        <f>(Jul!E21*5)+(Aug!E21*4)+(Sep!E21*3)+(Oct!E21*2)+(Nov!E21*1)</f>
        <v>9342</v>
      </c>
      <c r="G21" s="94"/>
      <c r="H21" s="32">
        <f>Oct!H21+G21</f>
        <v>19094</v>
      </c>
      <c r="I21" s="32">
        <f t="shared" si="0"/>
        <v>0</v>
      </c>
      <c r="J21" s="32">
        <f t="shared" si="1"/>
        <v>28436</v>
      </c>
    </row>
    <row r="22" spans="1:10" s="1" customFormat="1" ht="15.75" customHeight="1" x14ac:dyDescent="0.2">
      <c r="A22" s="5" t="s">
        <v>154</v>
      </c>
      <c r="B22" s="6" t="s">
        <v>22</v>
      </c>
      <c r="C22" s="92">
        <v>0</v>
      </c>
      <c r="D22" s="32">
        <f>(Jul!C22*5)+(Aug!C22*4)+(Sep!C22*3)+(Oct!C22*2)+(Nov!C22*1)</f>
        <v>0</v>
      </c>
      <c r="E22" s="93">
        <v>0</v>
      </c>
      <c r="F22" s="32">
        <f>(Jul!E22*5)+(Aug!E22*4)+(Sep!E22*3)+(Oct!E22*2)+(Nov!E22*1)</f>
        <v>0</v>
      </c>
      <c r="G22" s="94">
        <v>0</v>
      </c>
      <c r="H22" s="32">
        <f>Oct!H22+G22</f>
        <v>0</v>
      </c>
      <c r="I22" s="32">
        <f t="shared" si="0"/>
        <v>0</v>
      </c>
      <c r="J22" s="32">
        <f t="shared" si="1"/>
        <v>0</v>
      </c>
    </row>
    <row r="23" spans="1:10" s="1" customFormat="1" ht="15.75" customHeight="1" x14ac:dyDescent="0.2">
      <c r="A23" s="5" t="s">
        <v>51</v>
      </c>
      <c r="B23" s="6" t="s">
        <v>22</v>
      </c>
      <c r="C23" s="92">
        <v>5652</v>
      </c>
      <c r="D23" s="32">
        <f>(Jul!C23*5)+(Aug!C23*4)+(Sep!C23*3)+(Oct!C23*2)+(Nov!C23*1)</f>
        <v>112417</v>
      </c>
      <c r="E23" s="93">
        <v>9760</v>
      </c>
      <c r="F23" s="32">
        <f>(Jul!E23*5)+(Aug!E23*4)+(Sep!E23*3)+(Oct!E23*2)+(Nov!E23*1)</f>
        <v>72033</v>
      </c>
      <c r="G23" s="94">
        <v>89527</v>
      </c>
      <c r="H23" s="32">
        <f>Oct!H23+G23</f>
        <v>412025</v>
      </c>
      <c r="I23" s="32">
        <f t="shared" si="0"/>
        <v>104939</v>
      </c>
      <c r="J23" s="32">
        <f t="shared" si="1"/>
        <v>596475</v>
      </c>
    </row>
    <row r="24" spans="1:10" s="1" customFormat="1" ht="15.75" customHeight="1" x14ac:dyDescent="0.2">
      <c r="A24" s="5" t="s">
        <v>52</v>
      </c>
      <c r="B24" s="6" t="s">
        <v>22</v>
      </c>
      <c r="C24" s="92">
        <v>0</v>
      </c>
      <c r="D24" s="32">
        <f>(Jul!C24*5)+(Aug!C24*4)+(Sep!C24*3)+(Oct!C24*2)+(Nov!C24*1)</f>
        <v>0</v>
      </c>
      <c r="E24" s="93">
        <v>0</v>
      </c>
      <c r="F24" s="32">
        <f>(Jul!E24*5)+(Aug!E24*4)+(Sep!E24*3)+(Oct!E24*2)+(Nov!E24*1)</f>
        <v>0</v>
      </c>
      <c r="G24" s="94">
        <v>0</v>
      </c>
      <c r="H24" s="32">
        <f>Oct!H24+G24</f>
        <v>0</v>
      </c>
      <c r="I24" s="32">
        <f t="shared" si="0"/>
        <v>0</v>
      </c>
      <c r="J24" s="32">
        <f t="shared" si="1"/>
        <v>0</v>
      </c>
    </row>
    <row r="25" spans="1:10" s="10" customFormat="1" ht="15.75" customHeight="1" x14ac:dyDescent="0.2">
      <c r="A25" s="8" t="s">
        <v>56</v>
      </c>
      <c r="B25" s="9" t="s">
        <v>22</v>
      </c>
      <c r="C25" s="92">
        <v>3172</v>
      </c>
      <c r="D25" s="32">
        <f>(Jul!C25*5)+(Aug!C25*4)+(Sep!C25*3)+(Oct!C25*2)+(Nov!C25*1)</f>
        <v>77745</v>
      </c>
      <c r="E25" s="93">
        <v>707</v>
      </c>
      <c r="F25" s="32">
        <f>(Jul!E25*5)+(Aug!E25*4)+(Sep!E25*3)+(Oct!E25*2)+(Nov!E25*1)</f>
        <v>44307</v>
      </c>
      <c r="G25" s="94">
        <v>3675</v>
      </c>
      <c r="H25" s="32">
        <f>Oct!H25+G25</f>
        <v>208861</v>
      </c>
      <c r="I25" s="32">
        <f t="shared" si="0"/>
        <v>7554</v>
      </c>
      <c r="J25" s="32">
        <f t="shared" si="1"/>
        <v>330913</v>
      </c>
    </row>
    <row r="26" spans="1:10" s="1" customFormat="1" ht="15.75" customHeight="1" x14ac:dyDescent="0.2">
      <c r="A26" s="5" t="s">
        <v>62</v>
      </c>
      <c r="B26" s="6" t="s">
        <v>22</v>
      </c>
      <c r="C26" s="92">
        <v>11420</v>
      </c>
      <c r="D26" s="32">
        <f>(Jul!C26*5)+(Aug!C26*4)+(Sep!C26*3)+(Oct!C26*2)+(Nov!C26*1)</f>
        <v>133399</v>
      </c>
      <c r="E26" s="93">
        <v>3843</v>
      </c>
      <c r="F26" s="32">
        <f>(Jul!E26*5)+(Aug!E26*4)+(Sep!E26*3)+(Oct!E26*2)+(Nov!E26*1)</f>
        <v>25763</v>
      </c>
      <c r="G26" s="94">
        <v>56990</v>
      </c>
      <c r="H26" s="32">
        <f>Oct!H26+G26</f>
        <v>254168</v>
      </c>
      <c r="I26" s="32">
        <f t="shared" si="0"/>
        <v>72253</v>
      </c>
      <c r="J26" s="32">
        <f t="shared" si="1"/>
        <v>413330</v>
      </c>
    </row>
    <row r="27" spans="1:10" s="1" customFormat="1" ht="15.75" customHeight="1" x14ac:dyDescent="0.2">
      <c r="A27" s="5" t="s">
        <v>63</v>
      </c>
      <c r="B27" s="6" t="s">
        <v>22</v>
      </c>
      <c r="C27" s="92">
        <v>2883</v>
      </c>
      <c r="D27" s="32">
        <f>(Jul!C27*5)+(Aug!C27*4)+(Sep!C27*3)+(Oct!C27*2)+(Nov!C27*1)</f>
        <v>69371</v>
      </c>
      <c r="E27" s="93">
        <v>7004</v>
      </c>
      <c r="F27" s="32">
        <f>(Jul!E27*5)+(Aug!E27*4)+(Sep!E27*3)+(Oct!E27*2)+(Nov!E27*1)</f>
        <v>111722</v>
      </c>
      <c r="G27" s="94">
        <v>79106</v>
      </c>
      <c r="H27" s="32">
        <f>Oct!H27+G27</f>
        <v>323523</v>
      </c>
      <c r="I27" s="32">
        <f t="shared" si="0"/>
        <v>88993</v>
      </c>
      <c r="J27" s="32">
        <f t="shared" si="1"/>
        <v>504616</v>
      </c>
    </row>
    <row r="28" spans="1:10" s="1" customFormat="1" ht="15.75" customHeight="1" x14ac:dyDescent="0.2">
      <c r="A28" s="5" t="s">
        <v>75</v>
      </c>
      <c r="B28" s="6" t="s">
        <v>22</v>
      </c>
      <c r="C28" s="92">
        <v>2455</v>
      </c>
      <c r="D28" s="32">
        <f>(Jul!C28*5)+(Aug!C28*4)+(Sep!C28*3)+(Oct!C28*2)+(Nov!C28*1)</f>
        <v>41185</v>
      </c>
      <c r="E28" s="93"/>
      <c r="F28" s="32">
        <f>(Jul!E28*5)+(Aug!E28*4)+(Sep!E28*3)+(Oct!E28*2)+(Nov!E28*1)</f>
        <v>35255</v>
      </c>
      <c r="G28" s="94">
        <v>48536</v>
      </c>
      <c r="H28" s="32">
        <f>Oct!H28+G28</f>
        <v>139109</v>
      </c>
      <c r="I28" s="32">
        <f t="shared" si="0"/>
        <v>50991</v>
      </c>
      <c r="J28" s="32">
        <f t="shared" si="1"/>
        <v>215549</v>
      </c>
    </row>
    <row r="29" spans="1:10" s="1" customFormat="1" ht="15.75" customHeight="1" x14ac:dyDescent="0.2">
      <c r="A29" s="5" t="s">
        <v>80</v>
      </c>
      <c r="B29" s="6" t="s">
        <v>22</v>
      </c>
      <c r="C29" s="92">
        <v>27989</v>
      </c>
      <c r="D29" s="32">
        <f>(Jul!C29*5)+(Aug!C29*4)+(Sep!C29*3)+(Oct!C29*2)+(Nov!C29*1)</f>
        <v>128588</v>
      </c>
      <c r="E29" s="93">
        <v>2359</v>
      </c>
      <c r="F29" s="32">
        <f>(Jul!E29*5)+(Aug!E29*4)+(Sep!E29*3)+(Oct!E29*2)+(Nov!E29*1)</f>
        <v>3829</v>
      </c>
      <c r="G29" s="94">
        <v>189923</v>
      </c>
      <c r="H29" s="32">
        <f>Oct!H29+G29</f>
        <v>437109</v>
      </c>
      <c r="I29" s="32">
        <f t="shared" si="0"/>
        <v>220271</v>
      </c>
      <c r="J29" s="32">
        <f t="shared" si="1"/>
        <v>569526</v>
      </c>
    </row>
    <row r="30" spans="1:10" s="1" customFormat="1" ht="15.75" customHeight="1" x14ac:dyDescent="0.2">
      <c r="A30" s="5" t="s">
        <v>81</v>
      </c>
      <c r="B30" s="6" t="s">
        <v>22</v>
      </c>
      <c r="C30" s="92">
        <v>17692</v>
      </c>
      <c r="D30" s="32">
        <f>(Jul!C30*5)+(Aug!C30*4)+(Sep!C30*3)+(Oct!C30*2)+(Nov!C30*1)</f>
        <v>91415</v>
      </c>
      <c r="E30" s="93">
        <v>4488</v>
      </c>
      <c r="F30" s="32">
        <f>(Jul!E30*5)+(Aug!E30*4)+(Sep!E30*3)+(Oct!E30*2)+(Nov!E30*1)</f>
        <v>39818</v>
      </c>
      <c r="G30" s="94">
        <v>9803</v>
      </c>
      <c r="H30" s="32">
        <f>Oct!H30+G30</f>
        <v>183587</v>
      </c>
      <c r="I30" s="32">
        <f t="shared" si="0"/>
        <v>31983</v>
      </c>
      <c r="J30" s="32">
        <f t="shared" si="1"/>
        <v>314820</v>
      </c>
    </row>
    <row r="31" spans="1:10" s="1" customFormat="1" ht="15.75" customHeight="1" x14ac:dyDescent="0.2">
      <c r="A31" s="5" t="s">
        <v>82</v>
      </c>
      <c r="B31" s="6" t="s">
        <v>22</v>
      </c>
      <c r="C31" s="92">
        <v>6462</v>
      </c>
      <c r="D31" s="32">
        <f>(Jul!C31*5)+(Aug!C31*4)+(Sep!C31*3)+(Oct!C31*2)+(Nov!C31*1)</f>
        <v>71971</v>
      </c>
      <c r="E31" s="93">
        <v>7214</v>
      </c>
      <c r="F31" s="32">
        <f>(Jul!E31*5)+(Aug!E31*4)+(Sep!E31*3)+(Oct!E31*2)+(Nov!E31*1)</f>
        <v>105565</v>
      </c>
      <c r="G31" s="94">
        <v>76380</v>
      </c>
      <c r="H31" s="32">
        <f>Oct!H31+G31</f>
        <v>335276</v>
      </c>
      <c r="I31" s="32">
        <f t="shared" si="0"/>
        <v>90056</v>
      </c>
      <c r="J31" s="32">
        <f t="shared" si="1"/>
        <v>512812</v>
      </c>
    </row>
    <row r="32" spans="1:10" s="10" customFormat="1" ht="15.75" customHeight="1" x14ac:dyDescent="0.2">
      <c r="A32" s="8" t="s">
        <v>84</v>
      </c>
      <c r="B32" s="9" t="s">
        <v>22</v>
      </c>
      <c r="C32" s="92">
        <v>2577</v>
      </c>
      <c r="D32" s="32">
        <f>(Jul!C32*5)+(Aug!C32*4)+(Sep!C32*3)+(Oct!C32*2)+(Nov!C32*1)</f>
        <v>131657</v>
      </c>
      <c r="E32" s="93">
        <v>10338</v>
      </c>
      <c r="F32" s="32">
        <f>(Jul!E32*5)+(Aug!E32*4)+(Sep!E32*3)+(Oct!E32*2)+(Nov!E32*1)</f>
        <v>168790</v>
      </c>
      <c r="G32" s="94">
        <v>54232</v>
      </c>
      <c r="H32" s="32">
        <f>Oct!H32+G32</f>
        <v>422061</v>
      </c>
      <c r="I32" s="32">
        <f t="shared" si="0"/>
        <v>67147</v>
      </c>
      <c r="J32" s="32">
        <f t="shared" si="1"/>
        <v>722508</v>
      </c>
    </row>
    <row r="33" spans="1:10" s="10" customFormat="1" ht="15.75" customHeight="1" x14ac:dyDescent="0.2">
      <c r="A33" s="8" t="s">
        <v>132</v>
      </c>
      <c r="B33" s="9" t="s">
        <v>22</v>
      </c>
      <c r="C33" s="92">
        <v>0</v>
      </c>
      <c r="D33" s="32">
        <f>(Jul!C33*5)+(Aug!C33*4)+(Sep!C33*3)+(Oct!C33*2)+(Nov!C33*1)</f>
        <v>11432</v>
      </c>
      <c r="E33" s="93">
        <v>6121</v>
      </c>
      <c r="F33" s="32">
        <f>(Jul!E33*5)+(Aug!E33*4)+(Sep!E33*3)+(Oct!E33*2)+(Nov!E33*1)</f>
        <v>43952</v>
      </c>
      <c r="G33" s="94">
        <v>54606</v>
      </c>
      <c r="H33" s="32">
        <f>Oct!H33+G33</f>
        <v>161337</v>
      </c>
      <c r="I33" s="32">
        <f t="shared" si="0"/>
        <v>60727</v>
      </c>
      <c r="J33" s="32">
        <f t="shared" si="1"/>
        <v>216721</v>
      </c>
    </row>
    <row r="34" spans="1:10" s="10" customFormat="1" ht="15.75" customHeight="1" x14ac:dyDescent="0.2">
      <c r="A34" s="8" t="s">
        <v>133</v>
      </c>
      <c r="B34" s="9" t="s">
        <v>22</v>
      </c>
      <c r="C34" s="92"/>
      <c r="D34" s="32">
        <f>(Jul!C34*5)+(Aug!C34*4)+(Sep!C34*3)+(Oct!C34*2)+(Nov!C34*1)</f>
        <v>0</v>
      </c>
      <c r="E34" s="93">
        <v>8418</v>
      </c>
      <c r="F34" s="32">
        <f>(Jul!E34*5)+(Aug!E34*4)+(Sep!E34*3)+(Oct!E34*2)+(Nov!E34*1)</f>
        <v>94013</v>
      </c>
      <c r="G34" s="94">
        <v>16931</v>
      </c>
      <c r="H34" s="32">
        <f>Oct!H34+G34</f>
        <v>85830</v>
      </c>
      <c r="I34" s="32">
        <f t="shared" si="0"/>
        <v>25349</v>
      </c>
      <c r="J34" s="32">
        <f t="shared" si="1"/>
        <v>179843</v>
      </c>
    </row>
    <row r="35" spans="1:10" s="10" customFormat="1" ht="15.75" customHeight="1" x14ac:dyDescent="0.2">
      <c r="A35" s="8" t="s">
        <v>134</v>
      </c>
      <c r="B35" s="9" t="s">
        <v>22</v>
      </c>
      <c r="C35" s="92"/>
      <c r="D35" s="32">
        <f>(Jul!C35*5)+(Aug!C35*4)+(Sep!C35*3)+(Oct!C35*2)+(Nov!C35*1)</f>
        <v>7032</v>
      </c>
      <c r="E35" s="93">
        <v>1325</v>
      </c>
      <c r="F35" s="32">
        <f>(Jul!E35*5)+(Aug!E35*4)+(Sep!E35*3)+(Oct!E35*2)+(Nov!E35*1)</f>
        <v>41005</v>
      </c>
      <c r="G35" s="94"/>
      <c r="H35" s="32">
        <f>Oct!H35+G35</f>
        <v>186789</v>
      </c>
      <c r="I35" s="32">
        <f t="shared" si="0"/>
        <v>1325</v>
      </c>
      <c r="J35" s="32">
        <f t="shared" si="1"/>
        <v>234826</v>
      </c>
    </row>
    <row r="36" spans="1:10" s="10" customFormat="1" ht="15.75" customHeight="1" x14ac:dyDescent="0.2">
      <c r="A36" s="8" t="s">
        <v>127</v>
      </c>
      <c r="B36" s="9" t="s">
        <v>20</v>
      </c>
      <c r="C36" s="95">
        <v>16473</v>
      </c>
      <c r="D36" s="32">
        <f>(Jul!C36*5)+(Aug!C36*4)+(Sep!C36*3)+(Oct!C36*2)+(Nov!C36*1)</f>
        <v>126710</v>
      </c>
      <c r="E36" s="96">
        <v>3546</v>
      </c>
      <c r="F36" s="32">
        <f>(Jul!E36*5)+(Aug!E36*4)+(Sep!E36*3)+(Oct!E36*2)+(Nov!E36*1)</f>
        <v>11388</v>
      </c>
      <c r="G36" s="97">
        <v>41811</v>
      </c>
      <c r="H36" s="32">
        <f>Oct!H36+G36</f>
        <v>152909</v>
      </c>
      <c r="I36" s="32">
        <f t="shared" si="0"/>
        <v>61830</v>
      </c>
      <c r="J36" s="32">
        <f t="shared" si="1"/>
        <v>291007</v>
      </c>
    </row>
    <row r="37" spans="1:10" s="1" customFormat="1" ht="15.75" customHeight="1" x14ac:dyDescent="0.2">
      <c r="A37" s="5" t="s">
        <v>19</v>
      </c>
      <c r="B37" s="6" t="s">
        <v>20</v>
      </c>
      <c r="C37" s="95">
        <v>6884</v>
      </c>
      <c r="D37" s="32">
        <f>(Jul!C37*5)+(Aug!C37*4)+(Sep!C37*3)+(Oct!C37*2)+(Nov!C37*1)</f>
        <v>51029</v>
      </c>
      <c r="E37" s="96"/>
      <c r="F37" s="32">
        <f>(Jul!E37*5)+(Aug!E37*4)+(Sep!E37*3)+(Oct!E37*2)+(Nov!E37*1)</f>
        <v>0</v>
      </c>
      <c r="G37" s="97">
        <v>11596</v>
      </c>
      <c r="H37" s="32">
        <f>Oct!H37+G37</f>
        <v>196794</v>
      </c>
      <c r="I37" s="32">
        <f t="shared" si="0"/>
        <v>18480</v>
      </c>
      <c r="J37" s="32">
        <f t="shared" si="1"/>
        <v>247823</v>
      </c>
    </row>
    <row r="38" spans="1:10" s="1" customFormat="1" ht="15.75" customHeight="1" x14ac:dyDescent="0.2">
      <c r="A38" s="5" t="s">
        <v>26</v>
      </c>
      <c r="B38" s="6" t="s">
        <v>20</v>
      </c>
      <c r="C38" s="95">
        <v>39391</v>
      </c>
      <c r="D38" s="32">
        <f>(Jul!C38*5)+(Aug!C38*4)+(Sep!C38*3)+(Oct!C38*2)+(Nov!C38*1)</f>
        <v>386569</v>
      </c>
      <c r="E38" s="96">
        <v>9862</v>
      </c>
      <c r="F38" s="32">
        <f>(Jul!E38*5)+(Aug!E38*4)+(Sep!E38*3)+(Oct!E38*2)+(Nov!E38*1)</f>
        <v>91205</v>
      </c>
      <c r="G38" s="97">
        <v>437127</v>
      </c>
      <c r="H38" s="32">
        <f>Oct!H38+G38</f>
        <v>1987193</v>
      </c>
      <c r="I38" s="32">
        <f t="shared" si="0"/>
        <v>486380</v>
      </c>
      <c r="J38" s="32">
        <f t="shared" si="1"/>
        <v>2464967</v>
      </c>
    </row>
    <row r="39" spans="1:10" s="1" customFormat="1" ht="15.75" customHeight="1" x14ac:dyDescent="0.2">
      <c r="A39" s="5" t="s">
        <v>28</v>
      </c>
      <c r="B39" s="6" t="s">
        <v>20</v>
      </c>
      <c r="C39" s="95">
        <v>18195</v>
      </c>
      <c r="D39" s="32">
        <f>(Jul!C39*5)+(Aug!C39*4)+(Sep!C39*3)+(Oct!C39*2)+(Nov!C39*1)</f>
        <v>134594</v>
      </c>
      <c r="E39" s="96"/>
      <c r="F39" s="32">
        <f>(Jul!E39*5)+(Aug!E39*4)+(Sep!E39*3)+(Oct!E39*2)+(Nov!E39*1)</f>
        <v>5698</v>
      </c>
      <c r="G39" s="97">
        <v>60063</v>
      </c>
      <c r="H39" s="32">
        <f>Oct!H39+G39</f>
        <v>241770</v>
      </c>
      <c r="I39" s="32">
        <f t="shared" si="0"/>
        <v>78258</v>
      </c>
      <c r="J39" s="32">
        <f t="shared" si="1"/>
        <v>382062</v>
      </c>
    </row>
    <row r="40" spans="1:10" s="1" customFormat="1" ht="15.75" customHeight="1" x14ac:dyDescent="0.2">
      <c r="A40" s="5" t="s">
        <v>29</v>
      </c>
      <c r="B40" s="6" t="s">
        <v>20</v>
      </c>
      <c r="C40" s="95">
        <v>25023</v>
      </c>
      <c r="D40" s="32">
        <f>(Jul!C40*5)+(Aug!C40*4)+(Sep!C40*3)+(Oct!C40*2)+(Nov!C40*1)</f>
        <v>111412</v>
      </c>
      <c r="E40" s="96"/>
      <c r="F40" s="32">
        <f>(Jul!E40*5)+(Aug!E40*4)+(Sep!E40*3)+(Oct!E40*2)+(Nov!E40*1)</f>
        <v>21504</v>
      </c>
      <c r="G40" s="97">
        <v>139527</v>
      </c>
      <c r="H40" s="32">
        <f>Oct!H40+G40</f>
        <v>335640</v>
      </c>
      <c r="I40" s="32">
        <f t="shared" si="0"/>
        <v>164550</v>
      </c>
      <c r="J40" s="32">
        <f t="shared" si="1"/>
        <v>468556</v>
      </c>
    </row>
    <row r="41" spans="1:10" s="10" customFormat="1" ht="15.75" customHeight="1" x14ac:dyDescent="0.2">
      <c r="A41" s="8" t="s">
        <v>32</v>
      </c>
      <c r="B41" s="9" t="s">
        <v>20</v>
      </c>
      <c r="C41" s="95"/>
      <c r="D41" s="32">
        <f>(Jul!C41*5)+(Aug!C41*4)+(Sep!C41*3)+(Oct!C41*2)+(Nov!C41*1)</f>
        <v>0</v>
      </c>
      <c r="E41" s="96"/>
      <c r="F41" s="32">
        <f>(Jul!E41*5)+(Aug!E41*4)+(Sep!E41*3)+(Oct!E41*2)+(Nov!E41*1)</f>
        <v>0</v>
      </c>
      <c r="G41" s="97"/>
      <c r="H41" s="32">
        <f>Oct!H41+G41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 x14ac:dyDescent="0.2">
      <c r="A42" s="5" t="s">
        <v>33</v>
      </c>
      <c r="B42" s="6" t="s">
        <v>20</v>
      </c>
      <c r="C42" s="95">
        <v>11735</v>
      </c>
      <c r="D42" s="32">
        <f>(Jul!C42*5)+(Aug!C42*4)+(Sep!C42*3)+(Oct!C42*2)+(Nov!C42*1)</f>
        <v>179666</v>
      </c>
      <c r="E42" s="96">
        <v>5187</v>
      </c>
      <c r="F42" s="32">
        <f>(Jul!E42*5)+(Aug!E42*4)+(Sep!E42*3)+(Oct!E42*2)+(Nov!E42*1)</f>
        <v>59907</v>
      </c>
      <c r="G42" s="97">
        <v>45406</v>
      </c>
      <c r="H42" s="32">
        <f>Oct!H42+G42</f>
        <v>232283</v>
      </c>
      <c r="I42" s="32">
        <f t="shared" si="0"/>
        <v>62328</v>
      </c>
      <c r="J42" s="32">
        <f t="shared" si="1"/>
        <v>471856</v>
      </c>
    </row>
    <row r="43" spans="1:10" s="1" customFormat="1" ht="15.75" customHeight="1" x14ac:dyDescent="0.2">
      <c r="A43" s="5" t="s">
        <v>34</v>
      </c>
      <c r="B43" s="6" t="s">
        <v>20</v>
      </c>
      <c r="C43" s="95">
        <v>17156</v>
      </c>
      <c r="D43" s="32">
        <f>(Jul!C43*5)+(Aug!C43*4)+(Sep!C43*3)+(Oct!C43*2)+(Nov!C43*1)</f>
        <v>87581</v>
      </c>
      <c r="E43" s="96">
        <v>90</v>
      </c>
      <c r="F43" s="32">
        <f>(Jul!E43*5)+(Aug!E43*4)+(Sep!E43*3)+(Oct!E43*2)+(Nov!E43*1)</f>
        <v>32436</v>
      </c>
      <c r="G43" s="97">
        <v>61826</v>
      </c>
      <c r="H43" s="32">
        <f>Oct!H43+G43</f>
        <v>179593</v>
      </c>
      <c r="I43" s="32">
        <f t="shared" si="0"/>
        <v>79072</v>
      </c>
      <c r="J43" s="32">
        <f t="shared" si="1"/>
        <v>299610</v>
      </c>
    </row>
    <row r="44" spans="1:10" s="10" customFormat="1" ht="15.75" customHeight="1" x14ac:dyDescent="0.2">
      <c r="A44" s="8" t="s">
        <v>35</v>
      </c>
      <c r="B44" s="9" t="s">
        <v>20</v>
      </c>
      <c r="C44" s="95"/>
      <c r="D44" s="32">
        <f>(Jul!C44*5)+(Aug!C44*4)+(Sep!C44*3)+(Oct!C44*2)+(Nov!C44*1)</f>
        <v>0</v>
      </c>
      <c r="E44" s="96"/>
      <c r="F44" s="32">
        <f>(Jul!E44*5)+(Aug!E44*4)+(Sep!E44*3)+(Oct!E44*2)+(Nov!E44*1)</f>
        <v>0</v>
      </c>
      <c r="G44" s="97"/>
      <c r="H44" s="32">
        <f>Oct!H44+G44</f>
        <v>0</v>
      </c>
      <c r="I44" s="32">
        <f t="shared" si="0"/>
        <v>0</v>
      </c>
      <c r="J44" s="32">
        <f t="shared" si="1"/>
        <v>0</v>
      </c>
    </row>
    <row r="45" spans="1:10" s="1" customFormat="1" ht="15.75" customHeight="1" x14ac:dyDescent="0.2">
      <c r="A45" s="5" t="s">
        <v>38</v>
      </c>
      <c r="B45" s="6" t="s">
        <v>20</v>
      </c>
      <c r="C45" s="95">
        <v>29251</v>
      </c>
      <c r="D45" s="32">
        <f>(Jul!C45*5)+(Aug!C45*4)+(Sep!C45*3)+(Oct!C45*2)+(Nov!C45*1)</f>
        <v>160990</v>
      </c>
      <c r="E45" s="96"/>
      <c r="F45" s="32">
        <f>(Jul!E45*5)+(Aug!E45*4)+(Sep!E45*3)+(Oct!E45*2)+(Nov!E45*1)</f>
        <v>3677</v>
      </c>
      <c r="G45" s="97">
        <v>83213</v>
      </c>
      <c r="H45" s="32">
        <f>Oct!H45+G45</f>
        <v>333222</v>
      </c>
      <c r="I45" s="32">
        <f t="shared" si="0"/>
        <v>112464</v>
      </c>
      <c r="J45" s="32">
        <f t="shared" si="1"/>
        <v>497889</v>
      </c>
    </row>
    <row r="46" spans="1:10" s="10" customFormat="1" ht="15.75" customHeight="1" x14ac:dyDescent="0.2">
      <c r="A46" s="8" t="s">
        <v>39</v>
      </c>
      <c r="B46" s="9" t="s">
        <v>20</v>
      </c>
      <c r="C46" s="95">
        <v>5220</v>
      </c>
      <c r="D46" s="32">
        <f>(Jul!C46*5)+(Aug!C46*4)+(Sep!C46*3)+(Oct!C46*2)+(Nov!C46*1)</f>
        <v>77027</v>
      </c>
      <c r="E46" s="96"/>
      <c r="F46" s="32">
        <f>(Jul!E46*5)+(Aug!E46*4)+(Sep!E46*3)+(Oct!E46*2)+(Nov!E46*1)</f>
        <v>13702</v>
      </c>
      <c r="G46" s="97">
        <v>5008</v>
      </c>
      <c r="H46" s="32">
        <f>Oct!H46+G46</f>
        <v>190162</v>
      </c>
      <c r="I46" s="32">
        <f t="shared" si="0"/>
        <v>10228</v>
      </c>
      <c r="J46" s="32">
        <f t="shared" si="1"/>
        <v>280891</v>
      </c>
    </row>
    <row r="47" spans="1:10" s="1" customFormat="1" ht="15.75" customHeight="1" x14ac:dyDescent="0.2">
      <c r="A47" s="5" t="s">
        <v>41</v>
      </c>
      <c r="B47" s="6" t="s">
        <v>20</v>
      </c>
      <c r="C47" s="95">
        <v>64148</v>
      </c>
      <c r="D47" s="32">
        <f>(Jul!C47*5)+(Aug!C47*4)+(Sep!C47*3)+(Oct!C47*2)+(Nov!C47*1)</f>
        <v>429465</v>
      </c>
      <c r="E47" s="96">
        <v>5273</v>
      </c>
      <c r="F47" s="32">
        <f>(Jul!E47*5)+(Aug!E47*4)+(Sep!E47*3)+(Oct!E47*2)+(Nov!E47*1)</f>
        <v>133624</v>
      </c>
      <c r="G47" s="97">
        <v>176724</v>
      </c>
      <c r="H47" s="32">
        <f>Oct!H47+G47</f>
        <v>1108340</v>
      </c>
      <c r="I47" s="32">
        <f t="shared" si="0"/>
        <v>246145</v>
      </c>
      <c r="J47" s="32">
        <f t="shared" si="1"/>
        <v>1671429</v>
      </c>
    </row>
    <row r="48" spans="1:10" s="1" customFormat="1" ht="15.75" customHeight="1" x14ac:dyDescent="0.2">
      <c r="A48" s="5" t="s">
        <v>42</v>
      </c>
      <c r="B48" s="6" t="s">
        <v>20</v>
      </c>
      <c r="C48" s="95">
        <v>1595</v>
      </c>
      <c r="D48" s="32">
        <f>(Jul!C48*5)+(Aug!C48*4)+(Sep!C48*3)+(Oct!C48*2)+(Nov!C48*1)</f>
        <v>22965</v>
      </c>
      <c r="E48" s="96">
        <v>7464</v>
      </c>
      <c r="F48" s="32">
        <f>(Jul!E48*5)+(Aug!E48*4)+(Sep!E48*3)+(Oct!E48*2)+(Nov!E48*1)</f>
        <v>119598</v>
      </c>
      <c r="G48" s="97">
        <v>58921</v>
      </c>
      <c r="H48" s="32">
        <f>Oct!H48+G48</f>
        <v>240856</v>
      </c>
      <c r="I48" s="32">
        <f t="shared" si="0"/>
        <v>67980</v>
      </c>
      <c r="J48" s="32">
        <f t="shared" si="1"/>
        <v>383419</v>
      </c>
    </row>
    <row r="49" spans="1:10" s="10" customFormat="1" ht="15.75" customHeight="1" x14ac:dyDescent="0.2">
      <c r="A49" s="8" t="s">
        <v>43</v>
      </c>
      <c r="B49" s="9" t="s">
        <v>20</v>
      </c>
      <c r="C49" s="95"/>
      <c r="D49" s="32">
        <f>(Jul!C49*5)+(Aug!C49*4)+(Sep!C49*3)+(Oct!C49*2)+(Nov!C49*1)</f>
        <v>22277</v>
      </c>
      <c r="E49" s="96">
        <v>1149</v>
      </c>
      <c r="F49" s="32">
        <f>(Jul!E49*5)+(Aug!E49*4)+(Sep!E49*3)+(Oct!E49*2)+(Nov!E49*1)</f>
        <v>21003</v>
      </c>
      <c r="G49" s="97"/>
      <c r="H49" s="32">
        <f>Oct!H49+G49</f>
        <v>138104</v>
      </c>
      <c r="I49" s="32">
        <f t="shared" si="0"/>
        <v>1149</v>
      </c>
      <c r="J49" s="32">
        <f t="shared" si="1"/>
        <v>181384</v>
      </c>
    </row>
    <row r="50" spans="1:10" s="10" customFormat="1" ht="15.75" customHeight="1" x14ac:dyDescent="0.2">
      <c r="A50" s="8" t="s">
        <v>129</v>
      </c>
      <c r="B50" s="9" t="s">
        <v>20</v>
      </c>
      <c r="C50" s="95">
        <v>13510</v>
      </c>
      <c r="D50" s="32">
        <f>(Jul!C50*5)+(Aug!C50*4)+(Sep!C50*3)+(Oct!C50*2)+(Nov!C50*1)</f>
        <v>177488</v>
      </c>
      <c r="E50" s="96">
        <v>9297</v>
      </c>
      <c r="F50" s="32">
        <f>(Jul!E50*5)+(Aug!E50*4)+(Sep!E50*3)+(Oct!E50*2)+(Nov!E50*1)</f>
        <v>21622</v>
      </c>
      <c r="G50" s="97">
        <v>45986</v>
      </c>
      <c r="H50" s="32">
        <f>Oct!H50+G50</f>
        <v>231762</v>
      </c>
      <c r="I50" s="32">
        <f t="shared" si="0"/>
        <v>68793</v>
      </c>
      <c r="J50" s="32">
        <f t="shared" si="1"/>
        <v>430872</v>
      </c>
    </row>
    <row r="51" spans="1:10" s="1" customFormat="1" ht="15.75" customHeight="1" x14ac:dyDescent="0.2">
      <c r="A51" s="5" t="s">
        <v>48</v>
      </c>
      <c r="B51" s="6" t="s">
        <v>20</v>
      </c>
      <c r="C51" s="95">
        <v>25175</v>
      </c>
      <c r="D51" s="32">
        <f>(Jul!C51*5)+(Aug!C51*4)+(Sep!C51*3)+(Oct!C51*2)+(Nov!C51*1)</f>
        <v>151129</v>
      </c>
      <c r="E51" s="96"/>
      <c r="F51" s="32">
        <f>(Jul!E51*5)+(Aug!E51*4)+(Sep!E51*3)+(Oct!E51*2)+(Nov!E51*1)</f>
        <v>21643</v>
      </c>
      <c r="G51" s="97">
        <v>156090</v>
      </c>
      <c r="H51" s="32">
        <f>Oct!H51+G51</f>
        <v>435328</v>
      </c>
      <c r="I51" s="32">
        <f t="shared" si="0"/>
        <v>181265</v>
      </c>
      <c r="J51" s="32">
        <f t="shared" si="1"/>
        <v>608100</v>
      </c>
    </row>
    <row r="52" spans="1:10" s="10" customFormat="1" ht="15.75" customHeight="1" x14ac:dyDescent="0.2">
      <c r="A52" s="8" t="s">
        <v>53</v>
      </c>
      <c r="B52" s="9" t="s">
        <v>20</v>
      </c>
      <c r="C52" s="95">
        <v>1423</v>
      </c>
      <c r="D52" s="32">
        <f>(Jul!C52*5)+(Aug!C52*4)+(Sep!C52*3)+(Oct!C52*2)+(Nov!C52*1)</f>
        <v>10171</v>
      </c>
      <c r="E52" s="96">
        <v>3198</v>
      </c>
      <c r="F52" s="32">
        <f>(Jul!E52*5)+(Aug!E52*4)+(Sep!E52*3)+(Oct!E52*2)+(Nov!E52*1)</f>
        <v>3198</v>
      </c>
      <c r="G52" s="97">
        <v>41694</v>
      </c>
      <c r="H52" s="32">
        <f>Oct!H52+G52</f>
        <v>105061</v>
      </c>
      <c r="I52" s="32">
        <f t="shared" si="0"/>
        <v>46315</v>
      </c>
      <c r="J52" s="32">
        <f t="shared" si="1"/>
        <v>118430</v>
      </c>
    </row>
    <row r="53" spans="1:10" s="10" customFormat="1" ht="15.75" customHeight="1" x14ac:dyDescent="0.2">
      <c r="A53" s="8" t="s">
        <v>54</v>
      </c>
      <c r="B53" s="9" t="s">
        <v>20</v>
      </c>
      <c r="C53" s="95">
        <v>15684</v>
      </c>
      <c r="D53" s="32">
        <f>(Jul!C53*5)+(Aug!C53*4)+(Sep!C53*3)+(Oct!C53*2)+(Nov!C53*1)</f>
        <v>103835</v>
      </c>
      <c r="E53" s="96">
        <v>4478</v>
      </c>
      <c r="F53" s="32">
        <f>(Jul!E53*5)+(Aug!E53*4)+(Sep!E53*3)+(Oct!E53*2)+(Nov!E53*1)</f>
        <v>140804</v>
      </c>
      <c r="G53" s="97">
        <v>91731</v>
      </c>
      <c r="H53" s="32">
        <f>Oct!H53+G53</f>
        <v>483680</v>
      </c>
      <c r="I53" s="32">
        <f t="shared" si="0"/>
        <v>111893</v>
      </c>
      <c r="J53" s="32">
        <f t="shared" si="1"/>
        <v>728319</v>
      </c>
    </row>
    <row r="54" spans="1:10" s="10" customFormat="1" ht="15.75" customHeight="1" x14ac:dyDescent="0.2">
      <c r="A54" s="8" t="s">
        <v>55</v>
      </c>
      <c r="B54" s="9" t="s">
        <v>20</v>
      </c>
      <c r="C54" s="95">
        <v>11222</v>
      </c>
      <c r="D54" s="32">
        <f>(Jul!C54*5)+(Aug!C54*4)+(Sep!C54*3)+(Oct!C54*2)+(Nov!C54*1)</f>
        <v>163597</v>
      </c>
      <c r="E54" s="96">
        <v>20076</v>
      </c>
      <c r="F54" s="32">
        <f>(Jul!E54*5)+(Aug!E54*4)+(Sep!E54*3)+(Oct!E54*2)+(Nov!E54*1)</f>
        <v>249736</v>
      </c>
      <c r="G54" s="97">
        <v>160815</v>
      </c>
      <c r="H54" s="32">
        <f>Oct!H54+G54</f>
        <v>605810</v>
      </c>
      <c r="I54" s="32">
        <f t="shared" si="0"/>
        <v>192113</v>
      </c>
      <c r="J54" s="32">
        <f t="shared" si="1"/>
        <v>1019143</v>
      </c>
    </row>
    <row r="55" spans="1:10" s="1" customFormat="1" ht="15.75" customHeight="1" x14ac:dyDescent="0.2">
      <c r="A55" s="5" t="s">
        <v>57</v>
      </c>
      <c r="B55" s="6" t="s">
        <v>20</v>
      </c>
      <c r="C55" s="95">
        <v>5191</v>
      </c>
      <c r="D55" s="32">
        <f>(Jul!C55*5)+(Aug!C55*4)+(Sep!C55*3)+(Oct!C55*2)+(Nov!C55*1)</f>
        <v>21576</v>
      </c>
      <c r="E55" s="96"/>
      <c r="F55" s="32">
        <f>(Jul!E55*5)+(Aug!E55*4)+(Sep!E55*3)+(Oct!E55*2)+(Nov!E55*1)</f>
        <v>3602</v>
      </c>
      <c r="G55" s="97">
        <v>124465</v>
      </c>
      <c r="H55" s="32">
        <f>Oct!H55+G55</f>
        <v>125960</v>
      </c>
      <c r="I55" s="32">
        <f t="shared" si="0"/>
        <v>129656</v>
      </c>
      <c r="J55" s="32">
        <f t="shared" si="1"/>
        <v>151138</v>
      </c>
    </row>
    <row r="56" spans="1:10" s="1" customFormat="1" ht="15.75" customHeight="1" x14ac:dyDescent="0.2">
      <c r="A56" s="5" t="s">
        <v>58</v>
      </c>
      <c r="B56" s="6" t="s">
        <v>20</v>
      </c>
      <c r="C56" s="95">
        <v>35865</v>
      </c>
      <c r="D56" s="32">
        <f>(Jul!C56*5)+(Aug!C56*4)+(Sep!C56*3)+(Oct!C56*2)+(Nov!C56*1)</f>
        <v>101421</v>
      </c>
      <c r="E56" s="96">
        <v>15751</v>
      </c>
      <c r="F56" s="32">
        <f>(Jul!E56*5)+(Aug!E56*4)+(Sep!E56*3)+(Oct!E56*2)+(Nov!E56*1)</f>
        <v>153707</v>
      </c>
      <c r="G56" s="97">
        <v>138032</v>
      </c>
      <c r="H56" s="32">
        <f>Oct!H56+G56</f>
        <v>542625</v>
      </c>
      <c r="I56" s="32">
        <f t="shared" si="0"/>
        <v>189648</v>
      </c>
      <c r="J56" s="32">
        <f t="shared" si="1"/>
        <v>797753</v>
      </c>
    </row>
    <row r="57" spans="1:10" s="1" customFormat="1" ht="15.75" customHeight="1" x14ac:dyDescent="0.2">
      <c r="A57" s="5" t="s">
        <v>59</v>
      </c>
      <c r="B57" s="6" t="s">
        <v>20</v>
      </c>
      <c r="C57" s="95">
        <v>23419</v>
      </c>
      <c r="D57" s="32">
        <f>(Jul!C57*5)+(Aug!C57*4)+(Sep!C57*3)+(Oct!C57*2)+(Nov!C57*1)</f>
        <v>206172</v>
      </c>
      <c r="E57" s="96">
        <v>9841</v>
      </c>
      <c r="F57" s="32">
        <f>(Jul!E57*5)+(Aug!E57*4)+(Sep!E57*3)+(Oct!E57*2)+(Nov!E57*1)</f>
        <v>242668</v>
      </c>
      <c r="G57" s="97">
        <v>105519</v>
      </c>
      <c r="H57" s="32">
        <f>Oct!H57+G57</f>
        <v>656877</v>
      </c>
      <c r="I57" s="32">
        <f t="shared" si="0"/>
        <v>138779</v>
      </c>
      <c r="J57" s="32">
        <f t="shared" si="1"/>
        <v>1105717</v>
      </c>
    </row>
    <row r="58" spans="1:10" s="1" customFormat="1" ht="15.75" customHeight="1" x14ac:dyDescent="0.2">
      <c r="A58" s="5" t="s">
        <v>60</v>
      </c>
      <c r="B58" s="6" t="s">
        <v>20</v>
      </c>
      <c r="C58" s="95">
        <v>83794</v>
      </c>
      <c r="D58" s="32">
        <f>(Jul!C58*5)+(Aug!C58*4)+(Sep!C58*3)+(Oct!C58*2)+(Nov!C58*1)</f>
        <v>360100</v>
      </c>
      <c r="E58" s="96">
        <v>5784</v>
      </c>
      <c r="F58" s="32">
        <f>(Jul!E58*5)+(Aug!E58*4)+(Sep!E58*3)+(Oct!E58*2)+(Nov!E58*1)</f>
        <v>152495</v>
      </c>
      <c r="G58" s="97">
        <v>260955</v>
      </c>
      <c r="H58" s="32">
        <f>Oct!H58+G58</f>
        <v>919761</v>
      </c>
      <c r="I58" s="32">
        <f t="shared" si="0"/>
        <v>350533</v>
      </c>
      <c r="J58" s="32">
        <f t="shared" si="1"/>
        <v>1432356</v>
      </c>
    </row>
    <row r="59" spans="1:10" s="1" customFormat="1" ht="15.75" customHeight="1" x14ac:dyDescent="0.2">
      <c r="A59" s="5" t="s">
        <v>64</v>
      </c>
      <c r="B59" s="6" t="s">
        <v>20</v>
      </c>
      <c r="C59" s="95">
        <v>13893</v>
      </c>
      <c r="D59" s="32">
        <f>(Jul!C59*5)+(Aug!C59*4)+(Sep!C59*3)+(Oct!C59*2)+(Nov!C59*1)</f>
        <v>98441</v>
      </c>
      <c r="E59" s="96">
        <v>903</v>
      </c>
      <c r="F59" s="32">
        <f>(Jul!E59*5)+(Aug!E59*4)+(Sep!E59*3)+(Oct!E59*2)+(Nov!E59*1)</f>
        <v>16601</v>
      </c>
      <c r="G59" s="97">
        <v>55494</v>
      </c>
      <c r="H59" s="32">
        <f>Oct!H59+G59</f>
        <v>123689</v>
      </c>
      <c r="I59" s="32">
        <f t="shared" si="0"/>
        <v>70290</v>
      </c>
      <c r="J59" s="32">
        <f t="shared" si="1"/>
        <v>238731</v>
      </c>
    </row>
    <row r="60" spans="1:10" s="1" customFormat="1" ht="15.75" customHeight="1" x14ac:dyDescent="0.2">
      <c r="A60" s="5" t="s">
        <v>65</v>
      </c>
      <c r="B60" s="6" t="s">
        <v>20</v>
      </c>
      <c r="C60" s="95">
        <v>3760</v>
      </c>
      <c r="D60" s="32">
        <f>(Jul!C60*5)+(Aug!C60*4)+(Sep!C60*3)+(Oct!C60*2)+(Nov!C60*1)</f>
        <v>105306</v>
      </c>
      <c r="E60" s="96">
        <v>2260</v>
      </c>
      <c r="F60" s="32">
        <f>(Jul!E60*5)+(Aug!E60*4)+(Sep!E60*3)+(Oct!E60*2)+(Nov!E60*1)</f>
        <v>32039</v>
      </c>
      <c r="G60" s="97">
        <v>19996</v>
      </c>
      <c r="H60" s="32">
        <f>Oct!H60+G60</f>
        <v>435698</v>
      </c>
      <c r="I60" s="32">
        <f t="shared" si="0"/>
        <v>26016</v>
      </c>
      <c r="J60" s="32">
        <f t="shared" si="1"/>
        <v>573043</v>
      </c>
    </row>
    <row r="61" spans="1:10" s="1" customFormat="1" ht="15.75" customHeight="1" x14ac:dyDescent="0.2">
      <c r="A61" s="5" t="s">
        <v>66</v>
      </c>
      <c r="B61" s="6" t="s">
        <v>20</v>
      </c>
      <c r="C61" s="95">
        <v>13512</v>
      </c>
      <c r="D61" s="32">
        <f>(Jul!C61*5)+(Aug!C61*4)+(Sep!C61*3)+(Oct!C61*2)+(Nov!C61*1)</f>
        <v>89071</v>
      </c>
      <c r="E61" s="96">
        <v>1130</v>
      </c>
      <c r="F61" s="32">
        <f>(Jul!E61*5)+(Aug!E61*4)+(Sep!E61*3)+(Oct!E61*2)+(Nov!E61*1)</f>
        <v>56864</v>
      </c>
      <c r="G61" s="97">
        <v>71124</v>
      </c>
      <c r="H61" s="32">
        <f>Oct!H61+G61</f>
        <v>299247</v>
      </c>
      <c r="I61" s="32">
        <f t="shared" si="0"/>
        <v>85766</v>
      </c>
      <c r="J61" s="32">
        <f t="shared" si="1"/>
        <v>445182</v>
      </c>
    </row>
    <row r="62" spans="1:10" s="10" customFormat="1" ht="15.75" customHeight="1" x14ac:dyDescent="0.2">
      <c r="A62" s="8" t="s">
        <v>67</v>
      </c>
      <c r="B62" s="9" t="s">
        <v>20</v>
      </c>
      <c r="C62" s="95">
        <v>10230</v>
      </c>
      <c r="D62" s="32">
        <f>(Jul!C62*5)+(Aug!C62*4)+(Sep!C62*3)+(Oct!C62*2)+(Nov!C62*1)</f>
        <v>33060</v>
      </c>
      <c r="E62" s="96">
        <v>2085</v>
      </c>
      <c r="F62" s="32">
        <f>(Jul!E62*5)+(Aug!E62*4)+(Sep!E62*3)+(Oct!E62*2)+(Nov!E62*1)</f>
        <v>41390</v>
      </c>
      <c r="G62" s="97">
        <v>45422</v>
      </c>
      <c r="H62" s="32">
        <f>Oct!H62+G62</f>
        <v>122064</v>
      </c>
      <c r="I62" s="32">
        <f t="shared" si="0"/>
        <v>57737</v>
      </c>
      <c r="J62" s="32">
        <f t="shared" si="1"/>
        <v>196514</v>
      </c>
    </row>
    <row r="63" spans="1:10" s="1" customFormat="1" ht="15.75" customHeight="1" x14ac:dyDescent="0.2">
      <c r="A63" s="5" t="s">
        <v>68</v>
      </c>
      <c r="B63" s="6" t="s">
        <v>20</v>
      </c>
      <c r="C63" s="95">
        <v>28390</v>
      </c>
      <c r="D63" s="32">
        <f>(Jul!C63*5)+(Aug!C63*4)+(Sep!C63*3)+(Oct!C63*2)+(Nov!C63*1)</f>
        <v>201548</v>
      </c>
      <c r="E63" s="96">
        <v>176</v>
      </c>
      <c r="F63" s="32">
        <f>(Jul!E63*5)+(Aug!E63*4)+(Sep!E63*3)+(Oct!E63*2)+(Nov!E63*1)</f>
        <v>86346</v>
      </c>
      <c r="G63" s="97">
        <v>118832</v>
      </c>
      <c r="H63" s="32">
        <f>Oct!H63+G63</f>
        <v>676904</v>
      </c>
      <c r="I63" s="32">
        <f t="shared" si="0"/>
        <v>147398</v>
      </c>
      <c r="J63" s="32">
        <f t="shared" si="1"/>
        <v>964798</v>
      </c>
    </row>
    <row r="64" spans="1:10" s="10" customFormat="1" ht="15.75" customHeight="1" x14ac:dyDescent="0.2">
      <c r="A64" s="8" t="s">
        <v>69</v>
      </c>
      <c r="B64" s="9" t="s">
        <v>20</v>
      </c>
      <c r="C64" s="95">
        <v>10219</v>
      </c>
      <c r="D64" s="32">
        <f>(Jul!C64*5)+(Aug!C64*4)+(Sep!C64*3)+(Oct!C64*2)+(Nov!C64*1)</f>
        <v>15616</v>
      </c>
      <c r="E64" s="96">
        <v>2260</v>
      </c>
      <c r="F64" s="32">
        <f>(Jul!E64*5)+(Aug!E64*4)+(Sep!E64*3)+(Oct!E64*2)+(Nov!E64*1)</f>
        <v>46453</v>
      </c>
      <c r="G64" s="97">
        <v>84002</v>
      </c>
      <c r="H64" s="32">
        <f>Oct!H64+G64</f>
        <v>147688</v>
      </c>
      <c r="I64" s="32">
        <f t="shared" si="0"/>
        <v>96481</v>
      </c>
      <c r="J64" s="32">
        <f t="shared" si="1"/>
        <v>209757</v>
      </c>
    </row>
    <row r="65" spans="1:10" s="1" customFormat="1" ht="15.75" customHeight="1" x14ac:dyDescent="0.2">
      <c r="A65" s="5" t="s">
        <v>70</v>
      </c>
      <c r="B65" s="6" t="s">
        <v>20</v>
      </c>
      <c r="C65" s="95">
        <v>5729</v>
      </c>
      <c r="D65" s="32">
        <f>(Jul!C65*5)+(Aug!C65*4)+(Sep!C65*3)+(Oct!C65*2)+(Nov!C65*1)</f>
        <v>75851</v>
      </c>
      <c r="E65" s="96"/>
      <c r="F65" s="32">
        <f>(Jul!E65*5)+(Aug!E65*4)+(Sep!E65*3)+(Oct!E65*2)+(Nov!E65*1)</f>
        <v>32079</v>
      </c>
      <c r="G65" s="97">
        <v>29268</v>
      </c>
      <c r="H65" s="32">
        <f>Oct!H65+G65</f>
        <v>102370</v>
      </c>
      <c r="I65" s="32">
        <f t="shared" si="0"/>
        <v>34997</v>
      </c>
      <c r="J65" s="32">
        <f t="shared" si="1"/>
        <v>210300</v>
      </c>
    </row>
    <row r="66" spans="1:10" s="10" customFormat="1" ht="15.75" customHeight="1" x14ac:dyDescent="0.2">
      <c r="A66" s="8" t="s">
        <v>71</v>
      </c>
      <c r="B66" s="9" t="s">
        <v>20</v>
      </c>
      <c r="C66" s="95">
        <v>1312</v>
      </c>
      <c r="D66" s="32">
        <f>(Jul!C66*5)+(Aug!C66*4)+(Sep!C66*3)+(Oct!C66*2)+(Nov!C66*1)</f>
        <v>1312</v>
      </c>
      <c r="E66" s="96"/>
      <c r="F66" s="32">
        <f>(Jul!E66*5)+(Aug!E66*4)+(Sep!E66*3)+(Oct!E66*2)+(Nov!E66*1)</f>
        <v>1850</v>
      </c>
      <c r="G66" s="97">
        <v>19604</v>
      </c>
      <c r="H66" s="32">
        <f>Oct!H66+G66</f>
        <v>21454</v>
      </c>
      <c r="I66" s="32">
        <f t="shared" si="0"/>
        <v>20916</v>
      </c>
      <c r="J66" s="32">
        <f t="shared" si="1"/>
        <v>24616</v>
      </c>
    </row>
    <row r="67" spans="1:10" s="1" customFormat="1" ht="15.75" customHeight="1" x14ac:dyDescent="0.2">
      <c r="A67" s="5" t="s">
        <v>72</v>
      </c>
      <c r="B67" s="6" t="s">
        <v>20</v>
      </c>
      <c r="C67" s="95">
        <v>12435</v>
      </c>
      <c r="D67" s="32">
        <f>(Jul!C67*5)+(Aug!C67*4)+(Sep!C67*3)+(Oct!C67*2)+(Nov!C67*1)</f>
        <v>94996</v>
      </c>
      <c r="E67" s="96"/>
      <c r="F67" s="32">
        <f>(Jul!E67*5)+(Aug!E67*4)+(Sep!E67*3)+(Oct!E67*2)+(Nov!E67*1)</f>
        <v>4520</v>
      </c>
      <c r="G67" s="97">
        <v>107836</v>
      </c>
      <c r="H67" s="32">
        <f>Oct!H67+G67</f>
        <v>252290</v>
      </c>
      <c r="I67" s="32">
        <f t="shared" si="0"/>
        <v>120271</v>
      </c>
      <c r="J67" s="32">
        <f t="shared" si="1"/>
        <v>351806</v>
      </c>
    </row>
    <row r="68" spans="1:10" s="10" customFormat="1" ht="15.75" customHeight="1" x14ac:dyDescent="0.2">
      <c r="A68" s="8" t="s">
        <v>73</v>
      </c>
      <c r="B68" s="9" t="s">
        <v>20</v>
      </c>
      <c r="C68" s="95"/>
      <c r="D68" s="32">
        <f>(Jul!C68*5)+(Aug!C68*4)+(Sep!C68*3)+(Oct!C68*2)+(Nov!C68*1)</f>
        <v>0</v>
      </c>
      <c r="E68" s="96"/>
      <c r="F68" s="32">
        <f>(Jul!E68*5)+(Aug!E68*4)+(Sep!E68*3)+(Oct!E68*2)+(Nov!E68*1)</f>
        <v>10554</v>
      </c>
      <c r="G68" s="98"/>
      <c r="H68" s="32">
        <f>Oct!H68+G68</f>
        <v>36388</v>
      </c>
      <c r="I68" s="32">
        <f t="shared" si="0"/>
        <v>0</v>
      </c>
      <c r="J68" s="32">
        <f t="shared" si="1"/>
        <v>46942</v>
      </c>
    </row>
    <row r="69" spans="1:10" s="1" customFormat="1" ht="15.75" customHeight="1" x14ac:dyDescent="0.2">
      <c r="A69" s="5" t="s">
        <v>138</v>
      </c>
      <c r="B69" s="6" t="s">
        <v>20</v>
      </c>
      <c r="C69" s="95">
        <v>259</v>
      </c>
      <c r="D69" s="32">
        <f>(Jul!C69*5)+(Aug!C69*4)+(Sep!C69*3)+(Oct!C69*2)+(Nov!C69*1)</f>
        <v>38839</v>
      </c>
      <c r="E69" s="96">
        <v>2457</v>
      </c>
      <c r="F69" s="32">
        <f>(Jul!E69*5)+(Aug!E69*4)+(Sep!E69*3)+(Oct!E69*2)+(Nov!E69*1)</f>
        <v>25858</v>
      </c>
      <c r="G69" s="97">
        <v>17887</v>
      </c>
      <c r="H69" s="32">
        <f>Oct!H69+G69</f>
        <v>179833</v>
      </c>
      <c r="I69" s="32">
        <f t="shared" si="0"/>
        <v>20603</v>
      </c>
      <c r="J69" s="32">
        <f t="shared" si="1"/>
        <v>244530</v>
      </c>
    </row>
    <row r="70" spans="1:10" s="1" customFormat="1" ht="15.75" customHeight="1" x14ac:dyDescent="0.2">
      <c r="A70" s="5" t="s">
        <v>74</v>
      </c>
      <c r="B70" s="6" t="s">
        <v>20</v>
      </c>
      <c r="C70" s="95">
        <v>264</v>
      </c>
      <c r="D70" s="32">
        <f>(Jul!C70*5)+(Aug!C70*4)+(Sep!C70*3)+(Oct!C70*2)+(Nov!C70*1)</f>
        <v>714</v>
      </c>
      <c r="E70" s="96"/>
      <c r="F70" s="32">
        <f>(Jul!E70*5)+(Aug!E70*4)+(Sep!E70*3)+(Oct!E70*2)+(Nov!E70*1)</f>
        <v>10425</v>
      </c>
      <c r="G70" s="97">
        <v>786</v>
      </c>
      <c r="H70" s="32">
        <f>Oct!H70+G70</f>
        <v>72979</v>
      </c>
      <c r="I70" s="32">
        <f t="shared" ref="I70:I80" si="2">C70+E70+G70</f>
        <v>1050</v>
      </c>
      <c r="J70" s="32">
        <f t="shared" ref="J70:J80" si="3">D70+F70+H70</f>
        <v>84118</v>
      </c>
    </row>
    <row r="71" spans="1:10" s="10" customFormat="1" ht="15.75" customHeight="1" x14ac:dyDescent="0.2">
      <c r="A71" s="8" t="s">
        <v>76</v>
      </c>
      <c r="B71" s="9" t="s">
        <v>20</v>
      </c>
      <c r="C71" s="95"/>
      <c r="D71" s="32">
        <f>(Jul!C71*5)+(Aug!C71*4)+(Sep!C71*3)+(Oct!C71*2)+(Nov!C71*1)</f>
        <v>14290</v>
      </c>
      <c r="E71" s="96"/>
      <c r="F71" s="32">
        <f>(Jul!E71*5)+(Aug!E71*4)+(Sep!E71*3)+(Oct!E71*2)+(Nov!E71*1)</f>
        <v>0</v>
      </c>
      <c r="G71" s="97"/>
      <c r="H71" s="32">
        <f>Oct!H71+G71</f>
        <v>24504</v>
      </c>
      <c r="I71" s="32">
        <f t="shared" si="2"/>
        <v>0</v>
      </c>
      <c r="J71" s="32">
        <f t="shared" si="3"/>
        <v>38794</v>
      </c>
    </row>
    <row r="72" spans="1:10" s="10" customFormat="1" ht="15.75" customHeight="1" x14ac:dyDescent="0.2">
      <c r="A72" s="8" t="s">
        <v>77</v>
      </c>
      <c r="B72" s="9" t="s">
        <v>20</v>
      </c>
      <c r="C72" s="95">
        <v>3951</v>
      </c>
      <c r="D72" s="32">
        <f>(Jul!C72*5)+(Aug!C72*4)+(Sep!C72*3)+(Oct!C72*2)+(Nov!C72*1)</f>
        <v>18116</v>
      </c>
      <c r="E72" s="96">
        <v>1149</v>
      </c>
      <c r="F72" s="32">
        <f>(Jul!E72*5)+(Aug!E72*4)+(Sep!E72*3)+(Oct!E72*2)+(Nov!E72*1)</f>
        <v>32422</v>
      </c>
      <c r="G72" s="97">
        <v>15672</v>
      </c>
      <c r="H72" s="32">
        <f>Oct!H72+G72</f>
        <v>140723</v>
      </c>
      <c r="I72" s="32">
        <f t="shared" si="2"/>
        <v>20772</v>
      </c>
      <c r="J72" s="32">
        <f t="shared" si="3"/>
        <v>191261</v>
      </c>
    </row>
    <row r="73" spans="1:10" s="10" customFormat="1" ht="15.75" customHeight="1" x14ac:dyDescent="0.2">
      <c r="A73" s="8" t="s">
        <v>78</v>
      </c>
      <c r="B73" s="9" t="s">
        <v>20</v>
      </c>
      <c r="C73" s="95">
        <v>11486</v>
      </c>
      <c r="D73" s="32">
        <f>(Jul!C73*5)+(Aug!C73*4)+(Sep!C73*3)+(Oct!C73*2)+(Nov!C73*1)</f>
        <v>197886</v>
      </c>
      <c r="E73" s="96">
        <v>7006</v>
      </c>
      <c r="F73" s="32">
        <f>(Jul!E73*5)+(Aug!E73*4)+(Sep!E73*3)+(Oct!E73*2)+(Nov!E73*1)</f>
        <v>10522</v>
      </c>
      <c r="G73" s="97">
        <v>169890</v>
      </c>
      <c r="H73" s="32">
        <f>Oct!H73+G73</f>
        <v>396448</v>
      </c>
      <c r="I73" s="32">
        <f t="shared" si="2"/>
        <v>188382</v>
      </c>
      <c r="J73" s="32">
        <f t="shared" si="3"/>
        <v>604856</v>
      </c>
    </row>
    <row r="74" spans="1:10" s="1" customFormat="1" ht="15.75" customHeight="1" x14ac:dyDescent="0.2">
      <c r="A74" s="5" t="s">
        <v>79</v>
      </c>
      <c r="B74" s="6" t="s">
        <v>20</v>
      </c>
      <c r="C74" s="95">
        <v>131</v>
      </c>
      <c r="D74" s="32">
        <f>(Jul!C74*5)+(Aug!C74*4)+(Sep!C74*3)+(Oct!C74*2)+(Nov!C74*1)</f>
        <v>17844</v>
      </c>
      <c r="E74" s="96"/>
      <c r="F74" s="32">
        <f>(Jul!E74*5)+(Aug!E74*4)+(Sep!E74*3)+(Oct!E74*2)+(Nov!E74*1)</f>
        <v>17122</v>
      </c>
      <c r="G74" s="97">
        <v>10468</v>
      </c>
      <c r="H74" s="32">
        <f>Oct!H74+G74</f>
        <v>102042</v>
      </c>
      <c r="I74" s="32">
        <f t="shared" si="2"/>
        <v>10599</v>
      </c>
      <c r="J74" s="32">
        <f t="shared" si="3"/>
        <v>137008</v>
      </c>
    </row>
    <row r="75" spans="1:10" s="10" customFormat="1" ht="15.75" customHeight="1" x14ac:dyDescent="0.2">
      <c r="A75" s="8" t="s">
        <v>83</v>
      </c>
      <c r="B75" s="9" t="s">
        <v>20</v>
      </c>
      <c r="C75" s="95"/>
      <c r="D75" s="32">
        <f>(Jul!C75*5)+(Aug!C75*4)+(Sep!C75*3)+(Oct!C75*2)+(Nov!C75*1)</f>
        <v>0</v>
      </c>
      <c r="E75" s="96"/>
      <c r="F75" s="32">
        <f>(Jul!E75*5)+(Aug!E75*4)+(Sep!E75*3)+(Oct!E75*2)+(Nov!E75*1)</f>
        <v>0</v>
      </c>
      <c r="G75" s="97"/>
      <c r="H75" s="32">
        <f>Oct!H75+G75</f>
        <v>0</v>
      </c>
      <c r="I75" s="32">
        <f t="shared" si="2"/>
        <v>0</v>
      </c>
      <c r="J75" s="32">
        <f t="shared" si="3"/>
        <v>0</v>
      </c>
    </row>
    <row r="76" spans="1:10" s="10" customFormat="1" ht="15.75" customHeight="1" x14ac:dyDescent="0.2">
      <c r="A76" s="8" t="s">
        <v>85</v>
      </c>
      <c r="B76" s="9" t="s">
        <v>20</v>
      </c>
      <c r="C76" s="95"/>
      <c r="D76" s="32">
        <f>(Jul!C76*5)+(Aug!C76*4)+(Sep!C76*3)+(Oct!C76*2)+(Nov!C76*1)</f>
        <v>0</v>
      </c>
      <c r="E76" s="96"/>
      <c r="F76" s="32">
        <f>(Jul!E76*5)+(Aug!E76*4)+(Sep!E76*3)+(Oct!E76*2)+(Nov!E76*1)</f>
        <v>8790</v>
      </c>
      <c r="G76" s="97"/>
      <c r="H76" s="32">
        <f>Oct!H76+G76</f>
        <v>1758</v>
      </c>
      <c r="I76" s="32">
        <f t="shared" si="2"/>
        <v>0</v>
      </c>
      <c r="J76" s="32">
        <f t="shared" si="3"/>
        <v>10548</v>
      </c>
    </row>
    <row r="77" spans="1:10" s="1" customFormat="1" ht="15.75" customHeight="1" x14ac:dyDescent="0.2">
      <c r="A77" s="5" t="s">
        <v>86</v>
      </c>
      <c r="B77" s="6" t="s">
        <v>20</v>
      </c>
      <c r="C77" s="95">
        <v>13637</v>
      </c>
      <c r="D77" s="32">
        <f>(Jul!C77*5)+(Aug!C77*4)+(Sep!C77*3)+(Oct!C77*2)+(Nov!C77*1)</f>
        <v>270249</v>
      </c>
      <c r="E77" s="96">
        <v>17370</v>
      </c>
      <c r="F77" s="32">
        <f>(Jul!E77*5)+(Aug!E77*4)+(Sep!E77*3)+(Oct!E77*2)+(Nov!E77*1)</f>
        <v>128931</v>
      </c>
      <c r="G77" s="97">
        <v>128707</v>
      </c>
      <c r="H77" s="32">
        <f>Oct!H77+G77</f>
        <v>909925</v>
      </c>
      <c r="I77" s="32">
        <f t="shared" si="2"/>
        <v>159714</v>
      </c>
      <c r="J77" s="32">
        <f t="shared" si="3"/>
        <v>1309105</v>
      </c>
    </row>
    <row r="78" spans="1:10" s="1" customFormat="1" ht="15.75" customHeight="1" x14ac:dyDescent="0.2">
      <c r="A78" s="5" t="s">
        <v>137</v>
      </c>
      <c r="B78" s="6" t="s">
        <v>20</v>
      </c>
      <c r="C78" s="95"/>
      <c r="D78" s="32">
        <f>(Jul!C78*5)+(Aug!C78*4)+(Sep!C78*3)+(Oct!C78*2)+(Nov!C78*1)</f>
        <v>0</v>
      </c>
      <c r="E78" s="96">
        <v>2520</v>
      </c>
      <c r="F78" s="32">
        <f>(Jul!E78*5)+(Aug!E78*4)+(Sep!E78*3)+(Oct!E78*2)+(Nov!E78*1)</f>
        <v>31361</v>
      </c>
      <c r="G78" s="97">
        <v>4454</v>
      </c>
      <c r="H78" s="32">
        <f>Oct!H78+G78</f>
        <v>33645</v>
      </c>
      <c r="I78" s="32">
        <f t="shared" si="2"/>
        <v>6974</v>
      </c>
      <c r="J78" s="32">
        <f t="shared" si="3"/>
        <v>65006</v>
      </c>
    </row>
    <row r="79" spans="1:10" s="1" customFormat="1" ht="15.75" customHeight="1" x14ac:dyDescent="0.2">
      <c r="A79" s="5" t="s">
        <v>135</v>
      </c>
      <c r="B79" s="6" t="s">
        <v>20</v>
      </c>
      <c r="C79" s="95"/>
      <c r="D79" s="32">
        <f>(Jul!C79*5)+(Aug!C79*4)+(Sep!C79*3)+(Oct!C79*2)+(Nov!C79*1)</f>
        <v>0</v>
      </c>
      <c r="E79" s="96">
        <v>4671</v>
      </c>
      <c r="F79" s="32">
        <f>(Jul!E79*5)+(Aug!E79*4)+(Sep!E79*3)+(Oct!E79*2)+(Nov!E79*1)</f>
        <v>25540</v>
      </c>
      <c r="G79" s="97">
        <v>45485</v>
      </c>
      <c r="H79" s="32">
        <f>Oct!H79+G79</f>
        <v>373596</v>
      </c>
      <c r="I79" s="32">
        <f t="shared" si="2"/>
        <v>50156</v>
      </c>
      <c r="J79" s="32">
        <f t="shared" si="3"/>
        <v>399136</v>
      </c>
    </row>
    <row r="80" spans="1:10" s="1" customFormat="1" ht="15.75" customHeight="1" x14ac:dyDescent="0.2">
      <c r="A80" s="5" t="s">
        <v>136</v>
      </c>
      <c r="B80" s="6" t="s">
        <v>20</v>
      </c>
      <c r="C80" s="95">
        <v>723</v>
      </c>
      <c r="D80" s="32">
        <f>(Jul!C80*5)+(Aug!C80*4)+(Sep!C80*3)+(Oct!C80*2)+(Nov!C80*1)</f>
        <v>723</v>
      </c>
      <c r="E80" s="96">
        <v>2481</v>
      </c>
      <c r="F80" s="32">
        <f>(Jul!E80*5)+(Aug!E80*4)+(Sep!E80*3)+(Oct!E80*2)+(Nov!E80*1)</f>
        <v>9348</v>
      </c>
      <c r="G80" s="97">
        <v>1056</v>
      </c>
      <c r="H80" s="32">
        <f>Oct!H80+G80</f>
        <v>21006</v>
      </c>
      <c r="I80" s="32">
        <f t="shared" si="2"/>
        <v>4260</v>
      </c>
      <c r="J80" s="32">
        <f t="shared" si="3"/>
        <v>31077</v>
      </c>
    </row>
    <row r="81" spans="1:10" s="3" customFormat="1" ht="21.75" x14ac:dyDescent="0.2">
      <c r="A81" s="18" t="s">
        <v>123</v>
      </c>
      <c r="B81" s="2"/>
      <c r="C81" s="33">
        <f>SUM(C35:C79)</f>
        <v>579562</v>
      </c>
      <c r="D81" s="33">
        <f>SUM(D5:D35)</f>
        <v>1783265</v>
      </c>
      <c r="E81" s="33">
        <f t="shared" ref="E81:J81" si="4">SUM(E5:E35)</f>
        <v>155989</v>
      </c>
      <c r="F81" s="33">
        <f t="shared" si="4"/>
        <v>1593906</v>
      </c>
      <c r="G81" s="33">
        <f t="shared" si="4"/>
        <v>1749323</v>
      </c>
      <c r="H81" s="33">
        <f t="shared" si="4"/>
        <v>6749588</v>
      </c>
      <c r="I81" s="33">
        <f t="shared" si="4"/>
        <v>2052375</v>
      </c>
      <c r="J81" s="33">
        <f t="shared" si="4"/>
        <v>10126759</v>
      </c>
    </row>
    <row r="82" spans="1:10" s="3" customFormat="1" ht="21.75" x14ac:dyDescent="0.2">
      <c r="A82" s="18" t="s">
        <v>124</v>
      </c>
      <c r="B82" s="2"/>
      <c r="C82" s="33">
        <f>SUM(C36:C80)</f>
        <v>580285</v>
      </c>
      <c r="D82" s="33">
        <f t="shared" ref="D82:J82" si="5">SUM(D36:D80)</f>
        <v>4359636</v>
      </c>
      <c r="E82" s="33">
        <f t="shared" si="5"/>
        <v>147464</v>
      </c>
      <c r="F82" s="33">
        <f t="shared" si="5"/>
        <v>2132232</v>
      </c>
      <c r="G82" s="33">
        <f t="shared" si="5"/>
        <v>3192492</v>
      </c>
      <c r="H82" s="33">
        <f t="shared" si="5"/>
        <v>13917981</v>
      </c>
      <c r="I82" s="33">
        <f t="shared" si="5"/>
        <v>3920241</v>
      </c>
      <c r="J82" s="33">
        <f t="shared" si="5"/>
        <v>20409849</v>
      </c>
    </row>
    <row r="83" spans="1:10" s="3" customFormat="1" ht="15.75" customHeight="1" x14ac:dyDescent="0.2">
      <c r="A83" s="16" t="s">
        <v>87</v>
      </c>
      <c r="B83" s="2"/>
      <c r="C83" s="33">
        <f>SUM(C81:C82)</f>
        <v>1159847</v>
      </c>
      <c r="D83" s="33">
        <f t="shared" ref="D83:J83" si="6">SUM(D81:D82)</f>
        <v>6142901</v>
      </c>
      <c r="E83" s="33">
        <f t="shared" si="6"/>
        <v>303453</v>
      </c>
      <c r="F83" s="33">
        <f t="shared" si="6"/>
        <v>3726138</v>
      </c>
      <c r="G83" s="33">
        <f t="shared" si="6"/>
        <v>4941815</v>
      </c>
      <c r="H83" s="33">
        <f t="shared" si="6"/>
        <v>20667569</v>
      </c>
      <c r="I83" s="33">
        <f t="shared" si="6"/>
        <v>5972616</v>
      </c>
      <c r="J83" s="33">
        <f t="shared" si="6"/>
        <v>30536608</v>
      </c>
    </row>
    <row r="84" spans="1:10" x14ac:dyDescent="0.2">
      <c r="A84" s="11"/>
      <c r="B84" s="2"/>
      <c r="C84" s="2"/>
      <c r="D84" s="35"/>
      <c r="E84" s="2"/>
      <c r="F84" s="35"/>
      <c r="G84" s="2"/>
      <c r="H84" s="35"/>
      <c r="I84" s="41"/>
      <c r="J84" s="46"/>
    </row>
    <row r="85" spans="1:10" x14ac:dyDescent="0.2">
      <c r="A85" s="11"/>
      <c r="B85" s="2"/>
      <c r="C85" s="2"/>
      <c r="D85" s="35"/>
      <c r="E85" s="2"/>
      <c r="F85" s="35"/>
      <c r="G85" s="2"/>
      <c r="H85" s="35"/>
      <c r="I85" s="41" t="s">
        <v>153</v>
      </c>
      <c r="J85" s="46">
        <v>40589742</v>
      </c>
    </row>
    <row r="86" spans="1:10" x14ac:dyDescent="0.2">
      <c r="A86" s="11"/>
      <c r="B86" s="2"/>
      <c r="C86" s="2"/>
      <c r="D86" s="35"/>
      <c r="E86" s="2"/>
      <c r="F86" s="35"/>
      <c r="G86" s="2"/>
      <c r="H86" s="35"/>
    </row>
    <row r="87" spans="1:10" x14ac:dyDescent="0.2">
      <c r="C87" s="51"/>
      <c r="D87" s="51"/>
      <c r="E87" s="51"/>
      <c r="F87" s="51"/>
      <c r="G87" s="51"/>
      <c r="H87" s="51"/>
      <c r="I87" s="51"/>
      <c r="J87" s="51"/>
    </row>
  </sheetData>
  <sheetProtection password="B68E" sheet="1" objects="1" scenarios="1"/>
  <mergeCells count="1">
    <mergeCell ref="A1:J1"/>
  </mergeCells>
  <phoneticPr fontId="4" type="noConversion"/>
  <conditionalFormatting sqref="A2:A83 C2:IV2 A1:XFD1 B3:H86 I3:IV83">
    <cfRule type="expression" dxfId="440" priority="83" stopIfTrue="1">
      <formula>CellHasFormula</formula>
    </cfRule>
  </conditionalFormatting>
  <conditionalFormatting sqref="A1:XFD1">
    <cfRule type="expression" dxfId="439" priority="82" stopIfTrue="1">
      <formula>CellHasFormula</formula>
    </cfRule>
  </conditionalFormatting>
  <conditionalFormatting sqref="C36:C80">
    <cfRule type="expression" dxfId="438" priority="81" stopIfTrue="1">
      <formula>CellHasFormula</formula>
    </cfRule>
  </conditionalFormatting>
  <conditionalFormatting sqref="E36:E80">
    <cfRule type="expression" dxfId="437" priority="80" stopIfTrue="1">
      <formula>CellHasFormula</formula>
    </cfRule>
  </conditionalFormatting>
  <conditionalFormatting sqref="G36:G80">
    <cfRule type="expression" dxfId="436" priority="79" stopIfTrue="1">
      <formula>CellHasFormula</formula>
    </cfRule>
  </conditionalFormatting>
  <conditionalFormatting sqref="C5:C80">
    <cfRule type="expression" dxfId="435" priority="78" stopIfTrue="1">
      <formula>CellHasFormula</formula>
    </cfRule>
  </conditionalFormatting>
  <conditionalFormatting sqref="E5:E80">
    <cfRule type="expression" dxfId="434" priority="77" stopIfTrue="1">
      <formula>CellHasFormula</formula>
    </cfRule>
  </conditionalFormatting>
  <conditionalFormatting sqref="G5:G80">
    <cfRule type="expression" dxfId="433" priority="76" stopIfTrue="1">
      <formula>CellHasFormula</formula>
    </cfRule>
  </conditionalFormatting>
  <conditionalFormatting sqref="C5:C80">
    <cfRule type="expression" dxfId="432" priority="75" stopIfTrue="1">
      <formula>CellHasFormula</formula>
    </cfRule>
  </conditionalFormatting>
  <conditionalFormatting sqref="C5:C80">
    <cfRule type="expression" dxfId="431" priority="74" stopIfTrue="1">
      <formula>CellHasFormula</formula>
    </cfRule>
  </conditionalFormatting>
  <conditionalFormatting sqref="E5:E80">
    <cfRule type="expression" dxfId="430" priority="73" stopIfTrue="1">
      <formula>CellHasFormula</formula>
    </cfRule>
  </conditionalFormatting>
  <conditionalFormatting sqref="E5:E80">
    <cfRule type="expression" dxfId="429" priority="72" stopIfTrue="1">
      <formula>CellHasFormula</formula>
    </cfRule>
  </conditionalFormatting>
  <conditionalFormatting sqref="G5:G80">
    <cfRule type="expression" dxfId="428" priority="71" stopIfTrue="1">
      <formula>CellHasFormula</formula>
    </cfRule>
  </conditionalFormatting>
  <conditionalFormatting sqref="G5:G80">
    <cfRule type="expression" dxfId="427" priority="70" stopIfTrue="1">
      <formula>CellHasFormula</formula>
    </cfRule>
  </conditionalFormatting>
  <conditionalFormatting sqref="C36:C80">
    <cfRule type="expression" dxfId="426" priority="69" stopIfTrue="1">
      <formula>CellHasFormula</formula>
    </cfRule>
  </conditionalFormatting>
  <conditionalFormatting sqref="C36:C80">
    <cfRule type="expression" dxfId="425" priority="68" stopIfTrue="1">
      <formula>CellHasFormula</formula>
    </cfRule>
  </conditionalFormatting>
  <conditionalFormatting sqref="C36:C80">
    <cfRule type="expression" dxfId="424" priority="67" stopIfTrue="1">
      <formula>CellHasFormula</formula>
    </cfRule>
  </conditionalFormatting>
  <conditionalFormatting sqref="E36:E80">
    <cfRule type="expression" dxfId="423" priority="66" stopIfTrue="1">
      <formula>CellHasFormula</formula>
    </cfRule>
  </conditionalFormatting>
  <conditionalFormatting sqref="E36:E80">
    <cfRule type="expression" dxfId="422" priority="65" stopIfTrue="1">
      <formula>CellHasFormula</formula>
    </cfRule>
  </conditionalFormatting>
  <conditionalFormatting sqref="E36:E80">
    <cfRule type="expression" dxfId="421" priority="64" stopIfTrue="1">
      <formula>CellHasFormula</formula>
    </cfRule>
  </conditionalFormatting>
  <conditionalFormatting sqref="G36:G80">
    <cfRule type="expression" dxfId="420" priority="63" stopIfTrue="1">
      <formula>CellHasFormula</formula>
    </cfRule>
  </conditionalFormatting>
  <conditionalFormatting sqref="G36:G80">
    <cfRule type="expression" dxfId="419" priority="62" stopIfTrue="1">
      <formula>CellHasFormula</formula>
    </cfRule>
  </conditionalFormatting>
  <conditionalFormatting sqref="G36:G80">
    <cfRule type="expression" dxfId="418" priority="61" stopIfTrue="1">
      <formula>CellHasFormula</formula>
    </cfRule>
  </conditionalFormatting>
  <conditionalFormatting sqref="E5:E35">
    <cfRule type="expression" dxfId="417" priority="60" stopIfTrue="1">
      <formula>CellHasFormula</formula>
    </cfRule>
  </conditionalFormatting>
  <conditionalFormatting sqref="E5:E35">
    <cfRule type="expression" dxfId="416" priority="59" stopIfTrue="1">
      <formula>CellHasFormula</formula>
    </cfRule>
  </conditionalFormatting>
  <conditionalFormatting sqref="E5:E35">
    <cfRule type="expression" dxfId="415" priority="58" stopIfTrue="1">
      <formula>CellHasFormula</formula>
    </cfRule>
  </conditionalFormatting>
  <conditionalFormatting sqref="E5:E35">
    <cfRule type="expression" dxfId="414" priority="57" stopIfTrue="1">
      <formula>CellHasFormula</formula>
    </cfRule>
  </conditionalFormatting>
  <conditionalFormatting sqref="G5:G35">
    <cfRule type="expression" dxfId="413" priority="56" stopIfTrue="1">
      <formula>CellHasFormula</formula>
    </cfRule>
  </conditionalFormatting>
  <conditionalFormatting sqref="G5:G35">
    <cfRule type="expression" dxfId="412" priority="55" stopIfTrue="1">
      <formula>CellHasFormula</formula>
    </cfRule>
  </conditionalFormatting>
  <conditionalFormatting sqref="G5:G35">
    <cfRule type="expression" dxfId="411" priority="54" stopIfTrue="1">
      <formula>CellHasFormula</formula>
    </cfRule>
  </conditionalFormatting>
  <conditionalFormatting sqref="G5:G35">
    <cfRule type="expression" dxfId="410" priority="53" stopIfTrue="1">
      <formula>CellHasFormula</formula>
    </cfRule>
  </conditionalFormatting>
  <conditionalFormatting sqref="C36:C80">
    <cfRule type="expression" dxfId="409" priority="52" stopIfTrue="1">
      <formula>CellHasFormula</formula>
    </cfRule>
  </conditionalFormatting>
  <conditionalFormatting sqref="C36:C80">
    <cfRule type="expression" dxfId="408" priority="51" stopIfTrue="1">
      <formula>CellHasFormula</formula>
    </cfRule>
  </conditionalFormatting>
  <conditionalFormatting sqref="C36:C80">
    <cfRule type="expression" dxfId="407" priority="50" stopIfTrue="1">
      <formula>CellHasFormula</formula>
    </cfRule>
  </conditionalFormatting>
  <conditionalFormatting sqref="C36:C80">
    <cfRule type="expression" dxfId="406" priority="49" stopIfTrue="1">
      <formula>CellHasFormula</formula>
    </cfRule>
  </conditionalFormatting>
  <conditionalFormatting sqref="C36:C80">
    <cfRule type="expression" dxfId="405" priority="48" stopIfTrue="1">
      <formula>CellHasFormula</formula>
    </cfRule>
  </conditionalFormatting>
  <conditionalFormatting sqref="C36:C80">
    <cfRule type="expression" dxfId="404" priority="47" stopIfTrue="1">
      <formula>CellHasFormula</formula>
    </cfRule>
  </conditionalFormatting>
  <conditionalFormatting sqref="C36:C80">
    <cfRule type="expression" dxfId="403" priority="46" stopIfTrue="1">
      <formula>CellHasFormula</formula>
    </cfRule>
  </conditionalFormatting>
  <conditionalFormatting sqref="C36:C80">
    <cfRule type="expression" dxfId="402" priority="45" stopIfTrue="1">
      <formula>CellHasFormula</formula>
    </cfRule>
  </conditionalFormatting>
  <conditionalFormatting sqref="C36:C80">
    <cfRule type="expression" dxfId="401" priority="44" stopIfTrue="1">
      <formula>CellHasFormula</formula>
    </cfRule>
  </conditionalFormatting>
  <conditionalFormatting sqref="C36:C80">
    <cfRule type="expression" dxfId="400" priority="43" stopIfTrue="1">
      <formula>CellHasFormula</formula>
    </cfRule>
  </conditionalFormatting>
  <conditionalFormatting sqref="C36:C80">
    <cfRule type="expression" dxfId="399" priority="42" stopIfTrue="1">
      <formula>CellHasFormula</formula>
    </cfRule>
  </conditionalFormatting>
  <conditionalFormatting sqref="C36:C80">
    <cfRule type="expression" dxfId="398" priority="41" stopIfTrue="1">
      <formula>CellHasFormula</formula>
    </cfRule>
  </conditionalFormatting>
  <conditionalFormatting sqref="C36:C80">
    <cfRule type="expression" dxfId="397" priority="40" stopIfTrue="1">
      <formula>CellHasFormula</formula>
    </cfRule>
  </conditionalFormatting>
  <conditionalFormatting sqref="C36:C80">
    <cfRule type="expression" dxfId="396" priority="39" stopIfTrue="1">
      <formula>CellHasFormula</formula>
    </cfRule>
  </conditionalFormatting>
  <conditionalFormatting sqref="C36:C80">
    <cfRule type="expression" dxfId="395" priority="38" stopIfTrue="1">
      <formula>CellHasFormula</formula>
    </cfRule>
  </conditionalFormatting>
  <conditionalFormatting sqref="C36:C80">
    <cfRule type="expression" dxfId="394" priority="37" stopIfTrue="1">
      <formula>CellHasFormula</formula>
    </cfRule>
  </conditionalFormatting>
  <conditionalFormatting sqref="E36:E80">
    <cfRule type="expression" dxfId="393" priority="36" stopIfTrue="1">
      <formula>CellHasFormula</formula>
    </cfRule>
  </conditionalFormatting>
  <conditionalFormatting sqref="E36:E80">
    <cfRule type="expression" dxfId="392" priority="35" stopIfTrue="1">
      <formula>CellHasFormula</formula>
    </cfRule>
  </conditionalFormatting>
  <conditionalFormatting sqref="E36:E80">
    <cfRule type="expression" dxfId="391" priority="34" stopIfTrue="1">
      <formula>CellHasFormula</formula>
    </cfRule>
  </conditionalFormatting>
  <conditionalFormatting sqref="E36:E80">
    <cfRule type="expression" dxfId="390" priority="33" stopIfTrue="1">
      <formula>CellHasFormula</formula>
    </cfRule>
  </conditionalFormatting>
  <conditionalFormatting sqref="E36:E80">
    <cfRule type="expression" dxfId="389" priority="32" stopIfTrue="1">
      <formula>CellHasFormula</formula>
    </cfRule>
  </conditionalFormatting>
  <conditionalFormatting sqref="E36:E80">
    <cfRule type="expression" dxfId="388" priority="31" stopIfTrue="1">
      <formula>CellHasFormula</formula>
    </cfRule>
  </conditionalFormatting>
  <conditionalFormatting sqref="E36:E80">
    <cfRule type="expression" dxfId="387" priority="30" stopIfTrue="1">
      <formula>CellHasFormula</formula>
    </cfRule>
  </conditionalFormatting>
  <conditionalFormatting sqref="E36:E80">
    <cfRule type="expression" dxfId="386" priority="29" stopIfTrue="1">
      <formula>CellHasFormula</formula>
    </cfRule>
  </conditionalFormatting>
  <conditionalFormatting sqref="E36:E80">
    <cfRule type="expression" dxfId="385" priority="28" stopIfTrue="1">
      <formula>CellHasFormula</formula>
    </cfRule>
  </conditionalFormatting>
  <conditionalFormatting sqref="E36:E80">
    <cfRule type="expression" dxfId="384" priority="27" stopIfTrue="1">
      <formula>CellHasFormula</formula>
    </cfRule>
  </conditionalFormatting>
  <conditionalFormatting sqref="E36:E80">
    <cfRule type="expression" dxfId="383" priority="26" stopIfTrue="1">
      <formula>CellHasFormula</formula>
    </cfRule>
  </conditionalFormatting>
  <conditionalFormatting sqref="E36:E80">
    <cfRule type="expression" dxfId="382" priority="25" stopIfTrue="1">
      <formula>CellHasFormula</formula>
    </cfRule>
  </conditionalFormatting>
  <conditionalFormatting sqref="E36:E80">
    <cfRule type="expression" dxfId="381" priority="24" stopIfTrue="1">
      <formula>CellHasFormula</formula>
    </cfRule>
  </conditionalFormatting>
  <conditionalFormatting sqref="E36:E80">
    <cfRule type="expression" dxfId="380" priority="23" stopIfTrue="1">
      <formula>CellHasFormula</formula>
    </cfRule>
  </conditionalFormatting>
  <conditionalFormatting sqref="E36:E80">
    <cfRule type="expression" dxfId="379" priority="22" stopIfTrue="1">
      <formula>CellHasFormula</formula>
    </cfRule>
  </conditionalFormatting>
  <conditionalFormatting sqref="E36:E80">
    <cfRule type="expression" dxfId="378" priority="21" stopIfTrue="1">
      <formula>CellHasFormula</formula>
    </cfRule>
  </conditionalFormatting>
  <conditionalFormatting sqref="G36:G80">
    <cfRule type="expression" dxfId="377" priority="20" stopIfTrue="1">
      <formula>CellHasFormula</formula>
    </cfRule>
  </conditionalFormatting>
  <conditionalFormatting sqref="G36:G80">
    <cfRule type="expression" dxfId="376" priority="19" stopIfTrue="1">
      <formula>CellHasFormula</formula>
    </cfRule>
  </conditionalFormatting>
  <conditionalFormatting sqref="G36:G80">
    <cfRule type="expression" dxfId="375" priority="18" stopIfTrue="1">
      <formula>CellHasFormula</formula>
    </cfRule>
  </conditionalFormatting>
  <conditionalFormatting sqref="G36:G80">
    <cfRule type="expression" dxfId="374" priority="17" stopIfTrue="1">
      <formula>CellHasFormula</formula>
    </cfRule>
  </conditionalFormatting>
  <conditionalFormatting sqref="G36:G80">
    <cfRule type="expression" dxfId="373" priority="16" stopIfTrue="1">
      <formula>CellHasFormula</formula>
    </cfRule>
  </conditionalFormatting>
  <conditionalFormatting sqref="G36:G80">
    <cfRule type="expression" dxfId="372" priority="15" stopIfTrue="1">
      <formula>CellHasFormula</formula>
    </cfRule>
  </conditionalFormatting>
  <conditionalFormatting sqref="G36:G80">
    <cfRule type="expression" dxfId="371" priority="14" stopIfTrue="1">
      <formula>CellHasFormula</formula>
    </cfRule>
  </conditionalFormatting>
  <conditionalFormatting sqref="G36:G80">
    <cfRule type="expression" dxfId="370" priority="13" stopIfTrue="1">
      <formula>CellHasFormula</formula>
    </cfRule>
  </conditionalFormatting>
  <conditionalFormatting sqref="G36:G67 G69:G80">
    <cfRule type="expression" dxfId="369" priority="12" stopIfTrue="1">
      <formula>CellHasFormula</formula>
    </cfRule>
  </conditionalFormatting>
  <conditionalFormatting sqref="G71:G80">
    <cfRule type="expression" dxfId="368" priority="11" stopIfTrue="1">
      <formula>CellHasFormula</formula>
    </cfRule>
  </conditionalFormatting>
  <conditionalFormatting sqref="G71:G80">
    <cfRule type="expression" dxfId="367" priority="10" stopIfTrue="1">
      <formula>CellHasFormula</formula>
    </cfRule>
  </conditionalFormatting>
  <conditionalFormatting sqref="G71:G80">
    <cfRule type="expression" dxfId="366" priority="9" stopIfTrue="1">
      <formula>CellHasFormula</formula>
    </cfRule>
  </conditionalFormatting>
  <conditionalFormatting sqref="G71:G80">
    <cfRule type="expression" dxfId="365" priority="8" stopIfTrue="1">
      <formula>CellHasFormula</formula>
    </cfRule>
  </conditionalFormatting>
  <conditionalFormatting sqref="G71:G80">
    <cfRule type="expression" dxfId="364" priority="7" stopIfTrue="1">
      <formula>CellHasFormula</formula>
    </cfRule>
  </conditionalFormatting>
  <conditionalFormatting sqref="G71:G80">
    <cfRule type="expression" dxfId="363" priority="6" stopIfTrue="1">
      <formula>CellHasFormula</formula>
    </cfRule>
  </conditionalFormatting>
  <conditionalFormatting sqref="G71:G80">
    <cfRule type="expression" dxfId="362" priority="5" stopIfTrue="1">
      <formula>CellHasFormula</formula>
    </cfRule>
  </conditionalFormatting>
  <conditionalFormatting sqref="L5">
    <cfRule type="expression" dxfId="361" priority="4" stopIfTrue="1">
      <formula>CellHasFormula</formula>
    </cfRule>
  </conditionalFormatting>
  <conditionalFormatting sqref="L5">
    <cfRule type="expression" dxfId="360" priority="3" stopIfTrue="1">
      <formula>CellHasFormula</formula>
    </cfRule>
  </conditionalFormatting>
  <conditionalFormatting sqref="L5">
    <cfRule type="expression" dxfId="359" priority="2" stopIfTrue="1">
      <formula>CellHasFormula</formula>
    </cfRule>
  </conditionalFormatting>
  <conditionalFormatting sqref="L5">
    <cfRule type="expression" dxfId="358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ySplit="4" topLeftCell="A5" activePane="bottomLeft" state="frozen"/>
      <selection pane="bottomLeft" activeCell="L78" sqref="L78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40" customWidth="1"/>
    <col min="5" max="5" width="15.7109375" customWidth="1"/>
    <col min="6" max="6" width="15.7109375" style="40" customWidth="1"/>
    <col min="7" max="7" width="15.7109375" customWidth="1"/>
    <col min="8" max="10" width="15.7109375" style="40" customWidth="1"/>
  </cols>
  <sheetData>
    <row r="1" spans="1:12" s="1" customFormat="1" ht="18" x14ac:dyDescent="0.25">
      <c r="A1" s="135" t="s">
        <v>139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s="1" customFormat="1" x14ac:dyDescent="0.2">
      <c r="A2" s="1" t="s">
        <v>145</v>
      </c>
      <c r="D2" s="28"/>
      <c r="F2" s="28"/>
      <c r="H2" s="28"/>
      <c r="I2" s="28"/>
      <c r="J2" s="28"/>
    </row>
    <row r="3" spans="1:12" s="3" customFormat="1" x14ac:dyDescent="0.2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2" s="4" customFormat="1" ht="20.25" customHeight="1" x14ac:dyDescent="0.2">
      <c r="A4" s="4" t="s">
        <v>0</v>
      </c>
      <c r="B4" s="4" t="s">
        <v>1</v>
      </c>
      <c r="C4" s="4" t="s">
        <v>5</v>
      </c>
      <c r="D4" s="36" t="s">
        <v>11</v>
      </c>
      <c r="E4" s="4" t="s">
        <v>93</v>
      </c>
      <c r="F4" s="36" t="s">
        <v>14</v>
      </c>
      <c r="G4" s="4" t="s">
        <v>94</v>
      </c>
      <c r="H4" s="36" t="s">
        <v>88</v>
      </c>
      <c r="I4" s="36" t="s">
        <v>95</v>
      </c>
      <c r="J4" s="36" t="s">
        <v>18</v>
      </c>
    </row>
    <row r="5" spans="1:12" s="4" customFormat="1" ht="15.75" customHeight="1" x14ac:dyDescent="0.2">
      <c r="A5" s="20" t="s">
        <v>130</v>
      </c>
      <c r="B5" s="9" t="s">
        <v>22</v>
      </c>
      <c r="C5" s="99">
        <v>5709</v>
      </c>
      <c r="D5" s="32">
        <f>(Jul!C5*6)+(Aug!C5*5)+(Sep!C5*4)+(Oct!C5*3)+(Nov!C5*2)+(Dec!C5*1)</f>
        <v>191310</v>
      </c>
      <c r="E5" s="100">
        <v>7023</v>
      </c>
      <c r="F5" s="32">
        <f>(Jul!E5*6)+(Aug!E5*5)+(Sep!E5*4)+(Oct!E5*3)+(Nov!E5*2)+(Dec!E5*1)</f>
        <v>43155</v>
      </c>
      <c r="G5" s="101">
        <v>34830</v>
      </c>
      <c r="H5" s="32">
        <f>Nov!H5+G5</f>
        <v>525904</v>
      </c>
      <c r="I5" s="32">
        <f>C5+E5+G5</f>
        <v>47562</v>
      </c>
      <c r="J5" s="32">
        <f>D5+F5+H5</f>
        <v>760369</v>
      </c>
      <c r="L5" s="50"/>
    </row>
    <row r="6" spans="1:12" s="10" customFormat="1" ht="15.75" customHeight="1" x14ac:dyDescent="0.2">
      <c r="A6" s="8" t="s">
        <v>21</v>
      </c>
      <c r="B6" s="9" t="s">
        <v>22</v>
      </c>
      <c r="C6" s="99"/>
      <c r="D6" s="32">
        <f>(Jul!C6*6)+(Aug!C6*5)+(Sep!C6*4)+(Oct!C6*3)+(Nov!C6*2)+(Dec!C6*1)</f>
        <v>0</v>
      </c>
      <c r="E6" s="100"/>
      <c r="F6" s="32">
        <f>(Jul!E6*6)+(Aug!E6*5)+(Sep!E6*4)+(Oct!E6*3)+(Nov!E6*2)+(Dec!E6*1)</f>
        <v>0</v>
      </c>
      <c r="G6" s="101"/>
      <c r="H6" s="32">
        <f>Nov!H6+G6</f>
        <v>0</v>
      </c>
      <c r="I6" s="32">
        <f t="shared" ref="I6:I69" si="0">C6+E6+G6</f>
        <v>0</v>
      </c>
      <c r="J6" s="32">
        <f t="shared" ref="J6:J69" si="1">D6+F6+H6</f>
        <v>0</v>
      </c>
    </row>
    <row r="7" spans="1:12" s="10" customFormat="1" ht="15.75" customHeight="1" x14ac:dyDescent="0.2">
      <c r="A7" s="8" t="s">
        <v>23</v>
      </c>
      <c r="B7" s="9" t="s">
        <v>22</v>
      </c>
      <c r="C7" s="99">
        <v>407</v>
      </c>
      <c r="D7" s="32">
        <f>(Jul!C7*6)+(Aug!C7*5)+(Sep!C7*4)+(Oct!C7*3)+(Nov!C7*2)+(Dec!C7*1)</f>
        <v>64350</v>
      </c>
      <c r="E7" s="100">
        <v>4018</v>
      </c>
      <c r="F7" s="32">
        <f>(Jul!E7*6)+(Aug!E7*5)+(Sep!E7*4)+(Oct!E7*3)+(Nov!E7*2)+(Dec!E7*1)</f>
        <v>57952</v>
      </c>
      <c r="G7" s="101">
        <v>5446</v>
      </c>
      <c r="H7" s="32">
        <f>Nov!H7+G7</f>
        <v>81624</v>
      </c>
      <c r="I7" s="32">
        <f t="shared" si="0"/>
        <v>9871</v>
      </c>
      <c r="J7" s="32">
        <f t="shared" si="1"/>
        <v>203926</v>
      </c>
    </row>
    <row r="8" spans="1:12" s="1" customFormat="1" ht="15.75" customHeight="1" x14ac:dyDescent="0.2">
      <c r="A8" s="5" t="s">
        <v>24</v>
      </c>
      <c r="B8" s="6" t="s">
        <v>22</v>
      </c>
      <c r="C8" s="99">
        <v>133</v>
      </c>
      <c r="D8" s="32">
        <f>(Jul!C8*6)+(Aug!C8*5)+(Sep!C8*4)+(Oct!C8*3)+(Nov!C8*2)+(Dec!C8*1)</f>
        <v>141594</v>
      </c>
      <c r="E8" s="100">
        <v>12527</v>
      </c>
      <c r="F8" s="32">
        <f>(Jul!E8*6)+(Aug!E8*5)+(Sep!E8*4)+(Oct!E8*3)+(Nov!E8*2)+(Dec!E8*1)</f>
        <v>264251</v>
      </c>
      <c r="G8" s="101">
        <v>13062</v>
      </c>
      <c r="H8" s="32">
        <f>Nov!H8+G8</f>
        <v>591199</v>
      </c>
      <c r="I8" s="32">
        <f t="shared" si="0"/>
        <v>25722</v>
      </c>
      <c r="J8" s="32">
        <f t="shared" si="1"/>
        <v>997044</v>
      </c>
    </row>
    <row r="9" spans="1:12" s="10" customFormat="1" ht="15.75" customHeight="1" x14ac:dyDescent="0.2">
      <c r="A9" s="8" t="s">
        <v>25</v>
      </c>
      <c r="B9" s="9" t="s">
        <v>22</v>
      </c>
      <c r="C9" s="99">
        <v>1563</v>
      </c>
      <c r="D9" s="32">
        <f>(Jul!C9*6)+(Aug!C9*5)+(Sep!C9*4)+(Oct!C9*3)+(Nov!C9*2)+(Dec!C9*1)</f>
        <v>65574</v>
      </c>
      <c r="E9" s="100">
        <v>2120</v>
      </c>
      <c r="F9" s="32">
        <f>(Jul!E9*6)+(Aug!E9*5)+(Sep!E9*4)+(Oct!E9*3)+(Nov!E9*2)+(Dec!E9*1)</f>
        <v>17847</v>
      </c>
      <c r="G9" s="101">
        <v>23201</v>
      </c>
      <c r="H9" s="32">
        <f>Nov!H9+G9</f>
        <v>143072</v>
      </c>
      <c r="I9" s="32">
        <f t="shared" si="0"/>
        <v>26884</v>
      </c>
      <c r="J9" s="32">
        <f t="shared" si="1"/>
        <v>226493</v>
      </c>
    </row>
    <row r="10" spans="1:12" s="1" customFormat="1" ht="15.75" customHeight="1" x14ac:dyDescent="0.2">
      <c r="A10" s="5" t="s">
        <v>27</v>
      </c>
      <c r="B10" s="6" t="s">
        <v>22</v>
      </c>
      <c r="C10" s="99">
        <v>5452</v>
      </c>
      <c r="D10" s="32">
        <f>(Jul!C10*6)+(Aug!C10*5)+(Sep!C10*4)+(Oct!C10*3)+(Nov!C10*2)+(Dec!C10*1)</f>
        <v>60161</v>
      </c>
      <c r="E10" s="100">
        <v>180</v>
      </c>
      <c r="F10" s="32">
        <f>(Jul!E10*6)+(Aug!E10*5)+(Sep!E10*4)+(Oct!E10*3)+(Nov!E10*2)+(Dec!E10*1)</f>
        <v>94934</v>
      </c>
      <c r="G10" s="101">
        <v>30057</v>
      </c>
      <c r="H10" s="32">
        <f>Nov!H10+G10</f>
        <v>335353</v>
      </c>
      <c r="I10" s="32">
        <f t="shared" si="0"/>
        <v>35689</v>
      </c>
      <c r="J10" s="32">
        <f t="shared" si="1"/>
        <v>490448</v>
      </c>
    </row>
    <row r="11" spans="1:12" s="1" customFormat="1" ht="15.75" customHeight="1" x14ac:dyDescent="0.2">
      <c r="A11" s="5" t="s">
        <v>30</v>
      </c>
      <c r="B11" s="6" t="s">
        <v>22</v>
      </c>
      <c r="C11" s="99">
        <v>1254</v>
      </c>
      <c r="D11" s="32">
        <f>(Jul!C11*6)+(Aug!C11*5)+(Sep!C11*4)+(Oct!C11*3)+(Nov!C11*2)+(Dec!C11*1)</f>
        <v>72176</v>
      </c>
      <c r="E11" s="100">
        <v>382</v>
      </c>
      <c r="F11" s="32">
        <f>(Jul!E11*6)+(Aug!E11*5)+(Sep!E11*4)+(Oct!E11*3)+(Nov!E11*2)+(Dec!E11*1)</f>
        <v>82479</v>
      </c>
      <c r="G11" s="101">
        <v>17608</v>
      </c>
      <c r="H11" s="32">
        <f>Nov!H11+G11</f>
        <v>147265</v>
      </c>
      <c r="I11" s="32">
        <f t="shared" si="0"/>
        <v>19244</v>
      </c>
      <c r="J11" s="32">
        <f t="shared" si="1"/>
        <v>301920</v>
      </c>
    </row>
    <row r="12" spans="1:12" s="1" customFormat="1" ht="15.75" customHeight="1" x14ac:dyDescent="0.2">
      <c r="A12" s="5" t="s">
        <v>31</v>
      </c>
      <c r="B12" s="6" t="s">
        <v>22</v>
      </c>
      <c r="C12" s="99">
        <v>3220</v>
      </c>
      <c r="D12" s="32">
        <f>(Jul!C12*6)+(Aug!C12*5)+(Sep!C12*4)+(Oct!C12*3)+(Nov!C12*2)+(Dec!C12*1)</f>
        <v>89686</v>
      </c>
      <c r="E12" s="100">
        <v>11050</v>
      </c>
      <c r="F12" s="32">
        <f>(Jul!E12*6)+(Aug!E12*5)+(Sep!E12*4)+(Oct!E12*3)+(Nov!E12*2)+(Dec!E12*1)</f>
        <v>118600</v>
      </c>
      <c r="G12" s="101">
        <v>92700</v>
      </c>
      <c r="H12" s="32">
        <f>Nov!H12+G12</f>
        <v>379770</v>
      </c>
      <c r="I12" s="32">
        <f t="shared" si="0"/>
        <v>106970</v>
      </c>
      <c r="J12" s="32">
        <f t="shared" si="1"/>
        <v>588056</v>
      </c>
    </row>
    <row r="13" spans="1:12" s="10" customFormat="1" ht="15.75" customHeight="1" x14ac:dyDescent="0.2">
      <c r="A13" s="8" t="s">
        <v>36</v>
      </c>
      <c r="B13" s="9" t="s">
        <v>22</v>
      </c>
      <c r="C13" s="99">
        <v>130</v>
      </c>
      <c r="D13" s="32">
        <f>(Jul!C13*6)+(Aug!C13*5)+(Sep!C13*4)+(Oct!C13*3)+(Nov!C13*2)+(Dec!C13*1)</f>
        <v>12000</v>
      </c>
      <c r="E13" s="100">
        <v>69</v>
      </c>
      <c r="F13" s="32">
        <f>(Jul!E13*6)+(Aug!E13*5)+(Sep!E13*4)+(Oct!E13*3)+(Nov!E13*2)+(Dec!E13*1)</f>
        <v>11441</v>
      </c>
      <c r="G13" s="101">
        <v>2803</v>
      </c>
      <c r="H13" s="32">
        <f>Nov!H13+G13</f>
        <v>34372</v>
      </c>
      <c r="I13" s="32">
        <f t="shared" si="0"/>
        <v>3002</v>
      </c>
      <c r="J13" s="32">
        <f t="shared" si="1"/>
        <v>57813</v>
      </c>
    </row>
    <row r="14" spans="1:12" s="1" customFormat="1" ht="15.75" customHeight="1" x14ac:dyDescent="0.2">
      <c r="A14" s="5" t="s">
        <v>37</v>
      </c>
      <c r="B14" s="6" t="s">
        <v>22</v>
      </c>
      <c r="C14" s="99"/>
      <c r="D14" s="32">
        <f>(Jul!C14*6)+(Aug!C14*5)+(Sep!C14*4)+(Oct!C14*3)+(Nov!C14*2)+(Dec!C14*1)</f>
        <v>0</v>
      </c>
      <c r="E14" s="100">
        <v>90</v>
      </c>
      <c r="F14" s="32">
        <f>(Jul!E14*6)+(Aug!E14*5)+(Sep!E14*4)+(Oct!E14*3)+(Nov!E14*2)+(Dec!E14*1)</f>
        <v>90</v>
      </c>
      <c r="G14" s="101"/>
      <c r="H14" s="32">
        <f>Nov!H14+G14</f>
        <v>0</v>
      </c>
      <c r="I14" s="32">
        <f t="shared" si="0"/>
        <v>90</v>
      </c>
      <c r="J14" s="32">
        <f t="shared" si="1"/>
        <v>90</v>
      </c>
    </row>
    <row r="15" spans="1:12" s="1" customFormat="1" ht="15.75" customHeight="1" x14ac:dyDescent="0.2">
      <c r="A15" s="5" t="s">
        <v>40</v>
      </c>
      <c r="B15" s="6" t="s">
        <v>22</v>
      </c>
      <c r="C15" s="99">
        <v>4923</v>
      </c>
      <c r="D15" s="32">
        <f>(Jul!C15*6)+(Aug!C15*5)+(Sep!C15*4)+(Oct!C15*3)+(Nov!C15*2)+(Dec!C15*1)</f>
        <v>168447</v>
      </c>
      <c r="E15" s="100">
        <v>4879</v>
      </c>
      <c r="F15" s="32">
        <f>(Jul!E15*6)+(Aug!E15*5)+(Sep!E15*4)+(Oct!E15*3)+(Nov!E15*2)+(Dec!E15*1)</f>
        <v>65463</v>
      </c>
      <c r="G15" s="101">
        <v>67488</v>
      </c>
      <c r="H15" s="32">
        <f>Nov!H15+G15</f>
        <v>516121</v>
      </c>
      <c r="I15" s="32">
        <f t="shared" si="0"/>
        <v>77290</v>
      </c>
      <c r="J15" s="32">
        <f t="shared" si="1"/>
        <v>750031</v>
      </c>
    </row>
    <row r="16" spans="1:12" s="1" customFormat="1" ht="15.75" customHeight="1" x14ac:dyDescent="0.2">
      <c r="A16" s="5" t="s">
        <v>44</v>
      </c>
      <c r="B16" s="6" t="s">
        <v>22</v>
      </c>
      <c r="C16" s="99">
        <v>1254</v>
      </c>
      <c r="D16" s="32">
        <f>(Jul!C16*6)+(Aug!C16*5)+(Sep!C16*4)+(Oct!C16*3)+(Nov!C16*2)+(Dec!C16*1)</f>
        <v>203090</v>
      </c>
      <c r="E16" s="100">
        <v>2260</v>
      </c>
      <c r="F16" s="32">
        <f>(Jul!E16*6)+(Aug!E16*5)+(Sep!E16*4)+(Oct!E16*3)+(Nov!E16*2)+(Dec!E16*1)</f>
        <v>60373</v>
      </c>
      <c r="G16" s="101">
        <v>22191</v>
      </c>
      <c r="H16" s="32">
        <f>Nov!H16+G16</f>
        <v>319928</v>
      </c>
      <c r="I16" s="32">
        <f t="shared" si="0"/>
        <v>25705</v>
      </c>
      <c r="J16" s="32">
        <f t="shared" si="1"/>
        <v>583391</v>
      </c>
    </row>
    <row r="17" spans="1:10" s="1" customFormat="1" ht="15.75" customHeight="1" x14ac:dyDescent="0.2">
      <c r="A17" s="5" t="s">
        <v>45</v>
      </c>
      <c r="B17" s="6" t="s">
        <v>22</v>
      </c>
      <c r="C17" s="99"/>
      <c r="D17" s="32">
        <f>(Jul!C17*6)+(Aug!C17*5)+(Sep!C17*4)+(Oct!C17*3)+(Nov!C17*2)+(Dec!C17*1)</f>
        <v>9357</v>
      </c>
      <c r="E17" s="100"/>
      <c r="F17" s="32">
        <f>(Jul!E17*6)+(Aug!E17*5)+(Sep!E17*4)+(Oct!E17*3)+(Nov!E17*2)+(Dec!E17*1)</f>
        <v>43564</v>
      </c>
      <c r="G17" s="101"/>
      <c r="H17" s="32">
        <f>Nov!H17+G17</f>
        <v>76267</v>
      </c>
      <c r="I17" s="32">
        <f t="shared" si="0"/>
        <v>0</v>
      </c>
      <c r="J17" s="32">
        <f t="shared" si="1"/>
        <v>129188</v>
      </c>
    </row>
    <row r="18" spans="1:10" s="1" customFormat="1" ht="15.75" customHeight="1" x14ac:dyDescent="0.2">
      <c r="A18" s="5" t="s">
        <v>46</v>
      </c>
      <c r="B18" s="6" t="s">
        <v>22</v>
      </c>
      <c r="C18" s="99">
        <v>7790</v>
      </c>
      <c r="D18" s="32">
        <f>(Jul!C18*6)+(Aug!C18*5)+(Sep!C18*4)+(Oct!C18*3)+(Nov!C18*2)+(Dec!C18*1)</f>
        <v>176479</v>
      </c>
      <c r="E18" s="100">
        <v>13603</v>
      </c>
      <c r="F18" s="32">
        <f>(Jul!E18*6)+(Aug!E18*5)+(Sep!E18*4)+(Oct!E18*3)+(Nov!E18*2)+(Dec!E18*1)</f>
        <v>289961</v>
      </c>
      <c r="G18" s="101">
        <v>116238</v>
      </c>
      <c r="H18" s="32">
        <f>Nov!H18+G18</f>
        <v>838323</v>
      </c>
      <c r="I18" s="32">
        <f t="shared" si="0"/>
        <v>137631</v>
      </c>
      <c r="J18" s="32">
        <f t="shared" si="1"/>
        <v>1304763</v>
      </c>
    </row>
    <row r="19" spans="1:10" s="10" customFormat="1" ht="15.75" customHeight="1" x14ac:dyDescent="0.2">
      <c r="A19" s="8" t="s">
        <v>47</v>
      </c>
      <c r="B19" s="9" t="s">
        <v>22</v>
      </c>
      <c r="C19" s="99">
        <v>0</v>
      </c>
      <c r="D19" s="32">
        <f>(Jul!C19*6)+(Aug!C19*5)+(Sep!C19*4)+(Oct!C19*3)+(Nov!C19*2)+(Dec!C19*1)</f>
        <v>524</v>
      </c>
      <c r="E19" s="100">
        <v>309</v>
      </c>
      <c r="F19" s="32">
        <f>(Jul!E19*6)+(Aug!E19*5)+(Sep!E19*4)+(Oct!E19*3)+(Nov!E19*2)+(Dec!E19*1)</f>
        <v>309</v>
      </c>
      <c r="G19" s="101">
        <v>0</v>
      </c>
      <c r="H19" s="32">
        <f>Nov!H19+G19</f>
        <v>4866</v>
      </c>
      <c r="I19" s="32">
        <f t="shared" si="0"/>
        <v>309</v>
      </c>
      <c r="J19" s="32">
        <f t="shared" si="1"/>
        <v>5699</v>
      </c>
    </row>
    <row r="20" spans="1:10" s="10" customFormat="1" ht="15.75" customHeight="1" x14ac:dyDescent="0.2">
      <c r="A20" s="8" t="s">
        <v>49</v>
      </c>
      <c r="B20" s="9" t="s">
        <v>22</v>
      </c>
      <c r="C20" s="99">
        <v>3068</v>
      </c>
      <c r="D20" s="32">
        <f>(Jul!C20*6)+(Aug!C20*5)+(Sep!C20*4)+(Oct!C20*3)+(Nov!C20*2)+(Dec!C20*1)</f>
        <v>8718</v>
      </c>
      <c r="E20" s="100">
        <v>1276</v>
      </c>
      <c r="F20" s="32">
        <f>(Jul!E20*6)+(Aug!E20*5)+(Sep!E20*4)+(Oct!E20*3)+(Nov!E20*2)+(Dec!E20*1)</f>
        <v>1276</v>
      </c>
      <c r="G20" s="101">
        <v>24800</v>
      </c>
      <c r="H20" s="32">
        <f>Nov!H20+G20</f>
        <v>37179</v>
      </c>
      <c r="I20" s="32">
        <f t="shared" si="0"/>
        <v>29144</v>
      </c>
      <c r="J20" s="32">
        <f t="shared" si="1"/>
        <v>47173</v>
      </c>
    </row>
    <row r="21" spans="1:10" s="1" customFormat="1" ht="15.75" customHeight="1" x14ac:dyDescent="0.2">
      <c r="A21" s="5" t="s">
        <v>50</v>
      </c>
      <c r="B21" s="6" t="s">
        <v>22</v>
      </c>
      <c r="C21" s="99"/>
      <c r="D21" s="32">
        <f>(Jul!C21*6)+(Aug!C21*5)+(Sep!C21*4)+(Oct!C21*3)+(Nov!C21*2)+(Dec!C21*1)</f>
        <v>0</v>
      </c>
      <c r="E21" s="100">
        <v>1342</v>
      </c>
      <c r="F21" s="32">
        <f>(Jul!E21*6)+(Aug!E21*5)+(Sep!E21*4)+(Oct!E21*3)+(Nov!E21*2)+(Dec!E21*1)</f>
        <v>13006</v>
      </c>
      <c r="G21" s="101">
        <v>8052</v>
      </c>
      <c r="H21" s="32">
        <f>Nov!H21+G21</f>
        <v>27146</v>
      </c>
      <c r="I21" s="32">
        <f t="shared" si="0"/>
        <v>9394</v>
      </c>
      <c r="J21" s="32">
        <f t="shared" si="1"/>
        <v>40152</v>
      </c>
    </row>
    <row r="22" spans="1:10" s="1" customFormat="1" ht="15.75" customHeight="1" x14ac:dyDescent="0.2">
      <c r="A22" s="5" t="s">
        <v>154</v>
      </c>
      <c r="B22" s="6" t="s">
        <v>22</v>
      </c>
      <c r="C22" s="99">
        <v>0</v>
      </c>
      <c r="D22" s="32">
        <f>(Jul!C22*6)+(Aug!C22*5)+(Sep!C22*4)+(Oct!C22*3)+(Nov!C22*2)+(Dec!C22*1)</f>
        <v>0</v>
      </c>
      <c r="E22" s="100">
        <v>0</v>
      </c>
      <c r="F22" s="32">
        <f>(Jul!E22*6)+(Aug!E22*5)+(Sep!E22*4)+(Oct!E22*3)+(Nov!E22*2)+(Dec!E22*1)</f>
        <v>0</v>
      </c>
      <c r="G22" s="101">
        <v>0</v>
      </c>
      <c r="H22" s="32">
        <f>Nov!H22+G22</f>
        <v>0</v>
      </c>
      <c r="I22" s="32">
        <f t="shared" si="0"/>
        <v>0</v>
      </c>
      <c r="J22" s="32">
        <f t="shared" si="1"/>
        <v>0</v>
      </c>
    </row>
    <row r="23" spans="1:10" s="1" customFormat="1" ht="15.75" customHeight="1" x14ac:dyDescent="0.2">
      <c r="A23" s="5" t="s">
        <v>51</v>
      </c>
      <c r="B23" s="6" t="s">
        <v>22</v>
      </c>
      <c r="C23" s="99">
        <v>5310</v>
      </c>
      <c r="D23" s="32">
        <f>(Jul!C23*6)+(Aug!C23*5)+(Sep!C23*4)+(Oct!C23*3)+(Nov!C23*2)+(Dec!C23*1)</f>
        <v>154559</v>
      </c>
      <c r="E23" s="100">
        <v>2109</v>
      </c>
      <c r="F23" s="32">
        <f>(Jul!E23*6)+(Aug!E23*5)+(Sep!E23*4)+(Oct!E23*3)+(Nov!E23*2)+(Dec!E23*1)</f>
        <v>100211</v>
      </c>
      <c r="G23" s="101">
        <v>20821</v>
      </c>
      <c r="H23" s="32">
        <f>Nov!H23+G23</f>
        <v>432846</v>
      </c>
      <c r="I23" s="32">
        <f t="shared" si="0"/>
        <v>28240</v>
      </c>
      <c r="J23" s="32">
        <f t="shared" si="1"/>
        <v>687616</v>
      </c>
    </row>
    <row r="24" spans="1:10" s="1" customFormat="1" ht="15.75" customHeight="1" x14ac:dyDescent="0.2">
      <c r="A24" s="5" t="s">
        <v>52</v>
      </c>
      <c r="B24" s="6" t="s">
        <v>22</v>
      </c>
      <c r="C24" s="99">
        <v>1784</v>
      </c>
      <c r="D24" s="32">
        <f>(Jul!C24*6)+(Aug!C24*5)+(Sep!C24*4)+(Oct!C24*3)+(Nov!C24*2)+(Dec!C24*1)</f>
        <v>1784</v>
      </c>
      <c r="E24" s="100"/>
      <c r="F24" s="32">
        <f>(Jul!E24*6)+(Aug!E24*5)+(Sep!E24*4)+(Oct!E24*3)+(Nov!E24*2)+(Dec!E24*1)</f>
        <v>0</v>
      </c>
      <c r="G24" s="101"/>
      <c r="H24" s="32">
        <f>Nov!H24+G24</f>
        <v>0</v>
      </c>
      <c r="I24" s="32">
        <f t="shared" si="0"/>
        <v>1784</v>
      </c>
      <c r="J24" s="32">
        <f t="shared" si="1"/>
        <v>1784</v>
      </c>
    </row>
    <row r="25" spans="1:10" s="10" customFormat="1" ht="15.75" customHeight="1" x14ac:dyDescent="0.2">
      <c r="A25" s="8" t="s">
        <v>56</v>
      </c>
      <c r="B25" s="9" t="s">
        <v>22</v>
      </c>
      <c r="C25" s="99">
        <v>0</v>
      </c>
      <c r="D25" s="32">
        <f>(Jul!C25*6)+(Aug!C25*5)+(Sep!C25*4)+(Oct!C25*3)+(Nov!C25*2)+(Dec!C25*1)</f>
        <v>100016</v>
      </c>
      <c r="E25" s="100">
        <v>2298</v>
      </c>
      <c r="F25" s="32">
        <f>(Jul!E25*6)+(Aug!E25*5)+(Sep!E25*4)+(Oct!E25*3)+(Nov!E25*2)+(Dec!E25*1)</f>
        <v>62891</v>
      </c>
      <c r="G25" s="101">
        <v>21402</v>
      </c>
      <c r="H25" s="32">
        <f>Nov!H25+G25</f>
        <v>230263</v>
      </c>
      <c r="I25" s="32">
        <f t="shared" si="0"/>
        <v>23700</v>
      </c>
      <c r="J25" s="32">
        <f t="shared" si="1"/>
        <v>393170</v>
      </c>
    </row>
    <row r="26" spans="1:10" s="1" customFormat="1" ht="15.75" customHeight="1" x14ac:dyDescent="0.2">
      <c r="A26" s="5" t="s">
        <v>62</v>
      </c>
      <c r="B26" s="6" t="s">
        <v>22</v>
      </c>
      <c r="C26" s="99">
        <v>455</v>
      </c>
      <c r="D26" s="32">
        <f>(Jul!C26*6)+(Aug!C26*5)+(Sep!C26*4)+(Oct!C26*3)+(Nov!C26*2)+(Dec!C26*1)</f>
        <v>175133</v>
      </c>
      <c r="E26" s="100"/>
      <c r="F26" s="32">
        <f>(Jul!E26*6)+(Aug!E26*5)+(Sep!E26*4)+(Oct!E26*3)+(Nov!E26*2)+(Dec!E26*1)</f>
        <v>36051</v>
      </c>
      <c r="G26" s="101"/>
      <c r="H26" s="32">
        <f>Nov!H26+G26</f>
        <v>254168</v>
      </c>
      <c r="I26" s="32">
        <f t="shared" si="0"/>
        <v>455</v>
      </c>
      <c r="J26" s="32">
        <f t="shared" si="1"/>
        <v>465352</v>
      </c>
    </row>
    <row r="27" spans="1:10" s="1" customFormat="1" ht="15.75" customHeight="1" x14ac:dyDescent="0.2">
      <c r="A27" s="5" t="s">
        <v>63</v>
      </c>
      <c r="B27" s="6" t="s">
        <v>22</v>
      </c>
      <c r="C27" s="99">
        <v>0</v>
      </c>
      <c r="D27" s="32">
        <f>(Jul!C27*6)+(Aug!C27*5)+(Sep!C27*4)+(Oct!C27*3)+(Nov!C27*2)+(Dec!C27*1)</f>
        <v>90995</v>
      </c>
      <c r="E27" s="100">
        <v>2856</v>
      </c>
      <c r="F27" s="32">
        <f>(Jul!E27*6)+(Aug!E27*5)+(Sep!E27*4)+(Oct!E27*3)+(Nov!E27*2)+(Dec!E27*1)</f>
        <v>149361</v>
      </c>
      <c r="G27" s="101">
        <v>11155</v>
      </c>
      <c r="H27" s="32">
        <f>Nov!H27+G27</f>
        <v>334678</v>
      </c>
      <c r="I27" s="32">
        <f t="shared" si="0"/>
        <v>14011</v>
      </c>
      <c r="J27" s="32">
        <f t="shared" si="1"/>
        <v>575034</v>
      </c>
    </row>
    <row r="28" spans="1:10" s="1" customFormat="1" ht="15.75" customHeight="1" x14ac:dyDescent="0.2">
      <c r="A28" s="5" t="s">
        <v>75</v>
      </c>
      <c r="B28" s="6" t="s">
        <v>22</v>
      </c>
      <c r="C28" s="99"/>
      <c r="D28" s="32">
        <f>(Jul!C28*6)+(Aug!C28*5)+(Sep!C28*4)+(Oct!C28*3)+(Nov!C28*2)+(Dec!C28*1)</f>
        <v>55136</v>
      </c>
      <c r="E28" s="100">
        <v>1149</v>
      </c>
      <c r="F28" s="32">
        <f>(Jul!E28*6)+(Aug!E28*5)+(Sep!E28*4)+(Oct!E28*3)+(Nov!E28*2)+(Dec!E28*1)</f>
        <v>44811</v>
      </c>
      <c r="G28" s="101">
        <v>6780</v>
      </c>
      <c r="H28" s="32">
        <f>Nov!H28+G28</f>
        <v>145889</v>
      </c>
      <c r="I28" s="32">
        <f t="shared" si="0"/>
        <v>7929</v>
      </c>
      <c r="J28" s="32">
        <f t="shared" si="1"/>
        <v>245836</v>
      </c>
    </row>
    <row r="29" spans="1:10" s="1" customFormat="1" ht="15.75" customHeight="1" x14ac:dyDescent="0.2">
      <c r="A29" s="5" t="s">
        <v>80</v>
      </c>
      <c r="B29" s="6" t="s">
        <v>22</v>
      </c>
      <c r="C29" s="99">
        <v>5922</v>
      </c>
      <c r="D29" s="32">
        <f>(Jul!C29*6)+(Aug!C29*5)+(Sep!C29*4)+(Oct!C29*3)+(Nov!C29*2)+(Dec!C29*1)</f>
        <v>189964</v>
      </c>
      <c r="E29" s="100"/>
      <c r="F29" s="32">
        <f>(Jul!E29*6)+(Aug!E29*5)+(Sep!E29*4)+(Oct!E29*3)+(Nov!E29*2)+(Dec!E29*1)</f>
        <v>6678</v>
      </c>
      <c r="G29" s="101">
        <v>39819</v>
      </c>
      <c r="H29" s="32">
        <f>Nov!H29+G29</f>
        <v>476928</v>
      </c>
      <c r="I29" s="32">
        <f t="shared" si="0"/>
        <v>45741</v>
      </c>
      <c r="J29" s="32">
        <f t="shared" si="1"/>
        <v>673570</v>
      </c>
    </row>
    <row r="30" spans="1:10" s="1" customFormat="1" ht="15.75" customHeight="1" x14ac:dyDescent="0.2">
      <c r="A30" s="5" t="s">
        <v>81</v>
      </c>
      <c r="B30" s="6" t="s">
        <v>22</v>
      </c>
      <c r="C30" s="99">
        <v>10450</v>
      </c>
      <c r="D30" s="32">
        <f>(Jul!C30*6)+(Aug!C30*5)+(Sep!C30*4)+(Oct!C30*3)+(Nov!C30*2)+(Dec!C30*1)</f>
        <v>144280</v>
      </c>
      <c r="E30" s="100">
        <v>1072</v>
      </c>
      <c r="F30" s="32">
        <f>(Jul!E30*6)+(Aug!E30*5)+(Sep!E30*4)+(Oct!E30*3)+(Nov!E30*2)+(Dec!E30*1)</f>
        <v>56952</v>
      </c>
      <c r="G30" s="101">
        <v>16334</v>
      </c>
      <c r="H30" s="32">
        <f>Nov!H30+G30</f>
        <v>199921</v>
      </c>
      <c r="I30" s="32">
        <f t="shared" si="0"/>
        <v>27856</v>
      </c>
      <c r="J30" s="32">
        <f t="shared" si="1"/>
        <v>401153</v>
      </c>
    </row>
    <row r="31" spans="1:10" s="1" customFormat="1" ht="15.75" customHeight="1" x14ac:dyDescent="0.2">
      <c r="A31" s="5" t="s">
        <v>82</v>
      </c>
      <c r="B31" s="6" t="s">
        <v>22</v>
      </c>
      <c r="C31" s="99">
        <v>4257</v>
      </c>
      <c r="D31" s="32">
        <f>(Jul!C31*6)+(Aug!C31*5)+(Sep!C31*4)+(Oct!C31*3)+(Nov!C31*2)+(Dec!C31*1)</f>
        <v>97925</v>
      </c>
      <c r="E31" s="100">
        <v>9340</v>
      </c>
      <c r="F31" s="32">
        <f>(Jul!E31*6)+(Aug!E31*5)+(Sep!E31*4)+(Oct!E31*3)+(Nov!E31*2)+(Dec!E31*1)</f>
        <v>147575</v>
      </c>
      <c r="G31" s="101">
        <v>47601</v>
      </c>
      <c r="H31" s="32">
        <f>Nov!H31+G31</f>
        <v>382877</v>
      </c>
      <c r="I31" s="32">
        <f t="shared" si="0"/>
        <v>61198</v>
      </c>
      <c r="J31" s="32">
        <f t="shared" si="1"/>
        <v>628377</v>
      </c>
    </row>
    <row r="32" spans="1:10" s="10" customFormat="1" ht="15.75" customHeight="1" x14ac:dyDescent="0.2">
      <c r="A32" s="8" t="s">
        <v>84</v>
      </c>
      <c r="B32" s="9" t="s">
        <v>22</v>
      </c>
      <c r="C32" s="99">
        <v>4010</v>
      </c>
      <c r="D32" s="32">
        <f>(Jul!C32*6)+(Aug!C32*5)+(Sep!C32*4)+(Oct!C32*3)+(Nov!C32*2)+(Dec!C32*1)</f>
        <v>173372</v>
      </c>
      <c r="E32" s="100">
        <v>12961</v>
      </c>
      <c r="F32" s="32">
        <f>(Jul!E32*6)+(Aug!E32*5)+(Sep!E32*4)+(Oct!E32*3)+(Nov!E32*2)+(Dec!E32*1)</f>
        <v>243291</v>
      </c>
      <c r="G32" s="101">
        <v>62566</v>
      </c>
      <c r="H32" s="32">
        <f>Nov!H32+G32</f>
        <v>484627</v>
      </c>
      <c r="I32" s="32">
        <f t="shared" si="0"/>
        <v>79537</v>
      </c>
      <c r="J32" s="32">
        <f t="shared" si="1"/>
        <v>901290</v>
      </c>
    </row>
    <row r="33" spans="1:10" s="10" customFormat="1" ht="15.75" customHeight="1" x14ac:dyDescent="0.2">
      <c r="A33" s="8" t="s">
        <v>132</v>
      </c>
      <c r="B33" s="9" t="s">
        <v>22</v>
      </c>
      <c r="C33" s="99">
        <v>0</v>
      </c>
      <c r="D33" s="32">
        <f>(Jul!C33*6)+(Aug!C33*5)+(Sep!C33*4)+(Oct!C33*3)+(Nov!C33*2)+(Dec!C33*1)</f>
        <v>14290</v>
      </c>
      <c r="E33" s="100">
        <v>1396</v>
      </c>
      <c r="F33" s="32">
        <f>(Jul!E33*6)+(Aug!E33*5)+(Sep!E33*4)+(Oct!E33*3)+(Nov!E33*2)+(Dec!E33*1)</f>
        <v>59731</v>
      </c>
      <c r="G33" s="101">
        <v>1367</v>
      </c>
      <c r="H33" s="32">
        <f>Nov!H33+G33</f>
        <v>162704</v>
      </c>
      <c r="I33" s="32">
        <f t="shared" si="0"/>
        <v>2763</v>
      </c>
      <c r="J33" s="32">
        <f t="shared" si="1"/>
        <v>236725</v>
      </c>
    </row>
    <row r="34" spans="1:10" s="10" customFormat="1" ht="15.75" customHeight="1" x14ac:dyDescent="0.2">
      <c r="A34" s="8" t="s">
        <v>133</v>
      </c>
      <c r="B34" s="9" t="s">
        <v>22</v>
      </c>
      <c r="C34" s="99"/>
      <c r="D34" s="32">
        <f>(Jul!C34*6)+(Aug!C34*5)+(Sep!C34*4)+(Oct!C34*3)+(Nov!C34*2)+(Dec!C34*1)</f>
        <v>0</v>
      </c>
      <c r="E34" s="100">
        <v>6222</v>
      </c>
      <c r="F34" s="32">
        <f>(Jul!E34*6)+(Aug!E34*5)+(Sep!E34*4)+(Oct!E34*3)+(Nov!E34*2)+(Dec!E34*1)</f>
        <v>129544</v>
      </c>
      <c r="G34" s="101">
        <v>27175</v>
      </c>
      <c r="H34" s="32">
        <f>Nov!H34+G34</f>
        <v>113005</v>
      </c>
      <c r="I34" s="32">
        <f t="shared" si="0"/>
        <v>33397</v>
      </c>
      <c r="J34" s="32">
        <f t="shared" si="1"/>
        <v>242549</v>
      </c>
    </row>
    <row r="35" spans="1:10" s="10" customFormat="1" ht="15.75" customHeight="1" x14ac:dyDescent="0.2">
      <c r="A35" s="8" t="s">
        <v>134</v>
      </c>
      <c r="B35" s="9" t="s">
        <v>22</v>
      </c>
      <c r="C35" s="99"/>
      <c r="D35" s="32">
        <f>(Jul!C35*6)+(Aug!C35*5)+(Sep!C35*4)+(Oct!C35*3)+(Nov!C35*2)+(Dec!C35*1)</f>
        <v>8790</v>
      </c>
      <c r="E35" s="100"/>
      <c r="F35" s="32">
        <f>(Jul!E35*6)+(Aug!E35*5)+(Sep!E35*4)+(Oct!E35*3)+(Nov!E35*2)+(Dec!E35*1)</f>
        <v>52250</v>
      </c>
      <c r="G35" s="101"/>
      <c r="H35" s="32">
        <f>Nov!H35+G35</f>
        <v>186789</v>
      </c>
      <c r="I35" s="32">
        <f t="shared" si="0"/>
        <v>0</v>
      </c>
      <c r="J35" s="32">
        <f t="shared" si="1"/>
        <v>247829</v>
      </c>
    </row>
    <row r="36" spans="1:10" s="10" customFormat="1" ht="15.75" customHeight="1" x14ac:dyDescent="0.2">
      <c r="A36" s="8" t="s">
        <v>127</v>
      </c>
      <c r="B36" s="9" t="s">
        <v>20</v>
      </c>
      <c r="C36" s="102">
        <v>13647</v>
      </c>
      <c r="D36" s="32">
        <f>(Jul!C36*6)+(Aug!C36*5)+(Sep!C36*4)+(Oct!C36*3)+(Nov!C36*2)+(Dec!C36*1)</f>
        <v>184803</v>
      </c>
      <c r="E36" s="103">
        <v>90</v>
      </c>
      <c r="F36" s="32">
        <f>(Jul!E36*6)+(Aug!E36*5)+(Sep!E36*4)+(Oct!E36*3)+(Nov!E36*2)+(Dec!E36*1)</f>
        <v>16869</v>
      </c>
      <c r="G36" s="104">
        <v>167898</v>
      </c>
      <c r="H36" s="32">
        <f>Nov!H36+G36</f>
        <v>320807</v>
      </c>
      <c r="I36" s="32">
        <f t="shared" si="0"/>
        <v>181635</v>
      </c>
      <c r="J36" s="32">
        <f t="shared" si="1"/>
        <v>522479</v>
      </c>
    </row>
    <row r="37" spans="1:10" s="1" customFormat="1" ht="15.75" customHeight="1" x14ac:dyDescent="0.2">
      <c r="A37" s="5" t="s">
        <v>19</v>
      </c>
      <c r="B37" s="6" t="s">
        <v>20</v>
      </c>
      <c r="C37" s="102">
        <v>6284</v>
      </c>
      <c r="D37" s="32">
        <f>(Jul!C37*6)+(Aug!C37*5)+(Sep!C37*4)+(Oct!C37*3)+(Nov!C37*2)+(Dec!C37*1)</f>
        <v>75858</v>
      </c>
      <c r="E37" s="103"/>
      <c r="F37" s="32">
        <f>(Jul!E37*6)+(Aug!E37*5)+(Sep!E37*4)+(Oct!E37*3)+(Nov!E37*2)+(Dec!E37*1)</f>
        <v>0</v>
      </c>
      <c r="G37" s="104">
        <v>26256</v>
      </c>
      <c r="H37" s="32">
        <f>Nov!H37+G37</f>
        <v>223050</v>
      </c>
      <c r="I37" s="32">
        <f t="shared" si="0"/>
        <v>32540</v>
      </c>
      <c r="J37" s="32">
        <f t="shared" si="1"/>
        <v>298908</v>
      </c>
    </row>
    <row r="38" spans="1:10" s="1" customFormat="1" ht="15.75" customHeight="1" x14ac:dyDescent="0.2">
      <c r="A38" s="5" t="s">
        <v>26</v>
      </c>
      <c r="B38" s="6" t="s">
        <v>20</v>
      </c>
      <c r="C38" s="102">
        <v>21940</v>
      </c>
      <c r="D38" s="32">
        <f>(Jul!C38*6)+(Aug!C38*5)+(Sep!C38*4)+(Oct!C38*3)+(Nov!C38*2)+(Dec!C38*1)</f>
        <v>547235</v>
      </c>
      <c r="E38" s="103">
        <v>2231</v>
      </c>
      <c r="F38" s="32">
        <f>(Jul!E38*6)+(Aug!E38*5)+(Sep!E38*4)+(Oct!E38*3)+(Nov!E38*2)+(Dec!E38*1)</f>
        <v>129135</v>
      </c>
      <c r="G38" s="104">
        <v>157530</v>
      </c>
      <c r="H38" s="32">
        <f>Nov!H38+G38</f>
        <v>2144723</v>
      </c>
      <c r="I38" s="32">
        <f t="shared" si="0"/>
        <v>181701</v>
      </c>
      <c r="J38" s="32">
        <f t="shared" si="1"/>
        <v>2821093</v>
      </c>
    </row>
    <row r="39" spans="1:10" s="1" customFormat="1" ht="15.75" customHeight="1" x14ac:dyDescent="0.2">
      <c r="A39" s="5" t="s">
        <v>28</v>
      </c>
      <c r="B39" s="6" t="s">
        <v>20</v>
      </c>
      <c r="C39" s="102">
        <v>10541</v>
      </c>
      <c r="D39" s="32">
        <f>(Jul!C39*6)+(Aug!C39*5)+(Sep!C39*4)+(Oct!C39*3)+(Nov!C39*2)+(Dec!C39*1)</f>
        <v>192599</v>
      </c>
      <c r="E39" s="103"/>
      <c r="F39" s="32">
        <f>(Jul!E39*6)+(Aug!E39*5)+(Sep!E39*4)+(Oct!E39*3)+(Nov!E39*2)+(Dec!E39*1)</f>
        <v>7417</v>
      </c>
      <c r="G39" s="104">
        <v>49360</v>
      </c>
      <c r="H39" s="32">
        <f>Nov!H39+G39</f>
        <v>291130</v>
      </c>
      <c r="I39" s="32">
        <f t="shared" si="0"/>
        <v>59901</v>
      </c>
      <c r="J39" s="32">
        <f t="shared" si="1"/>
        <v>491146</v>
      </c>
    </row>
    <row r="40" spans="1:10" s="1" customFormat="1" ht="15.75" customHeight="1" x14ac:dyDescent="0.2">
      <c r="A40" s="5" t="s">
        <v>29</v>
      </c>
      <c r="B40" s="6" t="s">
        <v>20</v>
      </c>
      <c r="C40" s="102">
        <v>4928</v>
      </c>
      <c r="D40" s="32">
        <f>(Jul!C40*6)+(Aug!C40*5)+(Sep!C40*4)+(Oct!C40*3)+(Nov!C40*2)+(Dec!C40*1)</f>
        <v>171780</v>
      </c>
      <c r="E40" s="103"/>
      <c r="F40" s="32">
        <f>(Jul!E40*6)+(Aug!E40*5)+(Sep!E40*4)+(Oct!E40*3)+(Nov!E40*2)+(Dec!E40*1)</f>
        <v>27568</v>
      </c>
      <c r="G40" s="104">
        <v>30127</v>
      </c>
      <c r="H40" s="32">
        <f>Nov!H40+G40</f>
        <v>365767</v>
      </c>
      <c r="I40" s="32">
        <f t="shared" si="0"/>
        <v>35055</v>
      </c>
      <c r="J40" s="32">
        <f t="shared" si="1"/>
        <v>565115</v>
      </c>
    </row>
    <row r="41" spans="1:10" s="10" customFormat="1" ht="15.75" customHeight="1" x14ac:dyDescent="0.2">
      <c r="A41" s="8" t="s">
        <v>32</v>
      </c>
      <c r="B41" s="9" t="s">
        <v>20</v>
      </c>
      <c r="C41" s="102"/>
      <c r="D41" s="32">
        <f>(Jul!C41*6)+(Aug!C41*5)+(Sep!C41*4)+(Oct!C41*3)+(Nov!C41*2)+(Dec!C41*1)</f>
        <v>0</v>
      </c>
      <c r="E41" s="103"/>
      <c r="F41" s="32">
        <f>(Jul!E41*6)+(Aug!E41*5)+(Sep!E41*4)+(Oct!E41*3)+(Nov!E41*2)+(Dec!E41*1)</f>
        <v>0</v>
      </c>
      <c r="G41" s="104"/>
      <c r="H41" s="32">
        <f>Nov!H41+G41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 x14ac:dyDescent="0.2">
      <c r="A42" s="5" t="s">
        <v>33</v>
      </c>
      <c r="B42" s="6" t="s">
        <v>20</v>
      </c>
      <c r="C42" s="102">
        <v>10089</v>
      </c>
      <c r="D42" s="32">
        <f>(Jul!C42*6)+(Aug!C42*5)+(Sep!C42*4)+(Oct!C42*3)+(Nov!C42*2)+(Dec!C42*1)</f>
        <v>244826</v>
      </c>
      <c r="E42" s="103">
        <v>4533</v>
      </c>
      <c r="F42" s="32">
        <f>(Jul!E42*6)+(Aug!E42*5)+(Sep!E42*4)+(Oct!E42*3)+(Nov!E42*2)+(Dec!E42*1)</f>
        <v>83557</v>
      </c>
      <c r="G42" s="104">
        <v>83136</v>
      </c>
      <c r="H42" s="32">
        <f>Nov!H42+G42</f>
        <v>315419</v>
      </c>
      <c r="I42" s="32">
        <f t="shared" si="0"/>
        <v>97758</v>
      </c>
      <c r="J42" s="32">
        <f t="shared" si="1"/>
        <v>643802</v>
      </c>
    </row>
    <row r="43" spans="1:10" s="1" customFormat="1" ht="15.75" customHeight="1" x14ac:dyDescent="0.2">
      <c r="A43" s="5" t="s">
        <v>34</v>
      </c>
      <c r="B43" s="6" t="s">
        <v>20</v>
      </c>
      <c r="C43" s="102">
        <v>8989</v>
      </c>
      <c r="D43" s="32">
        <f>(Jul!C43*6)+(Aug!C43*5)+(Sep!C43*4)+(Oct!C43*3)+(Nov!C43*2)+(Dec!C43*1)</f>
        <v>135560</v>
      </c>
      <c r="E43" s="103">
        <v>3269</v>
      </c>
      <c r="F43" s="32">
        <f>(Jul!E43*6)+(Aug!E43*5)+(Sep!E43*4)+(Oct!E43*3)+(Nov!E43*2)+(Dec!E43*1)</f>
        <v>45053</v>
      </c>
      <c r="G43" s="104">
        <v>34496</v>
      </c>
      <c r="H43" s="32">
        <f>Nov!H43+G43</f>
        <v>214089</v>
      </c>
      <c r="I43" s="32">
        <f t="shared" si="0"/>
        <v>46754</v>
      </c>
      <c r="J43" s="32">
        <f t="shared" si="1"/>
        <v>394702</v>
      </c>
    </row>
    <row r="44" spans="1:10" s="10" customFormat="1" ht="15.75" customHeight="1" x14ac:dyDescent="0.2">
      <c r="A44" s="8" t="s">
        <v>35</v>
      </c>
      <c r="B44" s="9" t="s">
        <v>20</v>
      </c>
      <c r="C44" s="102"/>
      <c r="D44" s="32">
        <f>(Jul!C44*6)+(Aug!C44*5)+(Sep!C44*4)+(Oct!C44*3)+(Nov!C44*2)+(Dec!C44*1)</f>
        <v>0</v>
      </c>
      <c r="E44" s="103"/>
      <c r="F44" s="32">
        <f>(Jul!E44*6)+(Aug!E44*5)+(Sep!E44*4)+(Oct!E44*3)+(Nov!E44*2)+(Dec!E44*1)</f>
        <v>0</v>
      </c>
      <c r="G44" s="104"/>
      <c r="H44" s="32">
        <f>Nov!H44+G44</f>
        <v>0</v>
      </c>
      <c r="I44" s="32">
        <f t="shared" si="0"/>
        <v>0</v>
      </c>
      <c r="J44" s="32">
        <f t="shared" si="1"/>
        <v>0</v>
      </c>
    </row>
    <row r="45" spans="1:10" s="1" customFormat="1" ht="15.75" customHeight="1" x14ac:dyDescent="0.2">
      <c r="A45" s="5" t="s">
        <v>38</v>
      </c>
      <c r="B45" s="6" t="s">
        <v>20</v>
      </c>
      <c r="C45" s="102">
        <v>13686</v>
      </c>
      <c r="D45" s="32">
        <f>(Jul!C45*6)+(Aug!C45*5)+(Sep!C45*4)+(Oct!C45*3)+(Nov!C45*2)+(Dec!C45*1)</f>
        <v>244903</v>
      </c>
      <c r="E45" s="103">
        <v>1149</v>
      </c>
      <c r="F45" s="32">
        <f>(Jul!E45*6)+(Aug!E45*5)+(Sep!E45*4)+(Oct!E45*3)+(Nov!E45*2)+(Dec!E45*1)</f>
        <v>5929</v>
      </c>
      <c r="G45" s="104">
        <v>72130</v>
      </c>
      <c r="H45" s="32">
        <f>Nov!H45+G45</f>
        <v>405352</v>
      </c>
      <c r="I45" s="32">
        <f t="shared" si="0"/>
        <v>86965</v>
      </c>
      <c r="J45" s="32">
        <f t="shared" si="1"/>
        <v>656184</v>
      </c>
    </row>
    <row r="46" spans="1:10" s="10" customFormat="1" ht="15.75" customHeight="1" x14ac:dyDescent="0.2">
      <c r="A46" s="8" t="s">
        <v>39</v>
      </c>
      <c r="B46" s="9" t="s">
        <v>20</v>
      </c>
      <c r="C46" s="102">
        <v>7743</v>
      </c>
      <c r="D46" s="32">
        <f>(Jul!C46*6)+(Aug!C46*5)+(Sep!C46*4)+(Oct!C46*3)+(Nov!C46*2)+(Dec!C46*1)</f>
        <v>113634</v>
      </c>
      <c r="E46" s="103"/>
      <c r="F46" s="32">
        <f>(Jul!E46*6)+(Aug!E46*5)+(Sep!E46*4)+(Oct!E46*3)+(Nov!E46*2)+(Dec!E46*1)</f>
        <v>17790</v>
      </c>
      <c r="G46" s="104">
        <v>16831</v>
      </c>
      <c r="H46" s="32">
        <f>Nov!H46+G46</f>
        <v>206993</v>
      </c>
      <c r="I46" s="32">
        <f t="shared" si="0"/>
        <v>24574</v>
      </c>
      <c r="J46" s="32">
        <f t="shared" si="1"/>
        <v>338417</v>
      </c>
    </row>
    <row r="47" spans="1:10" s="1" customFormat="1" ht="15.75" customHeight="1" x14ac:dyDescent="0.2">
      <c r="A47" s="5" t="s">
        <v>41</v>
      </c>
      <c r="B47" s="6" t="s">
        <v>20</v>
      </c>
      <c r="C47" s="102">
        <v>38235</v>
      </c>
      <c r="D47" s="32">
        <f>(Jul!C47*6)+(Aug!C47*5)+(Sep!C47*4)+(Oct!C47*3)+(Nov!C47*2)+(Dec!C47*1)</f>
        <v>640813</v>
      </c>
      <c r="E47" s="103">
        <v>12713</v>
      </c>
      <c r="F47" s="32">
        <f>(Jul!E47*6)+(Aug!E47*5)+(Sep!E47*4)+(Oct!E47*3)+(Nov!E47*2)+(Dec!E47*1)</f>
        <v>194185</v>
      </c>
      <c r="G47" s="104">
        <v>68685</v>
      </c>
      <c r="H47" s="32">
        <f>Nov!H47+G47</f>
        <v>1177025</v>
      </c>
      <c r="I47" s="32">
        <f t="shared" si="0"/>
        <v>119633</v>
      </c>
      <c r="J47" s="32">
        <f t="shared" si="1"/>
        <v>2012023</v>
      </c>
    </row>
    <row r="48" spans="1:10" s="1" customFormat="1" ht="15.75" customHeight="1" x14ac:dyDescent="0.2">
      <c r="A48" s="5" t="s">
        <v>42</v>
      </c>
      <c r="B48" s="6" t="s">
        <v>20</v>
      </c>
      <c r="C48" s="102">
        <v>12199</v>
      </c>
      <c r="D48" s="32">
        <f>(Jul!C48*6)+(Aug!C48*5)+(Sep!C48*4)+(Oct!C48*3)+(Nov!C48*2)+(Dec!C48*1)</f>
        <v>43464</v>
      </c>
      <c r="E48" s="103">
        <v>1840</v>
      </c>
      <c r="F48" s="32">
        <f>(Jul!E48*6)+(Aug!E48*5)+(Sep!E48*4)+(Oct!E48*3)+(Nov!E48*2)+(Dec!E48*1)</f>
        <v>159950</v>
      </c>
      <c r="G48" s="104">
        <v>67875</v>
      </c>
      <c r="H48" s="32">
        <f>Nov!H48+G48</f>
        <v>308731</v>
      </c>
      <c r="I48" s="32">
        <f t="shared" si="0"/>
        <v>81914</v>
      </c>
      <c r="J48" s="32">
        <f t="shared" si="1"/>
        <v>512145</v>
      </c>
    </row>
    <row r="49" spans="1:10" s="10" customFormat="1" ht="15.75" customHeight="1" x14ac:dyDescent="0.2">
      <c r="A49" s="8" t="s">
        <v>43</v>
      </c>
      <c r="B49" s="9" t="s">
        <v>20</v>
      </c>
      <c r="C49" s="102"/>
      <c r="D49" s="32">
        <f>(Jul!C49*6)+(Aug!C49*5)+(Sep!C49*4)+(Oct!C49*3)+(Nov!C49*2)+(Dec!C49*1)</f>
        <v>31566</v>
      </c>
      <c r="E49" s="103"/>
      <c r="F49" s="32">
        <f>(Jul!E49*6)+(Aug!E49*5)+(Sep!E49*4)+(Oct!E49*3)+(Nov!E49*2)+(Dec!E49*1)</f>
        <v>28002</v>
      </c>
      <c r="G49" s="104"/>
      <c r="H49" s="32">
        <f>Nov!H49+G49</f>
        <v>138104</v>
      </c>
      <c r="I49" s="32">
        <f t="shared" si="0"/>
        <v>0</v>
      </c>
      <c r="J49" s="32">
        <f t="shared" si="1"/>
        <v>197672</v>
      </c>
    </row>
    <row r="50" spans="1:10" s="10" customFormat="1" ht="15.75" customHeight="1" x14ac:dyDescent="0.2">
      <c r="A50" s="8" t="s">
        <v>128</v>
      </c>
      <c r="B50" s="9" t="s">
        <v>20</v>
      </c>
      <c r="C50" s="102">
        <v>14098</v>
      </c>
      <c r="D50" s="32">
        <f>(Jul!C50*6)+(Aug!C50*5)+(Sep!C50*4)+(Oct!C50*3)+(Nov!C50*2)+(Dec!C50*1)</f>
        <v>266577</v>
      </c>
      <c r="E50" s="103"/>
      <c r="F50" s="32">
        <f>(Jul!E50*6)+(Aug!E50*5)+(Sep!E50*4)+(Oct!E50*3)+(Nov!E50*2)+(Dec!E50*1)</f>
        <v>34809</v>
      </c>
      <c r="G50" s="104"/>
      <c r="H50" s="32">
        <f>Nov!H50+G50</f>
        <v>231762</v>
      </c>
      <c r="I50" s="32">
        <f t="shared" si="0"/>
        <v>14098</v>
      </c>
      <c r="J50" s="32">
        <f t="shared" si="1"/>
        <v>533148</v>
      </c>
    </row>
    <row r="51" spans="1:10" s="1" customFormat="1" ht="15.75" customHeight="1" x14ac:dyDescent="0.2">
      <c r="A51" s="5" t="s">
        <v>48</v>
      </c>
      <c r="B51" s="6" t="s">
        <v>20</v>
      </c>
      <c r="C51" s="102">
        <v>12237</v>
      </c>
      <c r="D51" s="32">
        <f>(Jul!C51*6)+(Aug!C51*5)+(Sep!C51*4)+(Oct!C51*3)+(Nov!C51*2)+(Dec!C51*1)</f>
        <v>221587</v>
      </c>
      <c r="E51" s="103">
        <v>3447</v>
      </c>
      <c r="F51" s="32">
        <f>(Jul!E51*6)+(Aug!E51*5)+(Sep!E51*4)+(Oct!E51*3)+(Nov!E51*2)+(Dec!E51*1)</f>
        <v>32437</v>
      </c>
      <c r="G51" s="104">
        <v>128930</v>
      </c>
      <c r="H51" s="32">
        <f>Nov!H51+G51</f>
        <v>564258</v>
      </c>
      <c r="I51" s="32">
        <f t="shared" si="0"/>
        <v>144614</v>
      </c>
      <c r="J51" s="32">
        <f t="shared" si="1"/>
        <v>818282</v>
      </c>
    </row>
    <row r="52" spans="1:10" s="10" customFormat="1" ht="15.75" customHeight="1" x14ac:dyDescent="0.2">
      <c r="A52" s="8" t="s">
        <v>53</v>
      </c>
      <c r="B52" s="9" t="s">
        <v>20</v>
      </c>
      <c r="C52" s="102"/>
      <c r="D52" s="32">
        <f>(Jul!C52*6)+(Aug!C52*5)+(Sep!C52*4)+(Oct!C52*3)+(Nov!C52*2)+(Dec!C52*1)</f>
        <v>14510</v>
      </c>
      <c r="E52" s="103"/>
      <c r="F52" s="32">
        <f>(Jul!E52*6)+(Aug!E52*5)+(Sep!E52*4)+(Oct!E52*3)+(Nov!E52*2)+(Dec!E52*1)</f>
        <v>6396</v>
      </c>
      <c r="G52" s="104"/>
      <c r="H52" s="32">
        <f>Nov!H52+G52</f>
        <v>105061</v>
      </c>
      <c r="I52" s="32">
        <f t="shared" si="0"/>
        <v>0</v>
      </c>
      <c r="J52" s="32">
        <f t="shared" si="1"/>
        <v>125967</v>
      </c>
    </row>
    <row r="53" spans="1:10" s="10" customFormat="1" ht="15.75" customHeight="1" x14ac:dyDescent="0.2">
      <c r="A53" s="8" t="s">
        <v>54</v>
      </c>
      <c r="B53" s="9" t="s">
        <v>20</v>
      </c>
      <c r="C53" s="102">
        <v>8524</v>
      </c>
      <c r="D53" s="32">
        <f>(Jul!C53*6)+(Aug!C53*5)+(Sep!C53*4)+(Oct!C53*3)+(Nov!C53*2)+(Dec!C53*1)</f>
        <v>158019</v>
      </c>
      <c r="E53" s="103">
        <v>2459</v>
      </c>
      <c r="F53" s="32">
        <f>(Jul!E53*6)+(Aug!E53*5)+(Sep!E53*4)+(Oct!E53*3)+(Nov!E53*2)+(Dec!E53*1)</f>
        <v>192963</v>
      </c>
      <c r="G53" s="104">
        <v>70538</v>
      </c>
      <c r="H53" s="32">
        <f>Nov!H53+G53</f>
        <v>554218</v>
      </c>
      <c r="I53" s="32">
        <f t="shared" si="0"/>
        <v>81521</v>
      </c>
      <c r="J53" s="32">
        <f t="shared" si="1"/>
        <v>905200</v>
      </c>
    </row>
    <row r="54" spans="1:10" s="10" customFormat="1" ht="15.75" customHeight="1" x14ac:dyDescent="0.2">
      <c r="A54" s="8" t="s">
        <v>55</v>
      </c>
      <c r="B54" s="9" t="s">
        <v>20</v>
      </c>
      <c r="C54" s="102">
        <v>12764</v>
      </c>
      <c r="D54" s="32">
        <f>(Jul!C54*6)+(Aug!C54*5)+(Sep!C54*4)+(Oct!C54*3)+(Nov!C54*2)+(Dec!C54*1)</f>
        <v>240481</v>
      </c>
      <c r="E54" s="103">
        <v>15991</v>
      </c>
      <c r="F54" s="32">
        <f>(Jul!E54*6)+(Aug!E54*5)+(Sep!E54*4)+(Oct!E54*3)+(Nov!E54*2)+(Dec!E54*1)</f>
        <v>360882</v>
      </c>
      <c r="G54" s="104">
        <v>220439</v>
      </c>
      <c r="H54" s="32">
        <f>Nov!H54+G54</f>
        <v>826249</v>
      </c>
      <c r="I54" s="32">
        <f t="shared" si="0"/>
        <v>249194</v>
      </c>
      <c r="J54" s="32">
        <f t="shared" si="1"/>
        <v>1427612</v>
      </c>
    </row>
    <row r="55" spans="1:10" s="1" customFormat="1" ht="15.75" customHeight="1" x14ac:dyDescent="0.2">
      <c r="A55" s="5" t="s">
        <v>57</v>
      </c>
      <c r="B55" s="6" t="s">
        <v>20</v>
      </c>
      <c r="C55" s="102">
        <v>3218</v>
      </c>
      <c r="D55" s="32">
        <f>(Jul!C55*6)+(Aug!C55*5)+(Sep!C55*4)+(Oct!C55*3)+(Nov!C55*2)+(Dec!C55*1)</f>
        <v>33262</v>
      </c>
      <c r="E55" s="103"/>
      <c r="F55" s="32">
        <f>(Jul!E55*6)+(Aug!E55*5)+(Sep!E55*4)+(Oct!E55*3)+(Nov!E55*2)+(Dec!E55*1)</f>
        <v>5403</v>
      </c>
      <c r="G55" s="104">
        <v>3164</v>
      </c>
      <c r="H55" s="32">
        <f>Nov!H55+G55</f>
        <v>129124</v>
      </c>
      <c r="I55" s="32">
        <f t="shared" si="0"/>
        <v>6382</v>
      </c>
      <c r="J55" s="32">
        <f t="shared" si="1"/>
        <v>167789</v>
      </c>
    </row>
    <row r="56" spans="1:10" s="1" customFormat="1" ht="15.75" customHeight="1" x14ac:dyDescent="0.2">
      <c r="A56" s="5" t="s">
        <v>58</v>
      </c>
      <c r="B56" s="6" t="s">
        <v>20</v>
      </c>
      <c r="C56" s="102">
        <v>11080</v>
      </c>
      <c r="D56" s="32">
        <f>(Jul!C56*6)+(Aug!C56*5)+(Sep!C56*4)+(Oct!C56*3)+(Nov!C56*2)+(Dec!C56*1)</f>
        <v>163828</v>
      </c>
      <c r="E56" s="103">
        <v>16572</v>
      </c>
      <c r="F56" s="32">
        <f>(Jul!E56*6)+(Aug!E56*5)+(Sep!E56*4)+(Oct!E56*3)+(Nov!E56*2)+(Dec!E56*1)</f>
        <v>225313</v>
      </c>
      <c r="G56" s="104">
        <v>60199</v>
      </c>
      <c r="H56" s="32">
        <f>Nov!H56+G56</f>
        <v>602824</v>
      </c>
      <c r="I56" s="32">
        <f t="shared" si="0"/>
        <v>87851</v>
      </c>
      <c r="J56" s="32">
        <f t="shared" si="1"/>
        <v>991965</v>
      </c>
    </row>
    <row r="57" spans="1:10" s="1" customFormat="1" ht="15.75" customHeight="1" x14ac:dyDescent="0.2">
      <c r="A57" s="5" t="s">
        <v>59</v>
      </c>
      <c r="B57" s="6" t="s">
        <v>20</v>
      </c>
      <c r="C57" s="102">
        <v>4880</v>
      </c>
      <c r="D57" s="32">
        <f>(Jul!C57*6)+(Aug!C57*5)+(Sep!C57*4)+(Oct!C57*3)+(Nov!C57*2)+(Dec!C57*1)</f>
        <v>279020</v>
      </c>
      <c r="E57" s="103">
        <v>28463</v>
      </c>
      <c r="F57" s="32">
        <f>(Jul!E57*6)+(Aug!E57*5)+(Sep!E57*4)+(Oct!E57*3)+(Nov!E57*2)+(Dec!E57*1)</f>
        <v>348858</v>
      </c>
      <c r="G57" s="104">
        <v>105862</v>
      </c>
      <c r="H57" s="32">
        <f>Nov!H57+G57</f>
        <v>762739</v>
      </c>
      <c r="I57" s="32">
        <f t="shared" si="0"/>
        <v>139205</v>
      </c>
      <c r="J57" s="32">
        <f t="shared" si="1"/>
        <v>1390617</v>
      </c>
    </row>
    <row r="58" spans="1:10" s="1" customFormat="1" ht="15.75" customHeight="1" x14ac:dyDescent="0.2">
      <c r="A58" s="5" t="s">
        <v>60</v>
      </c>
      <c r="B58" s="6" t="s">
        <v>20</v>
      </c>
      <c r="C58" s="102">
        <v>54266</v>
      </c>
      <c r="D58" s="32">
        <f>(Jul!C58*6)+(Aug!C58*5)+(Sep!C58*4)+(Oct!C58*3)+(Nov!C58*2)+(Dec!C58*1)</f>
        <v>594397</v>
      </c>
      <c r="E58" s="103">
        <v>3447</v>
      </c>
      <c r="F58" s="32">
        <f>(Jul!E58*6)+(Aug!E58*5)+(Sep!E58*4)+(Oct!E58*3)+(Nov!E58*2)+(Dec!E58*1)</f>
        <v>207609</v>
      </c>
      <c r="G58" s="104">
        <v>175452</v>
      </c>
      <c r="H58" s="32">
        <f>Nov!H58+G58</f>
        <v>1095213</v>
      </c>
      <c r="I58" s="32">
        <f t="shared" si="0"/>
        <v>233165</v>
      </c>
      <c r="J58" s="32">
        <f t="shared" si="1"/>
        <v>1897219</v>
      </c>
    </row>
    <row r="59" spans="1:10" s="1" customFormat="1" ht="15.75" customHeight="1" x14ac:dyDescent="0.2">
      <c r="A59" s="5" t="s">
        <v>64</v>
      </c>
      <c r="B59" s="6" t="s">
        <v>20</v>
      </c>
      <c r="C59" s="102">
        <v>3628</v>
      </c>
      <c r="D59" s="32">
        <f>(Jul!C59*6)+(Aug!C59*5)+(Sep!C59*4)+(Oct!C59*3)+(Nov!C59*2)+(Dec!C59*1)</f>
        <v>139707</v>
      </c>
      <c r="E59" s="103"/>
      <c r="F59" s="32">
        <f>(Jul!E59*6)+(Aug!E59*5)+(Sep!E59*4)+(Oct!E59*3)+(Nov!E59*2)+(Dec!E59*1)</f>
        <v>21002</v>
      </c>
      <c r="G59" s="104">
        <v>52024</v>
      </c>
      <c r="H59" s="32">
        <f>Nov!H59+G59</f>
        <v>175713</v>
      </c>
      <c r="I59" s="32">
        <f t="shared" si="0"/>
        <v>55652</v>
      </c>
      <c r="J59" s="32">
        <f t="shared" si="1"/>
        <v>336422</v>
      </c>
    </row>
    <row r="60" spans="1:10" s="1" customFormat="1" ht="15.75" customHeight="1" x14ac:dyDescent="0.2">
      <c r="A60" s="5" t="s">
        <v>65</v>
      </c>
      <c r="B60" s="6" t="s">
        <v>20</v>
      </c>
      <c r="C60" s="102">
        <v>9877</v>
      </c>
      <c r="D60" s="32">
        <f>(Jul!C60*6)+(Aug!C60*5)+(Sep!C60*4)+(Oct!C60*3)+(Nov!C60*2)+(Dec!C60*1)</f>
        <v>149402</v>
      </c>
      <c r="E60" s="103">
        <v>1340</v>
      </c>
      <c r="F60" s="32">
        <f>(Jul!E60*6)+(Aug!E60*5)+(Sep!E60*4)+(Oct!E60*3)+(Nov!E60*2)+(Dec!E60*1)</f>
        <v>45789</v>
      </c>
      <c r="G60" s="104">
        <v>54860</v>
      </c>
      <c r="H60" s="32">
        <f>Nov!H60+G60</f>
        <v>490558</v>
      </c>
      <c r="I60" s="32">
        <f t="shared" si="0"/>
        <v>66077</v>
      </c>
      <c r="J60" s="32">
        <f t="shared" si="1"/>
        <v>685749</v>
      </c>
    </row>
    <row r="61" spans="1:10" s="1" customFormat="1" ht="15.75" customHeight="1" x14ac:dyDescent="0.2">
      <c r="A61" s="5" t="s">
        <v>66</v>
      </c>
      <c r="B61" s="6" t="s">
        <v>20</v>
      </c>
      <c r="C61" s="102">
        <v>4146</v>
      </c>
      <c r="D61" s="32">
        <f>(Jul!C61*6)+(Aug!C61*5)+(Sep!C61*4)+(Oct!C61*3)+(Nov!C61*2)+(Dec!C61*1)</f>
        <v>132365</v>
      </c>
      <c r="E61" s="103">
        <v>1149</v>
      </c>
      <c r="F61" s="32">
        <f>(Jul!E61*6)+(Aug!E61*5)+(Sep!E61*4)+(Oct!E61*3)+(Nov!E61*2)+(Dec!E61*1)</f>
        <v>76284</v>
      </c>
      <c r="G61" s="104">
        <v>39681</v>
      </c>
      <c r="H61" s="32">
        <f>Nov!H61+G61</f>
        <v>338928</v>
      </c>
      <c r="I61" s="32">
        <f t="shared" si="0"/>
        <v>44976</v>
      </c>
      <c r="J61" s="32">
        <f t="shared" si="1"/>
        <v>547577</v>
      </c>
    </row>
    <row r="62" spans="1:10" s="10" customFormat="1" ht="15.75" customHeight="1" x14ac:dyDescent="0.2">
      <c r="A62" s="8" t="s">
        <v>67</v>
      </c>
      <c r="B62" s="9" t="s">
        <v>20</v>
      </c>
      <c r="C62" s="102">
        <v>3940</v>
      </c>
      <c r="D62" s="32">
        <f>(Jul!C62*6)+(Aug!C62*5)+(Sep!C62*4)+(Oct!C62*3)+(Nov!C62*2)+(Dec!C62*1)</f>
        <v>57107</v>
      </c>
      <c r="E62" s="103">
        <v>1878</v>
      </c>
      <c r="F62" s="32">
        <f>(Jul!E62*6)+(Aug!E62*5)+(Sep!E62*4)+(Oct!E62*3)+(Nov!E62*2)+(Dec!E62*1)</f>
        <v>54344</v>
      </c>
      <c r="G62" s="104">
        <v>69433</v>
      </c>
      <c r="H62" s="32">
        <f>Nov!H62+G62</f>
        <v>191497</v>
      </c>
      <c r="I62" s="32">
        <f t="shared" si="0"/>
        <v>75251</v>
      </c>
      <c r="J62" s="32">
        <f t="shared" si="1"/>
        <v>302948</v>
      </c>
    </row>
    <row r="63" spans="1:10" s="1" customFormat="1" ht="15.75" customHeight="1" x14ac:dyDescent="0.2">
      <c r="A63" s="5" t="s">
        <v>68</v>
      </c>
      <c r="B63" s="6" t="s">
        <v>20</v>
      </c>
      <c r="C63" s="102">
        <v>133</v>
      </c>
      <c r="D63" s="32">
        <f>(Jul!C63*6)+(Aug!C63*5)+(Sep!C63*4)+(Oct!C63*3)+(Nov!C63*2)+(Dec!C63*1)</f>
        <v>279336</v>
      </c>
      <c r="E63" s="103"/>
      <c r="F63" s="32">
        <f>(Jul!E63*6)+(Aug!E63*5)+(Sep!E63*4)+(Oct!E63*3)+(Nov!E63*2)+(Dec!E63*1)</f>
        <v>106999</v>
      </c>
      <c r="G63" s="104"/>
      <c r="H63" s="32">
        <f>Nov!H63+G63</f>
        <v>676904</v>
      </c>
      <c r="I63" s="32">
        <f t="shared" si="0"/>
        <v>133</v>
      </c>
      <c r="J63" s="32">
        <f t="shared" si="1"/>
        <v>1063239</v>
      </c>
    </row>
    <row r="64" spans="1:10" s="10" customFormat="1" ht="15.75" customHeight="1" x14ac:dyDescent="0.2">
      <c r="A64" s="8" t="s">
        <v>69</v>
      </c>
      <c r="B64" s="9" t="s">
        <v>20</v>
      </c>
      <c r="C64" s="102">
        <v>7500</v>
      </c>
      <c r="D64" s="32">
        <f>(Jul!C64*6)+(Aug!C64*5)+(Sep!C64*4)+(Oct!C64*3)+(Nov!C64*2)+(Dec!C64*1)</f>
        <v>35432</v>
      </c>
      <c r="E64" s="103">
        <v>2279</v>
      </c>
      <c r="F64" s="32">
        <f>(Jul!E64*6)+(Aug!E64*5)+(Sep!E64*4)+(Oct!E64*3)+(Nov!E64*2)+(Dec!E64*1)</f>
        <v>63676</v>
      </c>
      <c r="G64" s="104">
        <v>24936</v>
      </c>
      <c r="H64" s="32">
        <f>Nov!H64+G64</f>
        <v>172624</v>
      </c>
      <c r="I64" s="32">
        <f t="shared" si="0"/>
        <v>34715</v>
      </c>
      <c r="J64" s="32">
        <f t="shared" si="1"/>
        <v>271732</v>
      </c>
    </row>
    <row r="65" spans="1:10" s="1" customFormat="1" ht="15.75" customHeight="1" x14ac:dyDescent="0.2">
      <c r="A65" s="5" t="s">
        <v>70</v>
      </c>
      <c r="B65" s="6" t="s">
        <v>20</v>
      </c>
      <c r="C65" s="102">
        <v>15524</v>
      </c>
      <c r="D65" s="32">
        <f>(Jul!C65*6)+(Aug!C65*5)+(Sep!C65*4)+(Oct!C65*3)+(Nov!C65*2)+(Dec!C65*1)</f>
        <v>112950</v>
      </c>
      <c r="E65" s="103">
        <v>1149</v>
      </c>
      <c r="F65" s="32">
        <f>(Jul!E65*6)+(Aug!E65*5)+(Sep!E65*4)+(Oct!E65*3)+(Nov!E65*2)+(Dec!E65*1)</f>
        <v>41710</v>
      </c>
      <c r="G65" s="104">
        <v>47976</v>
      </c>
      <c r="H65" s="32">
        <f>Nov!H65+G65</f>
        <v>150346</v>
      </c>
      <c r="I65" s="32">
        <f t="shared" si="0"/>
        <v>64649</v>
      </c>
      <c r="J65" s="32">
        <f t="shared" si="1"/>
        <v>305006</v>
      </c>
    </row>
    <row r="66" spans="1:10" s="10" customFormat="1" ht="15.75" customHeight="1" x14ac:dyDescent="0.2">
      <c r="A66" s="8" t="s">
        <v>71</v>
      </c>
      <c r="B66" s="9" t="s">
        <v>20</v>
      </c>
      <c r="C66" s="102"/>
      <c r="D66" s="32">
        <f>(Jul!C66*6)+(Aug!C66*5)+(Sep!C66*4)+(Oct!C66*3)+(Nov!C66*2)+(Dec!C66*1)</f>
        <v>2624</v>
      </c>
      <c r="E66" s="103"/>
      <c r="F66" s="32">
        <f>(Jul!E66*6)+(Aug!E66*5)+(Sep!E66*4)+(Oct!E66*3)+(Nov!E66*2)+(Dec!E66*1)</f>
        <v>2775</v>
      </c>
      <c r="G66" s="104"/>
      <c r="H66" s="32">
        <f>Nov!H66+G66</f>
        <v>21454</v>
      </c>
      <c r="I66" s="32">
        <f t="shared" si="0"/>
        <v>0</v>
      </c>
      <c r="J66" s="32">
        <f t="shared" si="1"/>
        <v>26853</v>
      </c>
    </row>
    <row r="67" spans="1:10" s="1" customFormat="1" ht="15.75" customHeight="1" x14ac:dyDescent="0.2">
      <c r="A67" s="5" t="s">
        <v>72</v>
      </c>
      <c r="B67" s="6" t="s">
        <v>20</v>
      </c>
      <c r="C67" s="102">
        <v>7504</v>
      </c>
      <c r="D67" s="32">
        <f>(Jul!C67*6)+(Aug!C67*5)+(Sep!C67*4)+(Oct!C67*3)+(Nov!C67*2)+(Dec!C67*1)</f>
        <v>139595</v>
      </c>
      <c r="E67" s="103"/>
      <c r="F67" s="32">
        <f>(Jul!E67*6)+(Aug!E67*5)+(Sep!E67*4)+(Oct!E67*3)+(Nov!E67*2)+(Dec!E67*1)</f>
        <v>5650</v>
      </c>
      <c r="G67" s="104">
        <v>28161</v>
      </c>
      <c r="H67" s="32">
        <f>Nov!H67+G67</f>
        <v>280451</v>
      </c>
      <c r="I67" s="32">
        <f t="shared" si="0"/>
        <v>35665</v>
      </c>
      <c r="J67" s="32">
        <f t="shared" si="1"/>
        <v>425696</v>
      </c>
    </row>
    <row r="68" spans="1:10" s="10" customFormat="1" ht="15.75" customHeight="1" x14ac:dyDescent="0.2">
      <c r="A68" s="8" t="s">
        <v>73</v>
      </c>
      <c r="B68" s="9" t="s">
        <v>20</v>
      </c>
      <c r="C68" s="102"/>
      <c r="D68" s="32">
        <f>(Jul!C68*6)+(Aug!C68*5)+(Sep!C68*4)+(Oct!C68*3)+(Nov!C68*2)+(Dec!C68*1)</f>
        <v>0</v>
      </c>
      <c r="E68" s="103"/>
      <c r="F68" s="32">
        <f>(Jul!E68*6)+(Aug!E68*5)+(Sep!E68*4)+(Oct!E68*3)+(Nov!E68*2)+(Dec!E68*1)</f>
        <v>12900</v>
      </c>
      <c r="G68" s="104"/>
      <c r="H68" s="32">
        <f>Nov!H68+G68</f>
        <v>36388</v>
      </c>
      <c r="I68" s="32">
        <f t="shared" si="0"/>
        <v>0</v>
      </c>
      <c r="J68" s="32">
        <f t="shared" si="1"/>
        <v>49288</v>
      </c>
    </row>
    <row r="69" spans="1:10" s="1" customFormat="1" ht="15.75" customHeight="1" x14ac:dyDescent="0.2">
      <c r="A69" s="5" t="s">
        <v>138</v>
      </c>
      <c r="B69" s="6" t="s">
        <v>20</v>
      </c>
      <c r="C69" s="102">
        <v>131</v>
      </c>
      <c r="D69" s="32">
        <f>(Jul!C69*6)+(Aug!C69*5)+(Sep!C69*4)+(Oct!C69*3)+(Nov!C69*2)+(Dec!C69*1)</f>
        <v>52020</v>
      </c>
      <c r="E69" s="103">
        <v>1149</v>
      </c>
      <c r="F69" s="32">
        <f>(Jul!E69*6)+(Aug!E69*5)+(Sep!E69*4)+(Oct!E69*3)+(Nov!E69*2)+(Dec!E69*1)</f>
        <v>36652</v>
      </c>
      <c r="G69" s="104">
        <v>19869</v>
      </c>
      <c r="H69" s="32">
        <f>Nov!H69+G69</f>
        <v>199702</v>
      </c>
      <c r="I69" s="32">
        <f t="shared" si="0"/>
        <v>21149</v>
      </c>
      <c r="J69" s="32">
        <f t="shared" si="1"/>
        <v>288374</v>
      </c>
    </row>
    <row r="70" spans="1:10" s="1" customFormat="1" ht="15.75" customHeight="1" x14ac:dyDescent="0.2">
      <c r="A70" s="5" t="s">
        <v>74</v>
      </c>
      <c r="B70" s="6" t="s">
        <v>20</v>
      </c>
      <c r="C70" s="102">
        <v>4818</v>
      </c>
      <c r="D70" s="32">
        <f>(Jul!C70*6)+(Aug!C70*5)+(Sep!C70*4)+(Oct!C70*3)+(Nov!C70*2)+(Dec!C70*1)</f>
        <v>5886</v>
      </c>
      <c r="E70" s="103"/>
      <c r="F70" s="32">
        <f>(Jul!E70*6)+(Aug!E70*5)+(Sep!E70*4)+(Oct!E70*3)+(Nov!E70*2)+(Dec!E70*1)</f>
        <v>12510</v>
      </c>
      <c r="G70" s="104">
        <v>6943</v>
      </c>
      <c r="H70" s="32">
        <f>Nov!H70+G70</f>
        <v>79922</v>
      </c>
      <c r="I70" s="32">
        <f t="shared" ref="I70:I80" si="2">C70+E70+G70</f>
        <v>11761</v>
      </c>
      <c r="J70" s="32">
        <f t="shared" ref="J70:J80" si="3">D70+F70+H70</f>
        <v>98318</v>
      </c>
    </row>
    <row r="71" spans="1:10" s="10" customFormat="1" ht="15.75" customHeight="1" x14ac:dyDescent="0.2">
      <c r="A71" s="8" t="s">
        <v>76</v>
      </c>
      <c r="B71" s="9" t="s">
        <v>20</v>
      </c>
      <c r="C71" s="102"/>
      <c r="D71" s="32">
        <f>(Jul!C71*6)+(Aug!C71*5)+(Sep!C71*4)+(Oct!C71*3)+(Nov!C71*2)+(Dec!C71*1)</f>
        <v>17148</v>
      </c>
      <c r="E71" s="103"/>
      <c r="F71" s="32">
        <f>(Jul!E71*6)+(Aug!E71*5)+(Sep!E71*4)+(Oct!E71*3)+(Nov!E71*2)+(Dec!E71*1)</f>
        <v>0</v>
      </c>
      <c r="G71" s="104"/>
      <c r="H71" s="32">
        <f>Nov!H71+G71</f>
        <v>24504</v>
      </c>
      <c r="I71" s="32">
        <f t="shared" si="2"/>
        <v>0</v>
      </c>
      <c r="J71" s="32">
        <f t="shared" si="3"/>
        <v>41652</v>
      </c>
    </row>
    <row r="72" spans="1:10" s="10" customFormat="1" ht="15.75" customHeight="1" x14ac:dyDescent="0.2">
      <c r="A72" s="8" t="s">
        <v>77</v>
      </c>
      <c r="B72" s="9" t="s">
        <v>20</v>
      </c>
      <c r="C72" s="102">
        <v>1888</v>
      </c>
      <c r="D72" s="32">
        <f>(Jul!C72*6)+(Aug!C72*5)+(Sep!C72*4)+(Oct!C72*3)+(Nov!C72*2)+(Dec!C72*1)</f>
        <v>29099</v>
      </c>
      <c r="E72" s="103"/>
      <c r="F72" s="32">
        <f>(Jul!E72*6)+(Aug!E72*5)+(Sep!E72*4)+(Oct!E72*3)+(Nov!E72*2)+(Dec!E72*1)</f>
        <v>42219</v>
      </c>
      <c r="G72" s="104">
        <v>38962</v>
      </c>
      <c r="H72" s="32">
        <f>Nov!H72+G72</f>
        <v>179685</v>
      </c>
      <c r="I72" s="32">
        <f t="shared" si="2"/>
        <v>40850</v>
      </c>
      <c r="J72" s="32">
        <f t="shared" si="3"/>
        <v>251003</v>
      </c>
    </row>
    <row r="73" spans="1:10" s="10" customFormat="1" ht="15.75" customHeight="1" x14ac:dyDescent="0.2">
      <c r="A73" s="8" t="s">
        <v>78</v>
      </c>
      <c r="B73" s="9" t="s">
        <v>20</v>
      </c>
      <c r="C73" s="102">
        <v>24947</v>
      </c>
      <c r="D73" s="32">
        <f>(Jul!C73*6)+(Aug!C73*5)+(Sep!C73*4)+(Oct!C73*3)+(Nov!C73*2)+(Dec!C73*1)</f>
        <v>285328</v>
      </c>
      <c r="E73" s="103">
        <v>3878</v>
      </c>
      <c r="F73" s="32">
        <f>(Jul!E73*6)+(Aug!E73*5)+(Sep!E73*4)+(Oct!E73*3)+(Nov!E73*2)+(Dec!E73*1)</f>
        <v>23164</v>
      </c>
      <c r="G73" s="104">
        <v>142064</v>
      </c>
      <c r="H73" s="32">
        <f>Nov!H73+G73</f>
        <v>538512</v>
      </c>
      <c r="I73" s="32">
        <f t="shared" si="2"/>
        <v>170889</v>
      </c>
      <c r="J73" s="32">
        <f t="shared" si="3"/>
        <v>847004</v>
      </c>
    </row>
    <row r="74" spans="1:10" s="1" customFormat="1" ht="15.75" customHeight="1" x14ac:dyDescent="0.2">
      <c r="A74" s="5" t="s">
        <v>79</v>
      </c>
      <c r="B74" s="6" t="s">
        <v>20</v>
      </c>
      <c r="C74" s="102"/>
      <c r="D74" s="32">
        <f>(Jul!C74*6)+(Aug!C74*5)+(Sep!C74*4)+(Oct!C74*3)+(Nov!C74*2)+(Dec!C74*1)</f>
        <v>26215</v>
      </c>
      <c r="E74" s="103">
        <v>3659</v>
      </c>
      <c r="F74" s="32">
        <f>(Jul!E74*6)+(Aug!E74*5)+(Sep!E74*4)+(Oct!E74*3)+(Nov!E74*2)+(Dec!E74*1)</f>
        <v>27333</v>
      </c>
      <c r="G74" s="104">
        <v>2807</v>
      </c>
      <c r="H74" s="32">
        <f>Nov!H74+G74</f>
        <v>104849</v>
      </c>
      <c r="I74" s="32">
        <f t="shared" si="2"/>
        <v>6466</v>
      </c>
      <c r="J74" s="32">
        <f t="shared" si="3"/>
        <v>158397</v>
      </c>
    </row>
    <row r="75" spans="1:10" s="10" customFormat="1" ht="15.75" customHeight="1" x14ac:dyDescent="0.2">
      <c r="A75" s="8" t="s">
        <v>83</v>
      </c>
      <c r="B75" s="9" t="s">
        <v>20</v>
      </c>
      <c r="C75" s="102"/>
      <c r="D75" s="32">
        <f>(Jul!C75*6)+(Aug!C75*5)+(Sep!C75*4)+(Oct!C75*3)+(Nov!C75*2)+(Dec!C75*1)</f>
        <v>0</v>
      </c>
      <c r="E75" s="103"/>
      <c r="F75" s="32">
        <f>(Jul!E75*6)+(Aug!E75*5)+(Sep!E75*4)+(Oct!E75*3)+(Nov!E75*2)+(Dec!E75*1)</f>
        <v>0</v>
      </c>
      <c r="G75" s="104"/>
      <c r="H75" s="32">
        <f>Nov!H75+G75</f>
        <v>0</v>
      </c>
      <c r="I75" s="32">
        <f t="shared" si="2"/>
        <v>0</v>
      </c>
      <c r="J75" s="32">
        <f t="shared" si="3"/>
        <v>0</v>
      </c>
    </row>
    <row r="76" spans="1:10" s="10" customFormat="1" ht="15.75" customHeight="1" x14ac:dyDescent="0.2">
      <c r="A76" s="8" t="s">
        <v>85</v>
      </c>
      <c r="B76" s="9" t="s">
        <v>20</v>
      </c>
      <c r="C76" s="102"/>
      <c r="D76" s="32">
        <f>(Jul!C76*6)+(Aug!C76*5)+(Sep!C76*4)+(Oct!C76*3)+(Nov!C76*2)+(Dec!C76*1)</f>
        <v>0</v>
      </c>
      <c r="E76" s="103"/>
      <c r="F76" s="32">
        <f>(Jul!E76*6)+(Aug!E76*5)+(Sep!E76*4)+(Oct!E76*3)+(Nov!E76*2)+(Dec!E76*1)</f>
        <v>10548</v>
      </c>
      <c r="G76" s="104"/>
      <c r="H76" s="32">
        <f>Nov!H76+G76</f>
        <v>1758</v>
      </c>
      <c r="I76" s="32">
        <f t="shared" si="2"/>
        <v>0</v>
      </c>
      <c r="J76" s="32">
        <f t="shared" si="3"/>
        <v>12306</v>
      </c>
    </row>
    <row r="77" spans="1:10" s="1" customFormat="1" ht="15.75" customHeight="1" x14ac:dyDescent="0.2">
      <c r="A77" s="5" t="s">
        <v>86</v>
      </c>
      <c r="B77" s="6" t="s">
        <v>20</v>
      </c>
      <c r="C77" s="102">
        <v>13722</v>
      </c>
      <c r="D77" s="32">
        <f>(Jul!C77*6)+(Aug!C77*5)+(Sep!C77*4)+(Oct!C77*3)+(Nov!C77*2)+(Dec!C77*1)</f>
        <v>386731</v>
      </c>
      <c r="E77" s="103">
        <v>6709</v>
      </c>
      <c r="F77" s="32">
        <f>(Jul!E77*6)+(Aug!E77*5)+(Sep!E77*4)+(Oct!E77*3)+(Nov!E77*2)+(Dec!E77*1)</f>
        <v>186204</v>
      </c>
      <c r="G77" s="104">
        <v>84082</v>
      </c>
      <c r="H77" s="32">
        <f>Nov!H77+G77</f>
        <v>994007</v>
      </c>
      <c r="I77" s="32">
        <f t="shared" si="2"/>
        <v>104513</v>
      </c>
      <c r="J77" s="32">
        <f t="shared" si="3"/>
        <v>1566942</v>
      </c>
    </row>
    <row r="78" spans="1:10" s="1" customFormat="1" ht="15.75" customHeight="1" x14ac:dyDescent="0.2">
      <c r="A78" s="5" t="s">
        <v>137</v>
      </c>
      <c r="B78" s="6" t="s">
        <v>20</v>
      </c>
      <c r="C78" s="102"/>
      <c r="D78" s="32">
        <f>(Jul!C78*6)+(Aug!C78*5)+(Sep!C78*4)+(Oct!C78*3)+(Nov!C78*2)+(Dec!C78*1)</f>
        <v>0</v>
      </c>
      <c r="E78" s="103"/>
      <c r="F78" s="32">
        <f>(Jul!E78*6)+(Aug!E78*5)+(Sep!E78*4)+(Oct!E78*3)+(Nov!E78*2)+(Dec!E78*1)</f>
        <v>43128</v>
      </c>
      <c r="G78" s="104"/>
      <c r="H78" s="32">
        <f>Nov!H78+G78</f>
        <v>33645</v>
      </c>
      <c r="I78" s="32">
        <f t="shared" si="2"/>
        <v>0</v>
      </c>
      <c r="J78" s="32">
        <f t="shared" si="3"/>
        <v>76773</v>
      </c>
    </row>
    <row r="79" spans="1:10" s="1" customFormat="1" ht="15.75" customHeight="1" x14ac:dyDescent="0.2">
      <c r="A79" s="5" t="s">
        <v>135</v>
      </c>
      <c r="B79" s="6" t="s">
        <v>20</v>
      </c>
      <c r="C79" s="102"/>
      <c r="D79" s="32">
        <f>(Jul!C79*6)+(Aug!C79*5)+(Sep!C79*4)+(Oct!C79*3)+(Nov!C79*2)+(Dec!C79*1)</f>
        <v>0</v>
      </c>
      <c r="E79" s="103">
        <v>1180</v>
      </c>
      <c r="F79" s="32">
        <f>(Jul!E79*6)+(Aug!E79*5)+(Sep!E79*4)+(Oct!E79*3)+(Nov!E79*2)+(Dec!E79*1)</f>
        <v>38368</v>
      </c>
      <c r="G79" s="104"/>
      <c r="H79" s="32">
        <f>Nov!H79+G79</f>
        <v>373596</v>
      </c>
      <c r="I79" s="32">
        <f t="shared" si="2"/>
        <v>1180</v>
      </c>
      <c r="J79" s="32">
        <f t="shared" si="3"/>
        <v>411964</v>
      </c>
    </row>
    <row r="80" spans="1:10" s="1" customFormat="1" ht="15.75" customHeight="1" x14ac:dyDescent="0.2">
      <c r="A80" s="5" t="s">
        <v>136</v>
      </c>
      <c r="B80" s="6" t="s">
        <v>20</v>
      </c>
      <c r="C80" s="102"/>
      <c r="D80" s="32">
        <f>(Jul!C80*6)+(Aug!C80*5)+(Sep!C80*4)+(Oct!C80*3)+(Nov!C80*2)+(Dec!C80*1)</f>
        <v>1446</v>
      </c>
      <c r="E80" s="103"/>
      <c r="F80" s="32">
        <f>(Jul!E80*6)+(Aug!E80*5)+(Sep!E80*4)+(Oct!E80*3)+(Nov!E80*2)+(Dec!E80*1)</f>
        <v>14593</v>
      </c>
      <c r="G80" s="104"/>
      <c r="H80" s="32">
        <f>Nov!H80+G80</f>
        <v>21006</v>
      </c>
      <c r="I80" s="32">
        <f t="shared" si="2"/>
        <v>0</v>
      </c>
      <c r="J80" s="32">
        <f t="shared" si="3"/>
        <v>37045</v>
      </c>
    </row>
    <row r="81" spans="1:10" s="3" customFormat="1" ht="21.75" x14ac:dyDescent="0.2">
      <c r="A81" s="18" t="s">
        <v>123</v>
      </c>
      <c r="B81" s="2"/>
      <c r="C81" s="33">
        <f>SUM(C5:C35)</f>
        <v>67091</v>
      </c>
      <c r="D81" s="33">
        <f t="shared" ref="D81:J81" si="4">SUM(D5:D35)</f>
        <v>2469710</v>
      </c>
      <c r="E81" s="33">
        <f t="shared" si="4"/>
        <v>100531</v>
      </c>
      <c r="F81" s="33">
        <f t="shared" si="4"/>
        <v>2254047</v>
      </c>
      <c r="G81" s="33">
        <f t="shared" si="4"/>
        <v>713496</v>
      </c>
      <c r="H81" s="33">
        <f t="shared" si="4"/>
        <v>7463084</v>
      </c>
      <c r="I81" s="33">
        <f t="shared" si="4"/>
        <v>881118</v>
      </c>
      <c r="J81" s="33">
        <f t="shared" si="4"/>
        <v>12186841</v>
      </c>
    </row>
    <row r="82" spans="1:10" s="3" customFormat="1" ht="21.75" x14ac:dyDescent="0.2">
      <c r="A82" s="18" t="s">
        <v>124</v>
      </c>
      <c r="B82" s="2"/>
      <c r="C82" s="33">
        <f>SUM(C36:C80)</f>
        <v>367106</v>
      </c>
      <c r="D82" s="33">
        <f t="shared" ref="D82:J82" si="5">SUM(D36:D80)</f>
        <v>6451113</v>
      </c>
      <c r="E82" s="33">
        <f t="shared" si="5"/>
        <v>120574</v>
      </c>
      <c r="F82" s="33">
        <f t="shared" si="5"/>
        <v>2995973</v>
      </c>
      <c r="G82" s="33">
        <f t="shared" si="5"/>
        <v>2150706</v>
      </c>
      <c r="H82" s="33">
        <f t="shared" si="5"/>
        <v>16068687</v>
      </c>
      <c r="I82" s="33">
        <f t="shared" si="5"/>
        <v>2638386</v>
      </c>
      <c r="J82" s="33">
        <f t="shared" si="5"/>
        <v>25515773</v>
      </c>
    </row>
    <row r="83" spans="1:10" s="3" customFormat="1" ht="15.75" customHeight="1" x14ac:dyDescent="0.2">
      <c r="A83" s="16" t="s">
        <v>87</v>
      </c>
      <c r="B83" s="2"/>
      <c r="C83" s="33">
        <f>SUM(C81:C82)</f>
        <v>434197</v>
      </c>
      <c r="D83" s="33">
        <f t="shared" ref="D83:J83" si="6">SUM(D81:D82)</f>
        <v>8920823</v>
      </c>
      <c r="E83" s="33">
        <f t="shared" si="6"/>
        <v>221105</v>
      </c>
      <c r="F83" s="33">
        <f t="shared" si="6"/>
        <v>5250020</v>
      </c>
      <c r="G83" s="33">
        <f t="shared" si="6"/>
        <v>2864202</v>
      </c>
      <c r="H83" s="33">
        <f t="shared" si="6"/>
        <v>23531771</v>
      </c>
      <c r="I83" s="33">
        <f t="shared" si="6"/>
        <v>3519504</v>
      </c>
      <c r="J83" s="33">
        <f t="shared" si="6"/>
        <v>37702614</v>
      </c>
    </row>
    <row r="84" spans="1:10" x14ac:dyDescent="0.2">
      <c r="A84" s="11"/>
      <c r="B84" s="2"/>
      <c r="C84" s="2"/>
      <c r="D84" s="35"/>
      <c r="E84" s="2"/>
      <c r="F84" s="35"/>
      <c r="G84" s="2"/>
      <c r="H84" s="35"/>
      <c r="I84" s="41"/>
      <c r="J84" s="46"/>
    </row>
    <row r="85" spans="1:10" x14ac:dyDescent="0.2">
      <c r="A85" s="11"/>
      <c r="B85" s="2"/>
      <c r="C85" s="2"/>
      <c r="D85" s="35"/>
      <c r="E85" s="2"/>
      <c r="F85" s="35"/>
      <c r="G85" s="2"/>
      <c r="H85" s="35"/>
      <c r="I85" s="41" t="s">
        <v>153</v>
      </c>
      <c r="J85" s="46">
        <v>49016523</v>
      </c>
    </row>
    <row r="86" spans="1:10" x14ac:dyDescent="0.2">
      <c r="A86" s="11"/>
      <c r="B86" s="2"/>
      <c r="C86" s="2"/>
      <c r="D86" s="35"/>
      <c r="E86" s="2"/>
      <c r="F86" s="35"/>
      <c r="G86" s="2"/>
      <c r="H86" s="35"/>
    </row>
    <row r="87" spans="1:10" x14ac:dyDescent="0.2">
      <c r="C87" s="51"/>
      <c r="D87" s="51"/>
      <c r="E87" s="51"/>
      <c r="F87" s="51"/>
      <c r="G87" s="51"/>
      <c r="H87" s="51"/>
      <c r="I87" s="51"/>
      <c r="J87" s="51"/>
    </row>
  </sheetData>
  <sheetProtection password="B68E" sheet="1" objects="1" scenarios="1"/>
  <mergeCells count="1">
    <mergeCell ref="A1:J1"/>
  </mergeCells>
  <phoneticPr fontId="4" type="noConversion"/>
  <conditionalFormatting sqref="A2:A83 B84:H86 A1:XFD1 B3:B83 C2:IV83">
    <cfRule type="expression" dxfId="357" priority="51" stopIfTrue="1">
      <formula>CellHasFormula</formula>
    </cfRule>
  </conditionalFormatting>
  <conditionalFormatting sqref="A1:XFD1">
    <cfRule type="expression" dxfId="356" priority="50" stopIfTrue="1">
      <formula>CellHasFormula</formula>
    </cfRule>
  </conditionalFormatting>
  <conditionalFormatting sqref="C36:C80">
    <cfRule type="expression" dxfId="355" priority="49" stopIfTrue="1">
      <formula>CellHasFormula</formula>
    </cfRule>
  </conditionalFormatting>
  <conditionalFormatting sqref="E36:E80">
    <cfRule type="expression" dxfId="354" priority="48" stopIfTrue="1">
      <formula>CellHasFormula</formula>
    </cfRule>
  </conditionalFormatting>
  <conditionalFormatting sqref="G36:G80">
    <cfRule type="expression" dxfId="353" priority="47" stopIfTrue="1">
      <formula>CellHasFormula</formula>
    </cfRule>
  </conditionalFormatting>
  <conditionalFormatting sqref="C5:C80">
    <cfRule type="expression" dxfId="352" priority="46" stopIfTrue="1">
      <formula>CellHasFormula</formula>
    </cfRule>
  </conditionalFormatting>
  <conditionalFormatting sqref="E5:E80">
    <cfRule type="expression" dxfId="351" priority="45" stopIfTrue="1">
      <formula>CellHasFormula</formula>
    </cfRule>
  </conditionalFormatting>
  <conditionalFormatting sqref="G5:G80">
    <cfRule type="expression" dxfId="350" priority="44" stopIfTrue="1">
      <formula>CellHasFormula</formula>
    </cfRule>
  </conditionalFormatting>
  <conditionalFormatting sqref="C5:C80">
    <cfRule type="expression" dxfId="349" priority="43" stopIfTrue="1">
      <formula>CellHasFormula</formula>
    </cfRule>
  </conditionalFormatting>
  <conditionalFormatting sqref="C5:C80">
    <cfRule type="expression" dxfId="348" priority="42" stopIfTrue="1">
      <formula>CellHasFormula</formula>
    </cfRule>
  </conditionalFormatting>
  <conditionalFormatting sqref="E5:E80">
    <cfRule type="expression" dxfId="347" priority="41" stopIfTrue="1">
      <formula>CellHasFormula</formula>
    </cfRule>
  </conditionalFormatting>
  <conditionalFormatting sqref="E5:E80">
    <cfRule type="expression" dxfId="346" priority="40" stopIfTrue="1">
      <formula>CellHasFormula</formula>
    </cfRule>
  </conditionalFormatting>
  <conditionalFormatting sqref="G5:G80">
    <cfRule type="expression" dxfId="345" priority="39" stopIfTrue="1">
      <formula>CellHasFormula</formula>
    </cfRule>
  </conditionalFormatting>
  <conditionalFormatting sqref="G5:G80">
    <cfRule type="expression" dxfId="344" priority="38" stopIfTrue="1">
      <formula>CellHasFormula</formula>
    </cfRule>
  </conditionalFormatting>
  <conditionalFormatting sqref="C36:C80">
    <cfRule type="expression" dxfId="343" priority="37" stopIfTrue="1">
      <formula>CellHasFormula</formula>
    </cfRule>
  </conditionalFormatting>
  <conditionalFormatting sqref="C36:C80">
    <cfRule type="expression" dxfId="342" priority="36" stopIfTrue="1">
      <formula>CellHasFormula</formula>
    </cfRule>
  </conditionalFormatting>
  <conditionalFormatting sqref="C36:C80">
    <cfRule type="expression" dxfId="341" priority="35" stopIfTrue="1">
      <formula>CellHasFormula</formula>
    </cfRule>
  </conditionalFormatting>
  <conditionalFormatting sqref="E36:E80">
    <cfRule type="expression" dxfId="340" priority="34" stopIfTrue="1">
      <formula>CellHasFormula</formula>
    </cfRule>
  </conditionalFormatting>
  <conditionalFormatting sqref="E36:E80">
    <cfRule type="expression" dxfId="339" priority="33" stopIfTrue="1">
      <formula>CellHasFormula</formula>
    </cfRule>
  </conditionalFormatting>
  <conditionalFormatting sqref="E36:E80">
    <cfRule type="expression" dxfId="338" priority="32" stopIfTrue="1">
      <formula>CellHasFormula</formula>
    </cfRule>
  </conditionalFormatting>
  <conditionalFormatting sqref="G36:G80">
    <cfRule type="expression" dxfId="337" priority="31" stopIfTrue="1">
      <formula>CellHasFormula</formula>
    </cfRule>
  </conditionalFormatting>
  <conditionalFormatting sqref="G36:G80">
    <cfRule type="expression" dxfId="336" priority="30" stopIfTrue="1">
      <formula>CellHasFormula</formula>
    </cfRule>
  </conditionalFormatting>
  <conditionalFormatting sqref="G36:G80">
    <cfRule type="expression" dxfId="335" priority="29" stopIfTrue="1">
      <formula>CellHasFormula</formula>
    </cfRule>
  </conditionalFormatting>
  <conditionalFormatting sqref="E5:E35">
    <cfRule type="expression" dxfId="334" priority="28" stopIfTrue="1">
      <formula>CellHasFormula</formula>
    </cfRule>
  </conditionalFormatting>
  <conditionalFormatting sqref="E5:E35">
    <cfRule type="expression" dxfId="333" priority="27" stopIfTrue="1">
      <formula>CellHasFormula</formula>
    </cfRule>
  </conditionalFormatting>
  <conditionalFormatting sqref="E5:E35">
    <cfRule type="expression" dxfId="332" priority="26" stopIfTrue="1">
      <formula>CellHasFormula</formula>
    </cfRule>
  </conditionalFormatting>
  <conditionalFormatting sqref="E5:E35">
    <cfRule type="expression" dxfId="331" priority="25" stopIfTrue="1">
      <formula>CellHasFormula</formula>
    </cfRule>
  </conditionalFormatting>
  <conditionalFormatting sqref="G5:G35">
    <cfRule type="expression" dxfId="330" priority="24" stopIfTrue="1">
      <formula>CellHasFormula</formula>
    </cfRule>
  </conditionalFormatting>
  <conditionalFormatting sqref="G5:G35">
    <cfRule type="expression" dxfId="329" priority="23" stopIfTrue="1">
      <formula>CellHasFormula</formula>
    </cfRule>
  </conditionalFormatting>
  <conditionalFormatting sqref="G5:G35">
    <cfRule type="expression" dxfId="328" priority="22" stopIfTrue="1">
      <formula>CellHasFormula</formula>
    </cfRule>
  </conditionalFormatting>
  <conditionalFormatting sqref="G5:G35">
    <cfRule type="expression" dxfId="327" priority="21" stopIfTrue="1">
      <formula>CellHasFormula</formula>
    </cfRule>
  </conditionalFormatting>
  <conditionalFormatting sqref="E36:E80">
    <cfRule type="expression" dxfId="326" priority="20" stopIfTrue="1">
      <formula>CellHasFormula</formula>
    </cfRule>
  </conditionalFormatting>
  <conditionalFormatting sqref="E36:E80">
    <cfRule type="expression" dxfId="325" priority="19" stopIfTrue="1">
      <formula>CellHasFormula</formula>
    </cfRule>
  </conditionalFormatting>
  <conditionalFormatting sqref="E36:E80">
    <cfRule type="expression" dxfId="324" priority="18" stopIfTrue="1">
      <formula>CellHasFormula</formula>
    </cfRule>
  </conditionalFormatting>
  <conditionalFormatting sqref="E36:E80">
    <cfRule type="expression" dxfId="323" priority="17" stopIfTrue="1">
      <formula>CellHasFormula</formula>
    </cfRule>
  </conditionalFormatting>
  <conditionalFormatting sqref="E36:E80">
    <cfRule type="expression" dxfId="322" priority="16" stopIfTrue="1">
      <formula>CellHasFormula</formula>
    </cfRule>
  </conditionalFormatting>
  <conditionalFormatting sqref="E36:E80">
    <cfRule type="expression" dxfId="321" priority="15" stopIfTrue="1">
      <formula>CellHasFormula</formula>
    </cfRule>
  </conditionalFormatting>
  <conditionalFormatting sqref="E36:E80">
    <cfRule type="expression" dxfId="320" priority="14" stopIfTrue="1">
      <formula>CellHasFormula</formula>
    </cfRule>
  </conditionalFormatting>
  <conditionalFormatting sqref="E36:E80">
    <cfRule type="expression" dxfId="319" priority="13" stopIfTrue="1">
      <formula>CellHasFormula</formula>
    </cfRule>
  </conditionalFormatting>
  <conditionalFormatting sqref="G36:G80">
    <cfRule type="expression" dxfId="318" priority="12" stopIfTrue="1">
      <formula>CellHasFormula</formula>
    </cfRule>
  </conditionalFormatting>
  <conditionalFormatting sqref="G36:G80">
    <cfRule type="expression" dxfId="317" priority="11" stopIfTrue="1">
      <formula>CellHasFormula</formula>
    </cfRule>
  </conditionalFormatting>
  <conditionalFormatting sqref="G36:G80">
    <cfRule type="expression" dxfId="316" priority="10" stopIfTrue="1">
      <formula>CellHasFormula</formula>
    </cfRule>
  </conditionalFormatting>
  <conditionalFormatting sqref="G36:G80">
    <cfRule type="expression" dxfId="315" priority="9" stopIfTrue="1">
      <formula>CellHasFormula</formula>
    </cfRule>
  </conditionalFormatting>
  <conditionalFormatting sqref="G36:G80">
    <cfRule type="expression" dxfId="314" priority="8" stopIfTrue="1">
      <formula>CellHasFormula</formula>
    </cfRule>
  </conditionalFormatting>
  <conditionalFormatting sqref="G36:G80">
    <cfRule type="expression" dxfId="313" priority="7" stopIfTrue="1">
      <formula>CellHasFormula</formula>
    </cfRule>
  </conditionalFormatting>
  <conditionalFormatting sqref="G36:G80">
    <cfRule type="expression" dxfId="312" priority="6" stopIfTrue="1">
      <formula>CellHasFormula</formula>
    </cfRule>
  </conditionalFormatting>
  <conditionalFormatting sqref="G36:G80">
    <cfRule type="expression" dxfId="311" priority="5" stopIfTrue="1">
      <formula>CellHasFormula</formula>
    </cfRule>
  </conditionalFormatting>
  <conditionalFormatting sqref="L5">
    <cfRule type="expression" dxfId="310" priority="4" stopIfTrue="1">
      <formula>CellHasFormula</formula>
    </cfRule>
  </conditionalFormatting>
  <conditionalFormatting sqref="L5">
    <cfRule type="expression" dxfId="309" priority="3" stopIfTrue="1">
      <formula>CellHasFormula</formula>
    </cfRule>
  </conditionalFormatting>
  <conditionalFormatting sqref="L5">
    <cfRule type="expression" dxfId="308" priority="2" stopIfTrue="1">
      <formula>CellHasFormula</formula>
    </cfRule>
  </conditionalFormatting>
  <conditionalFormatting sqref="L5">
    <cfRule type="expression" dxfId="307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ySplit="4" topLeftCell="A11" activePane="bottomLeft" state="frozen"/>
      <selection pane="bottomLeft" activeCell="K64" sqref="K64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40" customWidth="1"/>
    <col min="5" max="5" width="15.7109375" customWidth="1"/>
    <col min="6" max="6" width="15.7109375" style="40" customWidth="1"/>
    <col min="7" max="7" width="15.7109375" customWidth="1"/>
    <col min="8" max="10" width="15.7109375" style="40" customWidth="1"/>
  </cols>
  <sheetData>
    <row r="1" spans="1:12" s="1" customFormat="1" ht="18" x14ac:dyDescent="0.25">
      <c r="A1" s="135" t="s">
        <v>139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s="1" customFormat="1" x14ac:dyDescent="0.2">
      <c r="A2" s="1" t="s">
        <v>146</v>
      </c>
      <c r="D2" s="28"/>
      <c r="F2" s="28"/>
      <c r="H2" s="28"/>
      <c r="I2" s="28"/>
      <c r="J2" s="28"/>
    </row>
    <row r="3" spans="1:12" s="3" customFormat="1" x14ac:dyDescent="0.2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2" s="4" customFormat="1" ht="20.25" customHeight="1" x14ac:dyDescent="0.2">
      <c r="A4" s="4" t="s">
        <v>0</v>
      </c>
      <c r="B4" s="4" t="s">
        <v>1</v>
      </c>
      <c r="C4" s="4" t="s">
        <v>6</v>
      </c>
      <c r="D4" s="36" t="s">
        <v>11</v>
      </c>
      <c r="E4" s="4" t="s">
        <v>96</v>
      </c>
      <c r="F4" s="36" t="s">
        <v>14</v>
      </c>
      <c r="G4" s="4" t="s">
        <v>97</v>
      </c>
      <c r="H4" s="36" t="s">
        <v>88</v>
      </c>
      <c r="I4" s="36" t="s">
        <v>98</v>
      </c>
      <c r="J4" s="36" t="s">
        <v>18</v>
      </c>
    </row>
    <row r="5" spans="1:12" s="4" customFormat="1" ht="20.25" customHeight="1" x14ac:dyDescent="0.2">
      <c r="A5" s="20" t="s">
        <v>126</v>
      </c>
      <c r="B5" s="4" t="s">
        <v>22</v>
      </c>
      <c r="C5" s="105">
        <v>3505</v>
      </c>
      <c r="D5" s="32">
        <f>(Jul!C5*7)+(Aug!C5*6)+(Sep!C5*5)+(Oct!C5*4)+(Nov!C5*3)+(Dec!C5*2)+(Jan!C5*1)</f>
        <v>244769</v>
      </c>
      <c r="E5" s="106">
        <v>5848</v>
      </c>
      <c r="F5" s="32">
        <f>(Jul!E5*7)+(Aug!E5*6)+(Sep!E5*5)+(Oct!E5*4)+(Nov!E5*3)+(Dec!E5*2)+(Jan!E5*1)</f>
        <v>66037</v>
      </c>
      <c r="G5" s="107">
        <v>67699</v>
      </c>
      <c r="H5" s="32">
        <f>Dec!H5+G5</f>
        <v>593603</v>
      </c>
      <c r="I5" s="32">
        <f>C5+E5+G5</f>
        <v>77052</v>
      </c>
      <c r="J5" s="32">
        <f>D5+F5+H5</f>
        <v>904409</v>
      </c>
      <c r="L5" s="50"/>
    </row>
    <row r="6" spans="1:12" s="10" customFormat="1" ht="15.75" customHeight="1" x14ac:dyDescent="0.2">
      <c r="A6" s="8" t="s">
        <v>21</v>
      </c>
      <c r="B6" s="9" t="s">
        <v>22</v>
      </c>
      <c r="C6" s="105"/>
      <c r="D6" s="32">
        <f>(Jul!C6*7)+(Aug!C6*6)+(Sep!C6*5)+(Oct!C6*4)+(Nov!C6*3)+(Dec!C6*2)+(Jan!C6*1)</f>
        <v>0</v>
      </c>
      <c r="E6" s="106"/>
      <c r="F6" s="32">
        <f>(Jul!E6*7)+(Aug!E6*6)+(Sep!E6*5)+(Oct!E6*4)+(Nov!E6*3)+(Dec!E6*2)+(Jan!E6*1)</f>
        <v>0</v>
      </c>
      <c r="G6" s="107"/>
      <c r="H6" s="32">
        <f>Dec!H6+G6</f>
        <v>0</v>
      </c>
      <c r="I6" s="32">
        <f t="shared" ref="I6:I69" si="0">C6+E6+G6</f>
        <v>0</v>
      </c>
      <c r="J6" s="32">
        <f t="shared" ref="J6:J69" si="1">D6+F6+H6</f>
        <v>0</v>
      </c>
    </row>
    <row r="7" spans="1:12" s="10" customFormat="1" ht="15.75" customHeight="1" x14ac:dyDescent="0.2">
      <c r="A7" s="8" t="s">
        <v>23</v>
      </c>
      <c r="B7" s="9" t="s">
        <v>22</v>
      </c>
      <c r="C7" s="105"/>
      <c r="D7" s="32">
        <f>(Jul!C7*7)+(Aug!C7*6)+(Sep!C7*5)+(Oct!C7*4)+(Nov!C7*3)+(Dec!C7*2)+(Jan!C7*1)</f>
        <v>82098</v>
      </c>
      <c r="E7" s="106"/>
      <c r="F7" s="32">
        <f>(Jul!E7*7)+(Aug!E7*6)+(Sep!E7*5)+(Oct!E7*4)+(Nov!E7*3)+(Dec!E7*2)+(Jan!E7*1)</f>
        <v>75511</v>
      </c>
      <c r="G7" s="107"/>
      <c r="H7" s="32">
        <f>Dec!H7+G7</f>
        <v>81624</v>
      </c>
      <c r="I7" s="32">
        <f t="shared" si="0"/>
        <v>0</v>
      </c>
      <c r="J7" s="32">
        <f t="shared" si="1"/>
        <v>239233</v>
      </c>
    </row>
    <row r="8" spans="1:12" s="1" customFormat="1" ht="15.75" customHeight="1" x14ac:dyDescent="0.2">
      <c r="A8" s="5" t="s">
        <v>24</v>
      </c>
      <c r="B8" s="6" t="s">
        <v>22</v>
      </c>
      <c r="C8" s="105">
        <v>7110</v>
      </c>
      <c r="D8" s="32">
        <f>(Jul!C8*7)+(Aug!C8*6)+(Sep!C8*5)+(Oct!C8*4)+(Nov!C8*3)+(Dec!C8*2)+(Jan!C8*1)</f>
        <v>182671</v>
      </c>
      <c r="E8" s="106">
        <v>5735</v>
      </c>
      <c r="F8" s="32">
        <f>(Jul!E8*7)+(Aug!E8*6)+(Sep!E8*5)+(Oct!E8*4)+(Nov!E8*3)+(Dec!E8*2)+(Jan!E8*1)</f>
        <v>346529</v>
      </c>
      <c r="G8" s="107">
        <v>92905</v>
      </c>
      <c r="H8" s="32">
        <f>Dec!H8+G8</f>
        <v>684104</v>
      </c>
      <c r="I8" s="32">
        <f t="shared" si="0"/>
        <v>105750</v>
      </c>
      <c r="J8" s="32">
        <f t="shared" si="1"/>
        <v>1213304</v>
      </c>
    </row>
    <row r="9" spans="1:12" s="10" customFormat="1" ht="15.75" customHeight="1" x14ac:dyDescent="0.2">
      <c r="A9" s="8" t="s">
        <v>25</v>
      </c>
      <c r="B9" s="9" t="s">
        <v>22</v>
      </c>
      <c r="C9" s="105">
        <v>588</v>
      </c>
      <c r="D9" s="32">
        <f>(Jul!C9*7)+(Aug!C9*6)+(Sep!C9*5)+(Oct!C9*4)+(Nov!C9*3)+(Dec!C9*2)+(Jan!C9*1)</f>
        <v>85317</v>
      </c>
      <c r="E9" s="106">
        <v>4297</v>
      </c>
      <c r="F9" s="32">
        <f>(Jul!E9*7)+(Aug!E9*6)+(Sep!E9*5)+(Oct!E9*4)+(Nov!E9*3)+(Dec!E9*2)+(Jan!E9*1)</f>
        <v>28458</v>
      </c>
      <c r="G9" s="107">
        <v>10857</v>
      </c>
      <c r="H9" s="32">
        <f>Dec!H9+G9</f>
        <v>153929</v>
      </c>
      <c r="I9" s="32">
        <f t="shared" si="0"/>
        <v>15742</v>
      </c>
      <c r="J9" s="32">
        <f t="shared" si="1"/>
        <v>267704</v>
      </c>
    </row>
    <row r="10" spans="1:12" s="1" customFormat="1" ht="15.75" customHeight="1" x14ac:dyDescent="0.2">
      <c r="A10" s="5" t="s">
        <v>27</v>
      </c>
      <c r="B10" s="6" t="s">
        <v>22</v>
      </c>
      <c r="C10" s="105">
        <v>4311</v>
      </c>
      <c r="D10" s="32">
        <f>(Jul!C10*7)+(Aug!C10*6)+(Sep!C10*5)+(Oct!C10*4)+(Nov!C10*3)+(Dec!C10*2)+(Jan!C10*1)</f>
        <v>86181</v>
      </c>
      <c r="E10" s="106"/>
      <c r="F10" s="32">
        <f>(Jul!E10*7)+(Aug!E10*6)+(Sep!E10*5)+(Oct!E10*4)+(Nov!E10*3)+(Dec!E10*2)+(Jan!E10*1)</f>
        <v>121703</v>
      </c>
      <c r="G10" s="107">
        <v>22835</v>
      </c>
      <c r="H10" s="32">
        <f>Dec!H10+G10</f>
        <v>358188</v>
      </c>
      <c r="I10" s="32">
        <f t="shared" si="0"/>
        <v>27146</v>
      </c>
      <c r="J10" s="32">
        <f t="shared" si="1"/>
        <v>566072</v>
      </c>
    </row>
    <row r="11" spans="1:12" s="1" customFormat="1" ht="15.75" customHeight="1" x14ac:dyDescent="0.2">
      <c r="A11" s="5" t="s">
        <v>30</v>
      </c>
      <c r="B11" s="6" t="s">
        <v>22</v>
      </c>
      <c r="C11" s="105">
        <v>6315</v>
      </c>
      <c r="D11" s="32">
        <f>(Jul!C11*7)+(Aug!C11*6)+(Sep!C11*5)+(Oct!C11*4)+(Nov!C11*3)+(Dec!C11*2)+(Jan!C11*1)</f>
        <v>102349</v>
      </c>
      <c r="E11" s="106">
        <v>3447</v>
      </c>
      <c r="F11" s="32">
        <f>(Jul!E11*7)+(Aug!E11*6)+(Sep!E11*5)+(Oct!E11*4)+(Nov!E11*3)+(Dec!E11*2)+(Jan!E11*1)</f>
        <v>103196</v>
      </c>
      <c r="G11" s="107">
        <v>77972</v>
      </c>
      <c r="H11" s="32">
        <f>Dec!H11+G11</f>
        <v>225237</v>
      </c>
      <c r="I11" s="32">
        <f t="shared" si="0"/>
        <v>87734</v>
      </c>
      <c r="J11" s="32">
        <f t="shared" si="1"/>
        <v>430782</v>
      </c>
    </row>
    <row r="12" spans="1:12" s="1" customFormat="1" ht="15.75" customHeight="1" x14ac:dyDescent="0.2">
      <c r="A12" s="5" t="s">
        <v>31</v>
      </c>
      <c r="B12" s="6" t="s">
        <v>22</v>
      </c>
      <c r="C12" s="105">
        <v>1254</v>
      </c>
      <c r="D12" s="32">
        <f>(Jul!C12*7)+(Aug!C12*6)+(Sep!C12*5)+(Oct!C12*4)+(Nov!C12*3)+(Dec!C12*2)+(Jan!C12*1)</f>
        <v>120886</v>
      </c>
      <c r="E12" s="106">
        <v>6384</v>
      </c>
      <c r="F12" s="32">
        <f>(Jul!E12*7)+(Aug!E12*6)+(Sep!E12*5)+(Oct!E12*4)+(Nov!E12*3)+(Dec!E12*2)+(Jan!E12*1)</f>
        <v>164627</v>
      </c>
      <c r="G12" s="107">
        <v>16123</v>
      </c>
      <c r="H12" s="32">
        <f>Dec!H12+G12</f>
        <v>395893</v>
      </c>
      <c r="I12" s="32">
        <f t="shared" si="0"/>
        <v>23761</v>
      </c>
      <c r="J12" s="32">
        <f t="shared" si="1"/>
        <v>681406</v>
      </c>
    </row>
    <row r="13" spans="1:12" s="10" customFormat="1" ht="15.75" customHeight="1" x14ac:dyDescent="0.2">
      <c r="A13" s="8" t="s">
        <v>36</v>
      </c>
      <c r="B13" s="9" t="s">
        <v>22</v>
      </c>
      <c r="C13" s="105"/>
      <c r="D13" s="32">
        <f>(Jul!C13*7)+(Aug!C13*6)+(Sep!C13*5)+(Oct!C13*4)+(Nov!C13*3)+(Dec!C13*2)+(Jan!C13*1)</f>
        <v>15017</v>
      </c>
      <c r="E13" s="106"/>
      <c r="F13" s="32">
        <f>(Jul!E13*7)+(Aug!E13*6)+(Sep!E13*5)+(Oct!E13*4)+(Nov!E13*3)+(Dec!E13*2)+(Jan!E13*1)</f>
        <v>16074</v>
      </c>
      <c r="G13" s="107"/>
      <c r="H13" s="32">
        <f>Dec!H13+G13</f>
        <v>34372</v>
      </c>
      <c r="I13" s="32">
        <f t="shared" si="0"/>
        <v>0</v>
      </c>
      <c r="J13" s="32">
        <f t="shared" si="1"/>
        <v>65463</v>
      </c>
    </row>
    <row r="14" spans="1:12" s="1" customFormat="1" ht="15.75" customHeight="1" x14ac:dyDescent="0.2">
      <c r="A14" s="5" t="s">
        <v>37</v>
      </c>
      <c r="B14" s="6" t="s">
        <v>22</v>
      </c>
      <c r="C14" s="105"/>
      <c r="D14" s="32">
        <f>(Jul!C14*7)+(Aug!C14*6)+(Sep!C14*5)+(Oct!C14*4)+(Nov!C14*3)+(Dec!C14*2)+(Jan!C14*1)</f>
        <v>0</v>
      </c>
      <c r="E14" s="106"/>
      <c r="F14" s="32">
        <f>(Jul!E14*7)+(Aug!E14*6)+(Sep!E14*5)+(Oct!E14*4)+(Nov!E14*3)+(Dec!E14*2)+(Jan!E14*1)</f>
        <v>180</v>
      </c>
      <c r="G14" s="107"/>
      <c r="H14" s="32">
        <f>Dec!H14+G14</f>
        <v>0</v>
      </c>
      <c r="I14" s="32">
        <f t="shared" si="0"/>
        <v>0</v>
      </c>
      <c r="J14" s="32">
        <f t="shared" si="1"/>
        <v>180</v>
      </c>
    </row>
    <row r="15" spans="1:12" s="1" customFormat="1" ht="15.75" customHeight="1" x14ac:dyDescent="0.2">
      <c r="A15" s="5" t="s">
        <v>40</v>
      </c>
      <c r="B15" s="6" t="s">
        <v>22</v>
      </c>
      <c r="C15" s="105">
        <v>2431</v>
      </c>
      <c r="D15" s="32">
        <f>(Jul!C15*7)+(Aug!C15*6)+(Sep!C15*5)+(Oct!C15*4)+(Nov!C15*3)+(Dec!C15*2)+(Jan!C15*1)</f>
        <v>220983</v>
      </c>
      <c r="E15" s="106"/>
      <c r="F15" s="32">
        <f>(Jul!E15*7)+(Aug!E15*6)+(Sep!E15*5)+(Oct!E15*4)+(Nov!E15*3)+(Dec!E15*2)+(Jan!E15*1)</f>
        <v>88626</v>
      </c>
      <c r="G15" s="107">
        <v>23092</v>
      </c>
      <c r="H15" s="32">
        <f>Dec!H15+G15</f>
        <v>539213</v>
      </c>
      <c r="I15" s="32">
        <f t="shared" si="0"/>
        <v>25523</v>
      </c>
      <c r="J15" s="32">
        <f t="shared" si="1"/>
        <v>848822</v>
      </c>
    </row>
    <row r="16" spans="1:12" s="1" customFormat="1" ht="15.75" customHeight="1" x14ac:dyDescent="0.2">
      <c r="A16" s="5" t="s">
        <v>44</v>
      </c>
      <c r="B16" s="6" t="s">
        <v>22</v>
      </c>
      <c r="C16" s="105"/>
      <c r="D16" s="32">
        <f>(Jul!C16*7)+(Aug!C16*6)+(Sep!C16*5)+(Oct!C16*4)+(Nov!C16*3)+(Dec!C16*2)+(Jan!C16*1)</f>
        <v>255934</v>
      </c>
      <c r="E16" s="106"/>
      <c r="F16" s="32">
        <f>(Jul!E16*7)+(Aug!E16*6)+(Sep!E16*5)+(Oct!E16*4)+(Nov!E16*3)+(Dec!E16*2)+(Jan!E16*1)</f>
        <v>86590</v>
      </c>
      <c r="G16" s="107"/>
      <c r="H16" s="32">
        <f>Dec!H16+G16</f>
        <v>319928</v>
      </c>
      <c r="I16" s="32">
        <f t="shared" si="0"/>
        <v>0</v>
      </c>
      <c r="J16" s="32">
        <f t="shared" si="1"/>
        <v>662452</v>
      </c>
    </row>
    <row r="17" spans="1:10" s="1" customFormat="1" ht="15.75" customHeight="1" x14ac:dyDescent="0.2">
      <c r="A17" s="5" t="s">
        <v>45</v>
      </c>
      <c r="B17" s="6" t="s">
        <v>22</v>
      </c>
      <c r="C17" s="105"/>
      <c r="D17" s="32">
        <f>(Jul!C17*7)+(Aug!C17*6)+(Sep!C17*5)+(Oct!C17*4)+(Nov!C17*3)+(Dec!C17*2)+(Jan!C17*1)</f>
        <v>12476</v>
      </c>
      <c r="E17" s="106"/>
      <c r="F17" s="32">
        <f>(Jul!E17*7)+(Aug!E17*6)+(Sep!E17*5)+(Oct!E17*4)+(Nov!E17*3)+(Dec!E17*2)+(Jan!E17*1)</f>
        <v>57216</v>
      </c>
      <c r="G17" s="107"/>
      <c r="H17" s="32">
        <f>Dec!H17+G17</f>
        <v>76267</v>
      </c>
      <c r="I17" s="32">
        <f t="shared" si="0"/>
        <v>0</v>
      </c>
      <c r="J17" s="32">
        <f t="shared" si="1"/>
        <v>145959</v>
      </c>
    </row>
    <row r="18" spans="1:10" s="1" customFormat="1" ht="15.75" customHeight="1" x14ac:dyDescent="0.2">
      <c r="A18" s="5" t="s">
        <v>46</v>
      </c>
      <c r="B18" s="6" t="s">
        <v>22</v>
      </c>
      <c r="C18" s="105">
        <v>4984</v>
      </c>
      <c r="D18" s="32">
        <f>(Jul!C18*7)+(Aug!C18*6)+(Sep!C18*5)+(Oct!C18*4)+(Nov!C18*3)+(Dec!C18*2)+(Jan!C18*1)</f>
        <v>228125</v>
      </c>
      <c r="E18" s="106">
        <v>8786</v>
      </c>
      <c r="F18" s="32">
        <f>(Jul!E18*7)+(Aug!E18*6)+(Sep!E18*5)+(Oct!E18*4)+(Nov!E18*3)+(Dec!E18*2)+(Jan!E18*1)</f>
        <v>381458</v>
      </c>
      <c r="G18" s="107">
        <v>45012</v>
      </c>
      <c r="H18" s="32">
        <f>Dec!H18+G18</f>
        <v>883335</v>
      </c>
      <c r="I18" s="32">
        <f t="shared" si="0"/>
        <v>58782</v>
      </c>
      <c r="J18" s="32">
        <f t="shared" si="1"/>
        <v>1492918</v>
      </c>
    </row>
    <row r="19" spans="1:10" s="10" customFormat="1" ht="15.75" customHeight="1" x14ac:dyDescent="0.2">
      <c r="A19" s="8" t="s">
        <v>47</v>
      </c>
      <c r="B19" s="9" t="s">
        <v>22</v>
      </c>
      <c r="C19" s="105">
        <v>0</v>
      </c>
      <c r="D19" s="32">
        <f>(Jul!C19*7)+(Aug!C19*6)+(Sep!C19*5)+(Oct!C19*4)+(Nov!C19*3)+(Dec!C19*2)+(Jan!C19*1)</f>
        <v>655</v>
      </c>
      <c r="E19" s="106">
        <v>706</v>
      </c>
      <c r="F19" s="32">
        <f>(Jul!E19*7)+(Aug!E19*6)+(Sep!E19*5)+(Oct!E19*4)+(Nov!E19*3)+(Dec!E19*2)+(Jan!E19*1)</f>
        <v>1324</v>
      </c>
      <c r="G19" s="107">
        <v>1809</v>
      </c>
      <c r="H19" s="32">
        <f>Dec!H19+G19</f>
        <v>6675</v>
      </c>
      <c r="I19" s="32">
        <f t="shared" si="0"/>
        <v>2515</v>
      </c>
      <c r="J19" s="32">
        <f t="shared" si="1"/>
        <v>8654</v>
      </c>
    </row>
    <row r="20" spans="1:10" s="10" customFormat="1" ht="15.75" customHeight="1" x14ac:dyDescent="0.2">
      <c r="A20" s="8" t="s">
        <v>49</v>
      </c>
      <c r="B20" s="9" t="s">
        <v>22</v>
      </c>
      <c r="C20" s="105"/>
      <c r="D20" s="32">
        <f>(Jul!C20*7)+(Aug!C20*6)+(Sep!C20*5)+(Oct!C20*4)+(Nov!C20*3)+(Dec!C20*2)+(Jan!C20*1)</f>
        <v>12916</v>
      </c>
      <c r="E20" s="106"/>
      <c r="F20" s="32">
        <f>(Jul!E20*7)+(Aug!E20*6)+(Sep!E20*5)+(Oct!E20*4)+(Nov!E20*3)+(Dec!E20*2)+(Jan!E20*1)</f>
        <v>2552</v>
      </c>
      <c r="G20" s="107"/>
      <c r="H20" s="32">
        <f>Dec!H20+G20</f>
        <v>37179</v>
      </c>
      <c r="I20" s="32">
        <f t="shared" si="0"/>
        <v>0</v>
      </c>
      <c r="J20" s="32">
        <f t="shared" si="1"/>
        <v>52647</v>
      </c>
    </row>
    <row r="21" spans="1:10" s="1" customFormat="1" ht="15.75" customHeight="1" x14ac:dyDescent="0.2">
      <c r="A21" s="5" t="s">
        <v>50</v>
      </c>
      <c r="B21" s="6" t="s">
        <v>22</v>
      </c>
      <c r="C21" s="105"/>
      <c r="D21" s="32">
        <f>(Jul!C21*7)+(Aug!C21*6)+(Sep!C21*5)+(Oct!C21*4)+(Nov!C21*3)+(Dec!C21*2)+(Jan!C21*1)</f>
        <v>0</v>
      </c>
      <c r="E21" s="106"/>
      <c r="F21" s="32">
        <f>(Jul!E21*7)+(Aug!E21*6)+(Sep!E21*5)+(Oct!E21*4)+(Nov!E21*3)+(Dec!E21*2)+(Jan!E21*1)</f>
        <v>16670</v>
      </c>
      <c r="G21" s="107"/>
      <c r="H21" s="32">
        <f>Dec!H21+G21</f>
        <v>27146</v>
      </c>
      <c r="I21" s="32">
        <f t="shared" si="0"/>
        <v>0</v>
      </c>
      <c r="J21" s="32">
        <f t="shared" si="1"/>
        <v>43816</v>
      </c>
    </row>
    <row r="22" spans="1:10" s="1" customFormat="1" ht="15.75" customHeight="1" x14ac:dyDescent="0.2">
      <c r="A22" s="5" t="s">
        <v>154</v>
      </c>
      <c r="B22" s="6" t="s">
        <v>22</v>
      </c>
      <c r="C22" s="105">
        <v>0</v>
      </c>
      <c r="D22" s="32">
        <f>(Jul!C22*7)+(Aug!C22*6)+(Sep!C22*5)+(Oct!C22*4)+(Nov!C22*3)+(Dec!C22*2)+(Jan!C22*1)</f>
        <v>0</v>
      </c>
      <c r="E22" s="106">
        <v>0</v>
      </c>
      <c r="F22" s="32">
        <f>(Jul!E22*7)+(Aug!E22*6)+(Sep!E22*5)+(Oct!E22*4)+(Nov!E22*3)+(Dec!E22*2)+(Jan!E22*1)</f>
        <v>0</v>
      </c>
      <c r="G22" s="107">
        <v>0</v>
      </c>
      <c r="H22" s="32">
        <f>Dec!H22+G22</f>
        <v>0</v>
      </c>
      <c r="I22" s="32">
        <f t="shared" si="0"/>
        <v>0</v>
      </c>
      <c r="J22" s="32">
        <f t="shared" si="1"/>
        <v>0</v>
      </c>
    </row>
    <row r="23" spans="1:10" s="1" customFormat="1" ht="15.75" customHeight="1" x14ac:dyDescent="0.2">
      <c r="A23" s="5" t="s">
        <v>51</v>
      </c>
      <c r="B23" s="6" t="s">
        <v>22</v>
      </c>
      <c r="C23" s="105">
        <v>3069</v>
      </c>
      <c r="D23" s="32">
        <f>(Jul!C23*7)+(Aug!C23*6)+(Sep!C23*5)+(Oct!C23*4)+(Nov!C23*3)+(Dec!C23*2)+(Jan!C23*1)</f>
        <v>199770</v>
      </c>
      <c r="E23" s="106">
        <v>1513</v>
      </c>
      <c r="F23" s="32">
        <f>(Jul!E23*7)+(Aug!E23*6)+(Sep!E23*5)+(Oct!E23*4)+(Nov!E23*3)+(Dec!E23*2)+(Jan!E23*1)</f>
        <v>129902</v>
      </c>
      <c r="G23" s="107">
        <v>33133</v>
      </c>
      <c r="H23" s="32">
        <f>Dec!H23+G23</f>
        <v>465979</v>
      </c>
      <c r="I23" s="32">
        <f t="shared" si="0"/>
        <v>37715</v>
      </c>
      <c r="J23" s="32">
        <f t="shared" si="1"/>
        <v>795651</v>
      </c>
    </row>
    <row r="24" spans="1:10" s="1" customFormat="1" ht="15.75" customHeight="1" x14ac:dyDescent="0.2">
      <c r="A24" s="5" t="s">
        <v>52</v>
      </c>
      <c r="B24" s="6" t="s">
        <v>22</v>
      </c>
      <c r="C24" s="105">
        <v>0</v>
      </c>
      <c r="D24" s="32">
        <f>(Jul!C24*7)+(Aug!C24*6)+(Sep!C24*5)+(Oct!C24*4)+(Nov!C24*3)+(Dec!C24*2)+(Jan!C24*1)</f>
        <v>3568</v>
      </c>
      <c r="E24" s="106">
        <v>0</v>
      </c>
      <c r="F24" s="32">
        <f>(Jul!E24*7)+(Aug!E24*6)+(Sep!E24*5)+(Oct!E24*4)+(Nov!E24*3)+(Dec!E24*2)+(Jan!E24*1)</f>
        <v>0</v>
      </c>
      <c r="G24" s="107">
        <v>0</v>
      </c>
      <c r="H24" s="32">
        <f>Dec!H24+G24</f>
        <v>0</v>
      </c>
      <c r="I24" s="32">
        <f t="shared" si="0"/>
        <v>0</v>
      </c>
      <c r="J24" s="32">
        <f t="shared" si="1"/>
        <v>3568</v>
      </c>
    </row>
    <row r="25" spans="1:10" s="10" customFormat="1" ht="15.75" customHeight="1" x14ac:dyDescent="0.2">
      <c r="A25" s="8" t="s">
        <v>56</v>
      </c>
      <c r="B25" s="9" t="s">
        <v>22</v>
      </c>
      <c r="C25" s="105">
        <v>3069</v>
      </c>
      <c r="D25" s="32">
        <f>(Jul!C25*7)+(Aug!C25*6)+(Sep!C25*5)+(Oct!C25*4)+(Nov!C25*3)+(Dec!C25*2)+(Jan!C25*1)</f>
        <v>125356</v>
      </c>
      <c r="E25" s="106">
        <v>4382</v>
      </c>
      <c r="F25" s="32">
        <f>(Jul!E25*7)+(Aug!E25*6)+(Sep!E25*5)+(Oct!E25*4)+(Nov!E25*3)+(Dec!E25*2)+(Jan!E25*1)</f>
        <v>85857</v>
      </c>
      <c r="G25" s="107">
        <v>16619</v>
      </c>
      <c r="H25" s="32">
        <f>Dec!H25+G25</f>
        <v>246882</v>
      </c>
      <c r="I25" s="32">
        <f t="shared" si="0"/>
        <v>24070</v>
      </c>
      <c r="J25" s="32">
        <f t="shared" si="1"/>
        <v>458095</v>
      </c>
    </row>
    <row r="26" spans="1:10" s="1" customFormat="1" ht="15.75" customHeight="1" x14ac:dyDescent="0.2">
      <c r="A26" s="5" t="s">
        <v>62</v>
      </c>
      <c r="B26" s="6" t="s">
        <v>22</v>
      </c>
      <c r="C26" s="105">
        <v>9848</v>
      </c>
      <c r="D26" s="32">
        <f>(Jul!C26*7)+(Aug!C26*6)+(Sep!C26*5)+(Oct!C26*4)+(Nov!C26*3)+(Dec!C26*2)+(Jan!C26*1)</f>
        <v>226715</v>
      </c>
      <c r="E26" s="106">
        <v>2120</v>
      </c>
      <c r="F26" s="32">
        <f>(Jul!E26*7)+(Aug!E26*6)+(Sep!E26*5)+(Oct!E26*4)+(Nov!E26*3)+(Dec!E26*2)+(Jan!E26*1)</f>
        <v>48459</v>
      </c>
      <c r="G26" s="107">
        <v>36929</v>
      </c>
      <c r="H26" s="32">
        <f>Dec!H26+G26</f>
        <v>291097</v>
      </c>
      <c r="I26" s="32">
        <f t="shared" si="0"/>
        <v>48897</v>
      </c>
      <c r="J26" s="32">
        <f t="shared" si="1"/>
        <v>566271</v>
      </c>
    </row>
    <row r="27" spans="1:10" s="1" customFormat="1" ht="15.75" customHeight="1" x14ac:dyDescent="0.2">
      <c r="A27" s="5" t="s">
        <v>63</v>
      </c>
      <c r="B27" s="6" t="s">
        <v>22</v>
      </c>
      <c r="C27" s="105">
        <v>6290</v>
      </c>
      <c r="D27" s="32">
        <f>(Jul!C27*7)+(Aug!C27*6)+(Sep!C27*5)+(Oct!C27*4)+(Nov!C27*3)+(Dec!C27*2)+(Jan!C27*1)</f>
        <v>118909</v>
      </c>
      <c r="E27" s="106">
        <v>3938</v>
      </c>
      <c r="F27" s="32">
        <f>(Jul!E27*7)+(Aug!E27*6)+(Sep!E27*5)+(Oct!E27*4)+(Nov!E27*3)+(Dec!E27*2)+(Jan!E27*1)</f>
        <v>190938</v>
      </c>
      <c r="G27" s="107">
        <v>98578</v>
      </c>
      <c r="H27" s="32">
        <f>Dec!H27+G27</f>
        <v>433256</v>
      </c>
      <c r="I27" s="32">
        <f t="shared" si="0"/>
        <v>108806</v>
      </c>
      <c r="J27" s="32">
        <f t="shared" si="1"/>
        <v>743103</v>
      </c>
    </row>
    <row r="28" spans="1:10" s="1" customFormat="1" ht="15.75" customHeight="1" x14ac:dyDescent="0.2">
      <c r="A28" s="5" t="s">
        <v>75</v>
      </c>
      <c r="B28" s="6" t="s">
        <v>22</v>
      </c>
      <c r="C28" s="105">
        <v>6302</v>
      </c>
      <c r="D28" s="32">
        <f>(Jul!C28*7)+(Aug!C28*6)+(Sep!C28*5)+(Oct!C28*4)+(Nov!C28*3)+(Dec!C28*2)+(Jan!C28*1)</f>
        <v>75389</v>
      </c>
      <c r="E28" s="106">
        <v>1130</v>
      </c>
      <c r="F28" s="32">
        <f>(Jul!E28*7)+(Aug!E28*6)+(Sep!E28*5)+(Oct!E28*4)+(Nov!E28*3)+(Dec!E28*2)+(Jan!E28*1)</f>
        <v>55497</v>
      </c>
      <c r="G28" s="107">
        <v>32850</v>
      </c>
      <c r="H28" s="32">
        <f>Dec!H28+G28</f>
        <v>178739</v>
      </c>
      <c r="I28" s="32">
        <f t="shared" si="0"/>
        <v>40282</v>
      </c>
      <c r="J28" s="32">
        <f t="shared" si="1"/>
        <v>309625</v>
      </c>
    </row>
    <row r="29" spans="1:10" s="1" customFormat="1" ht="15.75" customHeight="1" x14ac:dyDescent="0.2">
      <c r="A29" s="5" t="s">
        <v>80</v>
      </c>
      <c r="B29" s="6" t="s">
        <v>22</v>
      </c>
      <c r="C29" s="105">
        <v>3066</v>
      </c>
      <c r="D29" s="32">
        <f>(Jul!C29*7)+(Aug!C29*6)+(Sep!C29*5)+(Oct!C29*4)+(Nov!C29*3)+(Dec!C29*2)+(Jan!C29*1)</f>
        <v>254406</v>
      </c>
      <c r="E29" s="106"/>
      <c r="F29" s="32">
        <f>(Jul!E29*7)+(Aug!E29*6)+(Sep!E29*5)+(Oct!E29*4)+(Nov!E29*3)+(Dec!E29*2)+(Jan!E29*1)</f>
        <v>9527</v>
      </c>
      <c r="G29" s="107">
        <v>23609</v>
      </c>
      <c r="H29" s="32">
        <f>Dec!H29+G29</f>
        <v>500537</v>
      </c>
      <c r="I29" s="32">
        <f t="shared" si="0"/>
        <v>26675</v>
      </c>
      <c r="J29" s="32">
        <f t="shared" si="1"/>
        <v>764470</v>
      </c>
    </row>
    <row r="30" spans="1:10" s="1" customFormat="1" ht="15.75" customHeight="1" x14ac:dyDescent="0.2">
      <c r="A30" s="5" t="s">
        <v>81</v>
      </c>
      <c r="B30" s="6" t="s">
        <v>22</v>
      </c>
      <c r="C30" s="105">
        <v>15339</v>
      </c>
      <c r="D30" s="32">
        <f>(Jul!C30*7)+(Aug!C30*6)+(Sep!C30*5)+(Oct!C30*4)+(Nov!C30*3)+(Dec!C30*2)+(Jan!C30*1)</f>
        <v>212484</v>
      </c>
      <c r="E30" s="106">
        <v>5147</v>
      </c>
      <c r="F30" s="32">
        <f>(Jul!E30*7)+(Aug!E30*6)+(Sep!E30*5)+(Oct!E30*4)+(Nov!E30*3)+(Dec!E30*2)+(Jan!E30*1)</f>
        <v>79233</v>
      </c>
      <c r="G30" s="107">
        <v>91148</v>
      </c>
      <c r="H30" s="32">
        <f>Dec!H30+G30</f>
        <v>291069</v>
      </c>
      <c r="I30" s="32">
        <f t="shared" si="0"/>
        <v>111634</v>
      </c>
      <c r="J30" s="32">
        <f t="shared" si="1"/>
        <v>582786</v>
      </c>
    </row>
    <row r="31" spans="1:10" s="1" customFormat="1" ht="15.75" customHeight="1" x14ac:dyDescent="0.2">
      <c r="A31" s="5" t="s">
        <v>82</v>
      </c>
      <c r="B31" s="6" t="s">
        <v>22</v>
      </c>
      <c r="C31" s="105">
        <v>3725</v>
      </c>
      <c r="D31" s="32">
        <f>(Jul!C31*7)+(Aug!C31*6)+(Sep!C31*5)+(Oct!C31*4)+(Nov!C31*3)+(Dec!C31*2)+(Jan!C31*1)</f>
        <v>127604</v>
      </c>
      <c r="E31" s="106">
        <v>5737</v>
      </c>
      <c r="F31" s="32">
        <f>(Jul!E31*7)+(Aug!E31*6)+(Sep!E31*5)+(Oct!E31*4)+(Nov!E31*3)+(Dec!E31*2)+(Jan!E31*1)</f>
        <v>195322</v>
      </c>
      <c r="G31" s="107">
        <v>39501</v>
      </c>
      <c r="H31" s="32">
        <f>Dec!H31+G31</f>
        <v>422378</v>
      </c>
      <c r="I31" s="32">
        <f t="shared" si="0"/>
        <v>48963</v>
      </c>
      <c r="J31" s="32">
        <f t="shared" si="1"/>
        <v>745304</v>
      </c>
    </row>
    <row r="32" spans="1:10" s="10" customFormat="1" ht="15.75" customHeight="1" x14ac:dyDescent="0.2">
      <c r="A32" s="8" t="s">
        <v>84</v>
      </c>
      <c r="B32" s="9" t="s">
        <v>22</v>
      </c>
      <c r="C32" s="105">
        <v>7086</v>
      </c>
      <c r="D32" s="32">
        <f>(Jul!C32*7)+(Aug!C32*6)+(Sep!C32*5)+(Oct!C32*4)+(Nov!C32*3)+(Dec!C32*2)+(Jan!C32*1)</f>
        <v>222173</v>
      </c>
      <c r="E32" s="106">
        <v>8853</v>
      </c>
      <c r="F32" s="32">
        <f>(Jul!E32*7)+(Aug!E32*6)+(Sep!E32*5)+(Oct!E32*4)+(Nov!E32*3)+(Dec!E32*2)+(Jan!E32*1)</f>
        <v>326645</v>
      </c>
      <c r="G32" s="107">
        <v>83092</v>
      </c>
      <c r="H32" s="32">
        <f>Dec!H32+G32</f>
        <v>567719</v>
      </c>
      <c r="I32" s="32">
        <f t="shared" si="0"/>
        <v>99031</v>
      </c>
      <c r="J32" s="32">
        <f t="shared" si="1"/>
        <v>1116537</v>
      </c>
    </row>
    <row r="33" spans="1:10" s="10" customFormat="1" ht="15.75" customHeight="1" x14ac:dyDescent="0.2">
      <c r="A33" s="8" t="s">
        <v>132</v>
      </c>
      <c r="B33" s="9" t="s">
        <v>22</v>
      </c>
      <c r="C33" s="105"/>
      <c r="D33" s="32">
        <f>(Jul!C33*7)+(Aug!C33*6)+(Sep!C33*5)+(Oct!C33*4)+(Nov!C33*3)+(Dec!C33*2)+(Jan!C33*1)</f>
        <v>17148</v>
      </c>
      <c r="E33" s="106"/>
      <c r="F33" s="32">
        <f>(Jul!E33*7)+(Aug!E33*6)+(Sep!E33*5)+(Oct!E33*4)+(Nov!E33*3)+(Dec!E33*2)+(Jan!E33*1)</f>
        <v>75510</v>
      </c>
      <c r="G33" s="107"/>
      <c r="H33" s="32">
        <f>Dec!H33+G33</f>
        <v>162704</v>
      </c>
      <c r="I33" s="32">
        <f t="shared" si="0"/>
        <v>0</v>
      </c>
      <c r="J33" s="32">
        <f t="shared" si="1"/>
        <v>255362</v>
      </c>
    </row>
    <row r="34" spans="1:10" s="10" customFormat="1" ht="15.75" customHeight="1" x14ac:dyDescent="0.2">
      <c r="A34" s="8" t="s">
        <v>133</v>
      </c>
      <c r="B34" s="9" t="s">
        <v>22</v>
      </c>
      <c r="C34" s="105"/>
      <c r="D34" s="32">
        <f>(Jul!C34*7)+(Aug!C34*6)+(Sep!C34*5)+(Oct!C34*4)+(Nov!C34*3)+(Dec!C34*2)+(Jan!C34*1)</f>
        <v>0</v>
      </c>
      <c r="E34" s="106"/>
      <c r="F34" s="32">
        <f>(Jul!E34*7)+(Aug!E34*6)+(Sep!E34*5)+(Oct!E34*4)+(Nov!E34*3)+(Dec!E34*2)+(Jan!E34*1)</f>
        <v>165075</v>
      </c>
      <c r="G34" s="107"/>
      <c r="H34" s="32">
        <f>Dec!H34+G34</f>
        <v>113005</v>
      </c>
      <c r="I34" s="32">
        <f t="shared" si="0"/>
        <v>0</v>
      </c>
      <c r="J34" s="32">
        <f t="shared" si="1"/>
        <v>278080</v>
      </c>
    </row>
    <row r="35" spans="1:10" s="10" customFormat="1" ht="15.75" customHeight="1" x14ac:dyDescent="0.2">
      <c r="A35" s="8" t="s">
        <v>134</v>
      </c>
      <c r="B35" s="9" t="s">
        <v>22</v>
      </c>
      <c r="C35" s="105"/>
      <c r="D35" s="32">
        <f>(Jul!C35*7)+(Aug!C35*6)+(Sep!C35*5)+(Oct!C35*4)+(Nov!C35*3)+(Dec!C35*2)+(Jan!C35*1)</f>
        <v>10548</v>
      </c>
      <c r="E35" s="106"/>
      <c r="F35" s="32">
        <f>(Jul!E35*7)+(Aug!E35*6)+(Sep!E35*5)+(Oct!E35*4)+(Nov!E35*3)+(Dec!E35*2)+(Jan!E35*1)</f>
        <v>63495</v>
      </c>
      <c r="G35" s="107"/>
      <c r="H35" s="32">
        <f>Dec!H35+G35</f>
        <v>186789</v>
      </c>
      <c r="I35" s="32">
        <f t="shared" si="0"/>
        <v>0</v>
      </c>
      <c r="J35" s="32">
        <f t="shared" si="1"/>
        <v>260832</v>
      </c>
    </row>
    <row r="36" spans="1:10" s="10" customFormat="1" ht="15.75" customHeight="1" x14ac:dyDescent="0.2">
      <c r="A36" s="8" t="s">
        <v>127</v>
      </c>
      <c r="B36" s="9" t="s">
        <v>20</v>
      </c>
      <c r="C36" s="108">
        <v>8503</v>
      </c>
      <c r="D36" s="32">
        <f>(Jul!C36*7)+(Aug!C36*6)+(Sep!C36*5)+(Oct!C36*4)+(Nov!C36*3)+(Dec!C36*2)+(Jan!C36*1)</f>
        <v>251399</v>
      </c>
      <c r="E36" s="109"/>
      <c r="F36" s="32">
        <f>(Jul!E36*7)+(Aug!E36*6)+(Sep!E36*5)+(Oct!E36*4)+(Nov!E36*3)+(Dec!E36*2)+(Jan!E36*1)</f>
        <v>22350</v>
      </c>
      <c r="G36" s="110">
        <v>11654</v>
      </c>
      <c r="H36" s="32">
        <f>Dec!H36+G36</f>
        <v>332461</v>
      </c>
      <c r="I36" s="32">
        <f t="shared" si="0"/>
        <v>20157</v>
      </c>
      <c r="J36" s="32">
        <f t="shared" si="1"/>
        <v>606210</v>
      </c>
    </row>
    <row r="37" spans="1:10" s="1" customFormat="1" ht="15.75" customHeight="1" x14ac:dyDescent="0.2">
      <c r="A37" s="5" t="s">
        <v>19</v>
      </c>
      <c r="B37" s="6" t="s">
        <v>20</v>
      </c>
      <c r="C37" s="108">
        <v>1856</v>
      </c>
      <c r="D37" s="32">
        <f>(Jul!C37*7)+(Aug!C37*6)+(Sep!C37*5)+(Oct!C37*4)+(Nov!C37*3)+(Dec!C37*2)+(Jan!C37*1)</f>
        <v>102543</v>
      </c>
      <c r="E37" s="109"/>
      <c r="F37" s="32">
        <f>(Jul!E37*7)+(Aug!E37*6)+(Sep!E37*5)+(Oct!E37*4)+(Nov!E37*3)+(Dec!E37*2)+(Jan!E37*1)</f>
        <v>0</v>
      </c>
      <c r="G37" s="110">
        <v>22323</v>
      </c>
      <c r="H37" s="32">
        <f>Dec!H37+G37</f>
        <v>245373</v>
      </c>
      <c r="I37" s="32">
        <f t="shared" si="0"/>
        <v>24179</v>
      </c>
      <c r="J37" s="32">
        <f t="shared" si="1"/>
        <v>347916</v>
      </c>
    </row>
    <row r="38" spans="1:10" s="1" customFormat="1" ht="15.75" customHeight="1" x14ac:dyDescent="0.2">
      <c r="A38" s="5" t="s">
        <v>26</v>
      </c>
      <c r="B38" s="6" t="s">
        <v>20</v>
      </c>
      <c r="C38" s="108">
        <v>33155</v>
      </c>
      <c r="D38" s="32">
        <f>(Jul!C38*7)+(Aug!C38*6)+(Sep!C38*5)+(Oct!C38*4)+(Nov!C38*3)+(Dec!C38*2)+(Jan!C38*1)</f>
        <v>741056</v>
      </c>
      <c r="E38" s="109">
        <v>13007</v>
      </c>
      <c r="F38" s="32">
        <f>(Jul!E38*7)+(Aug!E38*6)+(Sep!E38*5)+(Oct!E38*4)+(Nov!E38*3)+(Dec!E38*2)+(Jan!E38*1)</f>
        <v>180072</v>
      </c>
      <c r="G38" s="110">
        <v>411007</v>
      </c>
      <c r="H38" s="32">
        <f>Dec!H38+G38</f>
        <v>2555730</v>
      </c>
      <c r="I38" s="32">
        <f t="shared" si="0"/>
        <v>457169</v>
      </c>
      <c r="J38" s="32">
        <f t="shared" si="1"/>
        <v>3476858</v>
      </c>
    </row>
    <row r="39" spans="1:10" s="1" customFormat="1" ht="15.75" customHeight="1" x14ac:dyDescent="0.2">
      <c r="A39" s="5" t="s">
        <v>28</v>
      </c>
      <c r="B39" s="6" t="s">
        <v>20</v>
      </c>
      <c r="C39" s="108">
        <v>34030</v>
      </c>
      <c r="D39" s="32">
        <f>(Jul!C39*7)+(Aug!C39*6)+(Sep!C39*5)+(Oct!C39*4)+(Nov!C39*3)+(Dec!C39*2)+(Jan!C39*1)</f>
        <v>284634</v>
      </c>
      <c r="E39" s="109"/>
      <c r="F39" s="32">
        <f>(Jul!E39*7)+(Aug!E39*6)+(Sep!E39*5)+(Oct!E39*4)+(Nov!E39*3)+(Dec!E39*2)+(Jan!E39*1)</f>
        <v>9136</v>
      </c>
      <c r="G39" s="110">
        <v>313038</v>
      </c>
      <c r="H39" s="32">
        <f>Dec!H39+G39</f>
        <v>604168</v>
      </c>
      <c r="I39" s="32">
        <f t="shared" si="0"/>
        <v>347068</v>
      </c>
      <c r="J39" s="32">
        <f t="shared" si="1"/>
        <v>897938</v>
      </c>
    </row>
    <row r="40" spans="1:10" s="1" customFormat="1" ht="15.75" customHeight="1" x14ac:dyDescent="0.2">
      <c r="A40" s="5" t="s">
        <v>29</v>
      </c>
      <c r="B40" s="6" t="s">
        <v>20</v>
      </c>
      <c r="C40" s="108">
        <v>9240</v>
      </c>
      <c r="D40" s="32">
        <f>(Jul!C40*7)+(Aug!C40*6)+(Sep!C40*5)+(Oct!C40*4)+(Nov!C40*3)+(Dec!C40*2)+(Jan!C40*1)</f>
        <v>241388</v>
      </c>
      <c r="E40" s="109">
        <v>1072</v>
      </c>
      <c r="F40" s="32">
        <f>(Jul!E40*7)+(Aug!E40*6)+(Sep!E40*5)+(Oct!E40*4)+(Nov!E40*3)+(Dec!E40*2)+(Jan!E40*1)</f>
        <v>34704</v>
      </c>
      <c r="G40" s="110">
        <v>93353</v>
      </c>
      <c r="H40" s="32">
        <f>Dec!H40+G40</f>
        <v>459120</v>
      </c>
      <c r="I40" s="32">
        <f t="shared" si="0"/>
        <v>103665</v>
      </c>
      <c r="J40" s="32">
        <f t="shared" si="1"/>
        <v>735212</v>
      </c>
    </row>
    <row r="41" spans="1:10" s="10" customFormat="1" ht="15.75" customHeight="1" x14ac:dyDescent="0.2">
      <c r="A41" s="8" t="s">
        <v>32</v>
      </c>
      <c r="B41" s="9" t="s">
        <v>20</v>
      </c>
      <c r="C41" s="108"/>
      <c r="D41" s="32">
        <f>(Jul!C41*7)+(Aug!C41*6)+(Sep!C41*5)+(Oct!C41*4)+(Nov!C41*3)+(Dec!C41*2)+(Jan!C41*1)</f>
        <v>0</v>
      </c>
      <c r="E41" s="109"/>
      <c r="F41" s="32">
        <f>(Jul!E41*7)+(Aug!E41*6)+(Sep!E41*5)+(Oct!E41*4)+(Nov!E41*3)+(Dec!E41*2)+(Jan!E41*1)</f>
        <v>0</v>
      </c>
      <c r="G41" s="110"/>
      <c r="H41" s="32">
        <f>Dec!H41+G41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 x14ac:dyDescent="0.2">
      <c r="A42" s="5" t="s">
        <v>33</v>
      </c>
      <c r="B42" s="6" t="s">
        <v>20</v>
      </c>
      <c r="C42" s="108">
        <v>12017</v>
      </c>
      <c r="D42" s="32">
        <f>(Jul!C42*7)+(Aug!C42*6)+(Sep!C42*5)+(Oct!C42*4)+(Nov!C42*3)+(Dec!C42*2)+(Jan!C42*1)</f>
        <v>322003</v>
      </c>
      <c r="E42" s="109">
        <v>2937</v>
      </c>
      <c r="F42" s="32">
        <f>(Jul!E42*7)+(Aug!E42*6)+(Sep!E42*5)+(Oct!E42*4)+(Nov!E42*3)+(Dec!E42*2)+(Jan!E42*1)</f>
        <v>110144</v>
      </c>
      <c r="G42" s="110">
        <v>156460</v>
      </c>
      <c r="H42" s="32">
        <f>Dec!H42+G42</f>
        <v>471879</v>
      </c>
      <c r="I42" s="32">
        <f t="shared" si="0"/>
        <v>171414</v>
      </c>
      <c r="J42" s="32">
        <f t="shared" si="1"/>
        <v>904026</v>
      </c>
    </row>
    <row r="43" spans="1:10" s="1" customFormat="1" ht="15.75" customHeight="1" x14ac:dyDescent="0.2">
      <c r="A43" s="5" t="s">
        <v>34</v>
      </c>
      <c r="B43" s="6" t="s">
        <v>20</v>
      </c>
      <c r="C43" s="108">
        <v>16451</v>
      </c>
      <c r="D43" s="32">
        <f>(Jul!C43*7)+(Aug!C43*6)+(Sep!C43*5)+(Oct!C43*4)+(Nov!C43*3)+(Dec!C43*2)+(Jan!C43*1)</f>
        <v>199990</v>
      </c>
      <c r="E43" s="109">
        <v>2711</v>
      </c>
      <c r="F43" s="32">
        <f>(Jul!E43*7)+(Aug!E43*6)+(Sep!E43*5)+(Oct!E43*4)+(Nov!E43*3)+(Dec!E43*2)+(Jan!E43*1)</f>
        <v>60381</v>
      </c>
      <c r="G43" s="110">
        <v>55163</v>
      </c>
      <c r="H43" s="32">
        <f>Dec!H43+G43</f>
        <v>269252</v>
      </c>
      <c r="I43" s="32">
        <f t="shared" si="0"/>
        <v>74325</v>
      </c>
      <c r="J43" s="32">
        <f t="shared" si="1"/>
        <v>529623</v>
      </c>
    </row>
    <row r="44" spans="1:10" s="10" customFormat="1" ht="15.75" customHeight="1" x14ac:dyDescent="0.2">
      <c r="A44" s="8" t="s">
        <v>35</v>
      </c>
      <c r="B44" s="9" t="s">
        <v>20</v>
      </c>
      <c r="C44" s="108"/>
      <c r="D44" s="32">
        <f>(Jul!C44*7)+(Aug!C44*6)+(Sep!C44*5)+(Oct!C44*4)+(Nov!C44*3)+(Dec!C44*2)+(Jan!C44*1)</f>
        <v>0</v>
      </c>
      <c r="E44" s="109"/>
      <c r="F44" s="32">
        <f>(Jul!E44*7)+(Aug!E44*6)+(Sep!E44*5)+(Oct!E44*4)+(Nov!E44*3)+(Dec!E44*2)+(Jan!E44*1)</f>
        <v>0</v>
      </c>
      <c r="G44" s="110"/>
      <c r="H44" s="32">
        <f>Dec!H44+G44</f>
        <v>0</v>
      </c>
      <c r="I44" s="32">
        <f t="shared" si="0"/>
        <v>0</v>
      </c>
      <c r="J44" s="32">
        <f t="shared" si="1"/>
        <v>0</v>
      </c>
    </row>
    <row r="45" spans="1:10" s="1" customFormat="1" ht="15.75" customHeight="1" x14ac:dyDescent="0.2">
      <c r="A45" s="5" t="s">
        <v>38</v>
      </c>
      <c r="B45" s="6" t="s">
        <v>20</v>
      </c>
      <c r="C45" s="108">
        <v>13022</v>
      </c>
      <c r="D45" s="32">
        <f>(Jul!C45*7)+(Aug!C45*6)+(Sep!C45*5)+(Oct!C45*4)+(Nov!C45*3)+(Dec!C45*2)+(Jan!C45*1)</f>
        <v>341838</v>
      </c>
      <c r="E45" s="109">
        <v>238</v>
      </c>
      <c r="F45" s="32">
        <f>(Jul!E45*7)+(Aug!E45*6)+(Sep!E45*5)+(Oct!E45*4)+(Nov!E45*3)+(Dec!E45*2)+(Jan!E45*1)</f>
        <v>8419</v>
      </c>
      <c r="G45" s="110">
        <v>25055</v>
      </c>
      <c r="H45" s="32">
        <f>Dec!H45+G45</f>
        <v>430407</v>
      </c>
      <c r="I45" s="32">
        <f t="shared" si="0"/>
        <v>38315</v>
      </c>
      <c r="J45" s="32">
        <f t="shared" si="1"/>
        <v>780664</v>
      </c>
    </row>
    <row r="46" spans="1:10" s="10" customFormat="1" ht="15.75" customHeight="1" x14ac:dyDescent="0.2">
      <c r="A46" s="8" t="s">
        <v>39</v>
      </c>
      <c r="B46" s="9" t="s">
        <v>20</v>
      </c>
      <c r="C46" s="108">
        <v>10662</v>
      </c>
      <c r="D46" s="32">
        <f>(Jul!C46*7)+(Aug!C46*6)+(Sep!C46*5)+(Oct!C46*4)+(Nov!C46*3)+(Dec!C46*2)+(Jan!C46*1)</f>
        <v>160903</v>
      </c>
      <c r="E46" s="109"/>
      <c r="F46" s="32">
        <f>(Jul!E46*7)+(Aug!E46*6)+(Sep!E46*5)+(Oct!E46*4)+(Nov!E46*3)+(Dec!E46*2)+(Jan!E46*1)</f>
        <v>21878</v>
      </c>
      <c r="G46" s="110">
        <v>50849</v>
      </c>
      <c r="H46" s="32">
        <f>Dec!H46+G46</f>
        <v>257842</v>
      </c>
      <c r="I46" s="32">
        <f t="shared" si="0"/>
        <v>61511</v>
      </c>
      <c r="J46" s="32">
        <f t="shared" si="1"/>
        <v>440623</v>
      </c>
    </row>
    <row r="47" spans="1:10" s="1" customFormat="1" ht="15.75" customHeight="1" x14ac:dyDescent="0.2">
      <c r="A47" s="5" t="s">
        <v>41</v>
      </c>
      <c r="B47" s="6" t="s">
        <v>20</v>
      </c>
      <c r="C47" s="108">
        <v>30179</v>
      </c>
      <c r="D47" s="32">
        <f>(Jul!C47*7)+(Aug!C47*6)+(Sep!C47*5)+(Oct!C47*4)+(Nov!C47*3)+(Dec!C47*2)+(Jan!C47*1)</f>
        <v>882340</v>
      </c>
      <c r="E47" s="109">
        <v>11613</v>
      </c>
      <c r="F47" s="32">
        <f>(Jul!E47*7)+(Aug!E47*6)+(Sep!E47*5)+(Oct!E47*4)+(Nov!E47*3)+(Dec!E47*2)+(Jan!E47*1)</f>
        <v>266359</v>
      </c>
      <c r="G47" s="110">
        <v>113372</v>
      </c>
      <c r="H47" s="32">
        <f>Dec!H47+G47</f>
        <v>1290397</v>
      </c>
      <c r="I47" s="32">
        <f t="shared" si="0"/>
        <v>155164</v>
      </c>
      <c r="J47" s="32">
        <f t="shared" si="1"/>
        <v>2439096</v>
      </c>
    </row>
    <row r="48" spans="1:10" s="1" customFormat="1" ht="15.75" customHeight="1" x14ac:dyDescent="0.2">
      <c r="A48" s="5" t="s">
        <v>42</v>
      </c>
      <c r="B48" s="6" t="s">
        <v>20</v>
      </c>
      <c r="C48" s="108">
        <v>12098</v>
      </c>
      <c r="D48" s="32">
        <f>(Jul!C48*7)+(Aug!C48*6)+(Sep!C48*5)+(Oct!C48*4)+(Nov!C48*3)+(Dec!C48*2)+(Jan!C48*1)</f>
        <v>76061</v>
      </c>
      <c r="E48" s="109">
        <v>6613</v>
      </c>
      <c r="F48" s="32">
        <f>(Jul!E48*7)+(Aug!E48*6)+(Sep!E48*5)+(Oct!E48*4)+(Nov!E48*3)+(Dec!E48*2)+(Jan!E48*1)</f>
        <v>206915</v>
      </c>
      <c r="G48" s="110">
        <v>122408</v>
      </c>
      <c r="H48" s="32">
        <f>Dec!H48+G48</f>
        <v>431139</v>
      </c>
      <c r="I48" s="32">
        <f t="shared" si="0"/>
        <v>141119</v>
      </c>
      <c r="J48" s="32">
        <f t="shared" si="1"/>
        <v>714115</v>
      </c>
    </row>
    <row r="49" spans="1:10" s="10" customFormat="1" ht="15.75" customHeight="1" x14ac:dyDescent="0.2">
      <c r="A49" s="8" t="s">
        <v>43</v>
      </c>
      <c r="B49" s="9" t="s">
        <v>20</v>
      </c>
      <c r="C49" s="108">
        <v>4260</v>
      </c>
      <c r="D49" s="32">
        <f>(Jul!C49*7)+(Aug!C49*6)+(Sep!C49*5)+(Oct!C49*4)+(Nov!C49*3)+(Dec!C49*2)+(Jan!C49*1)</f>
        <v>45115</v>
      </c>
      <c r="E49" s="109"/>
      <c r="F49" s="32">
        <f>(Jul!E49*7)+(Aug!E49*6)+(Sep!E49*5)+(Oct!E49*4)+(Nov!E49*3)+(Dec!E49*2)+(Jan!E49*1)</f>
        <v>35001</v>
      </c>
      <c r="G49" s="110">
        <v>31104</v>
      </c>
      <c r="H49" s="32">
        <f>Dec!H49+G49</f>
        <v>169208</v>
      </c>
      <c r="I49" s="32">
        <f t="shared" si="0"/>
        <v>35364</v>
      </c>
      <c r="J49" s="32">
        <f t="shared" si="1"/>
        <v>249324</v>
      </c>
    </row>
    <row r="50" spans="1:10" s="10" customFormat="1" ht="15.75" customHeight="1" x14ac:dyDescent="0.2">
      <c r="A50" s="8" t="s">
        <v>129</v>
      </c>
      <c r="B50" s="9" t="s">
        <v>20</v>
      </c>
      <c r="C50" s="108">
        <v>11217</v>
      </c>
      <c r="D50" s="32">
        <f>(Jul!C50*7)+(Aug!C50*6)+(Sep!C50*5)+(Oct!C50*4)+(Nov!C50*3)+(Dec!C50*2)+(Jan!C50*1)</f>
        <v>366883</v>
      </c>
      <c r="E50" s="109"/>
      <c r="F50" s="32">
        <f>(Jul!E50*7)+(Aug!E50*6)+(Sep!E50*5)+(Oct!E50*4)+(Nov!E50*3)+(Dec!E50*2)+(Jan!E50*1)</f>
        <v>47996</v>
      </c>
      <c r="G50" s="110">
        <v>16038</v>
      </c>
      <c r="H50" s="32">
        <f>Dec!H50+G50</f>
        <v>247800</v>
      </c>
      <c r="I50" s="32">
        <f t="shared" si="0"/>
        <v>27255</v>
      </c>
      <c r="J50" s="32">
        <f t="shared" si="1"/>
        <v>662679</v>
      </c>
    </row>
    <row r="51" spans="1:10" s="1" customFormat="1" ht="15.75" customHeight="1" x14ac:dyDescent="0.2">
      <c r="A51" s="5" t="s">
        <v>48</v>
      </c>
      <c r="B51" s="6" t="s">
        <v>20</v>
      </c>
      <c r="C51" s="108">
        <v>46142</v>
      </c>
      <c r="D51" s="32">
        <f>(Jul!C51*7)+(Aug!C51*6)+(Sep!C51*5)+(Oct!C51*4)+(Nov!C51*3)+(Dec!C51*2)+(Jan!C51*1)</f>
        <v>338187</v>
      </c>
      <c r="E51" s="109"/>
      <c r="F51" s="32">
        <f>(Jul!E51*7)+(Aug!E51*6)+(Sep!E51*5)+(Oct!E51*4)+(Nov!E51*3)+(Dec!E51*2)+(Jan!E51*1)</f>
        <v>43231</v>
      </c>
      <c r="G51" s="110">
        <v>176493</v>
      </c>
      <c r="H51" s="32">
        <f>Dec!H51+G51</f>
        <v>740751</v>
      </c>
      <c r="I51" s="32">
        <f t="shared" si="0"/>
        <v>222635</v>
      </c>
      <c r="J51" s="32">
        <f t="shared" si="1"/>
        <v>1122169</v>
      </c>
    </row>
    <row r="52" spans="1:10" s="10" customFormat="1" ht="15.75" customHeight="1" x14ac:dyDescent="0.2">
      <c r="A52" s="8" t="s">
        <v>53</v>
      </c>
      <c r="B52" s="9" t="s">
        <v>20</v>
      </c>
      <c r="C52" s="108">
        <v>575</v>
      </c>
      <c r="D52" s="32">
        <f>(Jul!C52*7)+(Aug!C52*6)+(Sep!C52*5)+(Oct!C52*4)+(Nov!C52*3)+(Dec!C52*2)+(Jan!C52*1)</f>
        <v>19424</v>
      </c>
      <c r="E52" s="109"/>
      <c r="F52" s="32">
        <f>(Jul!E52*7)+(Aug!E52*6)+(Sep!E52*5)+(Oct!E52*4)+(Nov!E52*3)+(Dec!E52*2)+(Jan!E52*1)</f>
        <v>9594</v>
      </c>
      <c r="G52" s="110">
        <v>3669</v>
      </c>
      <c r="H52" s="32">
        <f>Dec!H52+G52</f>
        <v>108730</v>
      </c>
      <c r="I52" s="32">
        <f t="shared" si="0"/>
        <v>4244</v>
      </c>
      <c r="J52" s="32">
        <f t="shared" si="1"/>
        <v>137748</v>
      </c>
    </row>
    <row r="53" spans="1:10" s="10" customFormat="1" ht="15.75" customHeight="1" x14ac:dyDescent="0.2">
      <c r="A53" s="8" t="s">
        <v>54</v>
      </c>
      <c r="B53" s="9" t="s">
        <v>20</v>
      </c>
      <c r="C53" s="108">
        <v>6124</v>
      </c>
      <c r="D53" s="32">
        <f>(Jul!C53*7)+(Aug!C53*6)+(Sep!C53*5)+(Oct!C53*4)+(Nov!C53*3)+(Dec!C53*2)+(Jan!C53*1)</f>
        <v>218327</v>
      </c>
      <c r="E53" s="109">
        <v>2692</v>
      </c>
      <c r="F53" s="32">
        <f>(Jul!E53*7)+(Aug!E53*6)+(Sep!E53*5)+(Oct!E53*4)+(Nov!E53*3)+(Dec!E53*2)+(Jan!E53*1)</f>
        <v>247814</v>
      </c>
      <c r="G53" s="110">
        <v>41364</v>
      </c>
      <c r="H53" s="32">
        <f>Dec!H53+G53</f>
        <v>595582</v>
      </c>
      <c r="I53" s="32">
        <f t="shared" si="0"/>
        <v>50180</v>
      </c>
      <c r="J53" s="32">
        <f t="shared" si="1"/>
        <v>1061723</v>
      </c>
    </row>
    <row r="54" spans="1:10" s="10" customFormat="1" ht="15.75" customHeight="1" x14ac:dyDescent="0.2">
      <c r="A54" s="8" t="s">
        <v>55</v>
      </c>
      <c r="B54" s="9" t="s">
        <v>20</v>
      </c>
      <c r="C54" s="108">
        <v>24624</v>
      </c>
      <c r="D54" s="32">
        <f>(Jul!C54*7)+(Aug!C54*6)+(Sep!C54*5)+(Oct!C54*4)+(Nov!C54*3)+(Dec!C54*2)+(Jan!C54*1)</f>
        <v>341989</v>
      </c>
      <c r="E54" s="109">
        <v>14193</v>
      </c>
      <c r="F54" s="32">
        <f>(Jul!E54*7)+(Aug!E54*6)+(Sep!E54*5)+(Oct!E54*4)+(Nov!E54*3)+(Dec!E54*2)+(Jan!E54*1)</f>
        <v>486221</v>
      </c>
      <c r="G54" s="110">
        <v>103698</v>
      </c>
      <c r="H54" s="32">
        <f>Dec!H54+G54</f>
        <v>929947</v>
      </c>
      <c r="I54" s="32">
        <f t="shared" si="0"/>
        <v>142515</v>
      </c>
      <c r="J54" s="32">
        <f t="shared" si="1"/>
        <v>1758157</v>
      </c>
    </row>
    <row r="55" spans="1:10" s="1" customFormat="1" ht="15.75" customHeight="1" x14ac:dyDescent="0.2">
      <c r="A55" s="5" t="s">
        <v>57</v>
      </c>
      <c r="B55" s="6" t="s">
        <v>20</v>
      </c>
      <c r="C55" s="108">
        <v>6138</v>
      </c>
      <c r="D55" s="32">
        <f>(Jul!C55*7)+(Aug!C55*6)+(Sep!C55*5)+(Oct!C55*4)+(Nov!C55*3)+(Dec!C55*2)+(Jan!C55*1)</f>
        <v>51086</v>
      </c>
      <c r="E55" s="109">
        <v>1428</v>
      </c>
      <c r="F55" s="32">
        <f>(Jul!E55*7)+(Aug!E55*6)+(Sep!E55*5)+(Oct!E55*4)+(Nov!E55*3)+(Dec!E55*2)+(Jan!E55*1)</f>
        <v>8632</v>
      </c>
      <c r="G55" s="110">
        <v>46375</v>
      </c>
      <c r="H55" s="32">
        <f>Dec!H55+G55</f>
        <v>175499</v>
      </c>
      <c r="I55" s="32">
        <f t="shared" si="0"/>
        <v>53941</v>
      </c>
      <c r="J55" s="32">
        <f t="shared" si="1"/>
        <v>235217</v>
      </c>
    </row>
    <row r="56" spans="1:10" s="1" customFormat="1" ht="15.75" customHeight="1" x14ac:dyDescent="0.2">
      <c r="A56" s="5" t="s">
        <v>58</v>
      </c>
      <c r="B56" s="6" t="s">
        <v>20</v>
      </c>
      <c r="C56" s="108">
        <v>22702</v>
      </c>
      <c r="D56" s="32">
        <f>(Jul!C56*7)+(Aug!C56*6)+(Sep!C56*5)+(Oct!C56*4)+(Nov!C56*3)+(Dec!C56*2)+(Jan!C56*1)</f>
        <v>248937</v>
      </c>
      <c r="E56" s="109">
        <v>14693</v>
      </c>
      <c r="F56" s="32">
        <f>(Jul!E56*7)+(Aug!E56*6)+(Sep!E56*5)+(Oct!E56*4)+(Nov!E56*3)+(Dec!E56*2)+(Jan!E56*1)</f>
        <v>311612</v>
      </c>
      <c r="G56" s="110">
        <v>185733</v>
      </c>
      <c r="H56" s="32">
        <f>Dec!H56+G56</f>
        <v>788557</v>
      </c>
      <c r="I56" s="32">
        <f t="shared" si="0"/>
        <v>223128</v>
      </c>
      <c r="J56" s="32">
        <f t="shared" si="1"/>
        <v>1349106</v>
      </c>
    </row>
    <row r="57" spans="1:10" s="1" customFormat="1" ht="15.75" customHeight="1" x14ac:dyDescent="0.2">
      <c r="A57" s="5" t="s">
        <v>59</v>
      </c>
      <c r="B57" s="6" t="s">
        <v>20</v>
      </c>
      <c r="C57" s="108">
        <v>13035</v>
      </c>
      <c r="D57" s="32">
        <f>(Jul!C57*7)+(Aug!C57*6)+(Sep!C57*5)+(Oct!C57*4)+(Nov!C57*3)+(Dec!C57*2)+(Jan!C57*1)</f>
        <v>364903</v>
      </c>
      <c r="E57" s="109">
        <v>7263</v>
      </c>
      <c r="F57" s="32">
        <f>(Jul!E57*7)+(Aug!E57*6)+(Sep!E57*5)+(Oct!E57*4)+(Nov!E57*3)+(Dec!E57*2)+(Jan!E57*1)</f>
        <v>462311</v>
      </c>
      <c r="G57" s="110">
        <v>90664</v>
      </c>
      <c r="H57" s="32">
        <f>Dec!H57+G57</f>
        <v>853403</v>
      </c>
      <c r="I57" s="32">
        <f t="shared" si="0"/>
        <v>110962</v>
      </c>
      <c r="J57" s="32">
        <f t="shared" si="1"/>
        <v>1680617</v>
      </c>
    </row>
    <row r="58" spans="1:10" s="1" customFormat="1" ht="15.75" customHeight="1" x14ac:dyDescent="0.2">
      <c r="A58" s="5" t="s">
        <v>60</v>
      </c>
      <c r="B58" s="6" t="s">
        <v>20</v>
      </c>
      <c r="C58" s="108">
        <v>40681</v>
      </c>
      <c r="D58" s="32">
        <f>(Jul!C58*7)+(Aug!C58*6)+(Sep!C58*5)+(Oct!C58*4)+(Nov!C58*3)+(Dec!C58*2)+(Jan!C58*1)</f>
        <v>869375</v>
      </c>
      <c r="E58" s="109">
        <v>4346</v>
      </c>
      <c r="F58" s="32">
        <f>(Jul!E58*7)+(Aug!E58*6)+(Sep!E58*5)+(Oct!E58*4)+(Nov!E58*3)+(Dec!E58*2)+(Jan!E58*1)</f>
        <v>267069</v>
      </c>
      <c r="G58" s="110">
        <v>220705</v>
      </c>
      <c r="H58" s="32">
        <f>Dec!H58+G58</f>
        <v>1315918</v>
      </c>
      <c r="I58" s="32">
        <f t="shared" si="0"/>
        <v>265732</v>
      </c>
      <c r="J58" s="32">
        <f t="shared" si="1"/>
        <v>2452362</v>
      </c>
    </row>
    <row r="59" spans="1:10" s="1" customFormat="1" ht="15.75" customHeight="1" x14ac:dyDescent="0.2">
      <c r="A59" s="5" t="s">
        <v>64</v>
      </c>
      <c r="B59" s="6" t="s">
        <v>20</v>
      </c>
      <c r="C59" s="108">
        <v>4328</v>
      </c>
      <c r="D59" s="32">
        <f>(Jul!C59*7)+(Aug!C59*6)+(Sep!C59*5)+(Oct!C59*4)+(Nov!C59*3)+(Dec!C59*2)+(Jan!C59*1)</f>
        <v>185301</v>
      </c>
      <c r="E59" s="109"/>
      <c r="F59" s="32">
        <f>(Jul!E59*7)+(Aug!E59*6)+(Sep!E59*5)+(Oct!E59*4)+(Nov!E59*3)+(Dec!E59*2)+(Jan!E59*1)</f>
        <v>25403</v>
      </c>
      <c r="G59" s="110">
        <v>2345</v>
      </c>
      <c r="H59" s="32">
        <f>Dec!H59+G59</f>
        <v>178058</v>
      </c>
      <c r="I59" s="32">
        <f t="shared" si="0"/>
        <v>6673</v>
      </c>
      <c r="J59" s="32">
        <f t="shared" si="1"/>
        <v>388762</v>
      </c>
    </row>
    <row r="60" spans="1:10" s="1" customFormat="1" ht="15.75" customHeight="1" x14ac:dyDescent="0.2">
      <c r="A60" s="5" t="s">
        <v>65</v>
      </c>
      <c r="B60" s="6" t="s">
        <v>20</v>
      </c>
      <c r="C60" s="108">
        <v>5796</v>
      </c>
      <c r="D60" s="32">
        <f>(Jul!C60*7)+(Aug!C60*6)+(Sep!C60*5)+(Oct!C60*4)+(Nov!C60*3)+(Dec!C60*2)+(Jan!C60*1)</f>
        <v>199294</v>
      </c>
      <c r="E60" s="109">
        <v>2154</v>
      </c>
      <c r="F60" s="32">
        <f>(Jul!E60*7)+(Aug!E60*6)+(Sep!E60*5)+(Oct!E60*4)+(Nov!E60*3)+(Dec!E60*2)+(Jan!E60*1)</f>
        <v>61693</v>
      </c>
      <c r="G60" s="110">
        <v>51900</v>
      </c>
      <c r="H60" s="32">
        <f>Dec!H60+G60</f>
        <v>542458</v>
      </c>
      <c r="I60" s="32">
        <f t="shared" si="0"/>
        <v>59850</v>
      </c>
      <c r="J60" s="32">
        <f t="shared" si="1"/>
        <v>803445</v>
      </c>
    </row>
    <row r="61" spans="1:10" s="1" customFormat="1" ht="15.75" customHeight="1" x14ac:dyDescent="0.2">
      <c r="A61" s="5" t="s">
        <v>66</v>
      </c>
      <c r="B61" s="6" t="s">
        <v>20</v>
      </c>
      <c r="C61" s="108">
        <v>16237</v>
      </c>
      <c r="D61" s="32">
        <f>(Jul!C61*7)+(Aug!C61*6)+(Sep!C61*5)+(Oct!C61*4)+(Nov!C61*3)+(Dec!C61*2)+(Jan!C61*1)</f>
        <v>191896</v>
      </c>
      <c r="E61" s="109">
        <v>7593</v>
      </c>
      <c r="F61" s="32">
        <f>(Jul!E61*7)+(Aug!E61*6)+(Sep!E61*5)+(Oct!E61*4)+(Nov!E61*3)+(Dec!E61*2)+(Jan!E61*1)</f>
        <v>103297</v>
      </c>
      <c r="G61" s="110">
        <v>122413</v>
      </c>
      <c r="H61" s="32">
        <f>Dec!H61+G61</f>
        <v>461341</v>
      </c>
      <c r="I61" s="32">
        <f t="shared" si="0"/>
        <v>146243</v>
      </c>
      <c r="J61" s="32">
        <f t="shared" si="1"/>
        <v>756534</v>
      </c>
    </row>
    <row r="62" spans="1:10" s="10" customFormat="1" ht="15.75" customHeight="1" x14ac:dyDescent="0.2">
      <c r="A62" s="8" t="s">
        <v>67</v>
      </c>
      <c r="B62" s="9" t="s">
        <v>20</v>
      </c>
      <c r="C62" s="108">
        <v>6855</v>
      </c>
      <c r="D62" s="32">
        <f>(Jul!C62*7)+(Aug!C62*6)+(Sep!C62*5)+(Oct!C62*4)+(Nov!C62*3)+(Dec!C62*2)+(Jan!C62*1)</f>
        <v>88009</v>
      </c>
      <c r="E62" s="109">
        <v>1149</v>
      </c>
      <c r="F62" s="32">
        <f>(Jul!E62*7)+(Aug!E62*6)+(Sep!E62*5)+(Oct!E62*4)+(Nov!E62*3)+(Dec!E62*2)+(Jan!E62*1)</f>
        <v>68447</v>
      </c>
      <c r="G62" s="110">
        <v>23187</v>
      </c>
      <c r="H62" s="32">
        <f>Dec!H62+G62</f>
        <v>214684</v>
      </c>
      <c r="I62" s="32">
        <f t="shared" si="0"/>
        <v>31191</v>
      </c>
      <c r="J62" s="32">
        <f t="shared" si="1"/>
        <v>371140</v>
      </c>
    </row>
    <row r="63" spans="1:10" s="1" customFormat="1" ht="15.75" customHeight="1" x14ac:dyDescent="0.2">
      <c r="A63" s="5" t="s">
        <v>68</v>
      </c>
      <c r="B63" s="6" t="s">
        <v>20</v>
      </c>
      <c r="C63" s="108">
        <v>18469</v>
      </c>
      <c r="D63" s="32">
        <f>(Jul!C63*7)+(Aug!C63*6)+(Sep!C63*5)+(Oct!C63*4)+(Nov!C63*3)+(Dec!C63*2)+(Jan!C63*1)</f>
        <v>375593</v>
      </c>
      <c r="E63" s="109">
        <v>3134</v>
      </c>
      <c r="F63" s="32">
        <f>(Jul!E63*7)+(Aug!E63*6)+(Sep!E63*5)+(Oct!E63*4)+(Nov!E63*3)+(Dec!E63*2)+(Jan!E63*1)</f>
        <v>130786</v>
      </c>
      <c r="G63" s="110">
        <v>148877</v>
      </c>
      <c r="H63" s="32">
        <f>Dec!H63+G63</f>
        <v>825781</v>
      </c>
      <c r="I63" s="32">
        <f t="shared" si="0"/>
        <v>170480</v>
      </c>
      <c r="J63" s="32">
        <f t="shared" si="1"/>
        <v>1332160</v>
      </c>
    </row>
    <row r="64" spans="1:10" s="10" customFormat="1" ht="15.75" customHeight="1" x14ac:dyDescent="0.2">
      <c r="A64" s="8" t="s">
        <v>69</v>
      </c>
      <c r="B64" s="9" t="s">
        <v>20</v>
      </c>
      <c r="C64" s="108">
        <v>19085</v>
      </c>
      <c r="D64" s="32">
        <f>(Jul!C64*7)+(Aug!C64*6)+(Sep!C64*5)+(Oct!C64*4)+(Nov!C64*3)+(Dec!C64*2)+(Jan!C64*1)</f>
        <v>74333</v>
      </c>
      <c r="E64" s="109">
        <v>4057</v>
      </c>
      <c r="F64" s="32">
        <f>(Jul!E64*7)+(Aug!E64*6)+(Sep!E64*5)+(Oct!E64*4)+(Nov!E64*3)+(Dec!E64*2)+(Jan!E64*1)</f>
        <v>84956</v>
      </c>
      <c r="G64" s="110">
        <v>88981</v>
      </c>
      <c r="H64" s="32">
        <f>Dec!H64+G64</f>
        <v>261605</v>
      </c>
      <c r="I64" s="32">
        <f t="shared" si="0"/>
        <v>112123</v>
      </c>
      <c r="J64" s="32">
        <f t="shared" si="1"/>
        <v>420894</v>
      </c>
    </row>
    <row r="65" spans="1:10" s="1" customFormat="1" ht="15.75" customHeight="1" x14ac:dyDescent="0.2">
      <c r="A65" s="5" t="s">
        <v>70</v>
      </c>
      <c r="B65" s="6" t="s">
        <v>20</v>
      </c>
      <c r="C65" s="108">
        <v>1156</v>
      </c>
      <c r="D65" s="32">
        <f>(Jul!C65*7)+(Aug!C65*6)+(Sep!C65*5)+(Oct!C65*4)+(Nov!C65*3)+(Dec!C65*2)+(Jan!C65*1)</f>
        <v>151205</v>
      </c>
      <c r="E65" s="109"/>
      <c r="F65" s="32">
        <f>(Jul!E65*7)+(Aug!E65*6)+(Sep!E65*5)+(Oct!E65*4)+(Nov!E65*3)+(Dec!E65*2)+(Jan!E65*1)</f>
        <v>51341</v>
      </c>
      <c r="G65" s="110">
        <v>37045</v>
      </c>
      <c r="H65" s="32">
        <f>Dec!H65+G65</f>
        <v>187391</v>
      </c>
      <c r="I65" s="32">
        <f t="shared" si="0"/>
        <v>38201</v>
      </c>
      <c r="J65" s="32">
        <f t="shared" si="1"/>
        <v>389937</v>
      </c>
    </row>
    <row r="66" spans="1:10" s="10" customFormat="1" ht="15.75" customHeight="1" x14ac:dyDescent="0.2">
      <c r="A66" s="8" t="s">
        <v>71</v>
      </c>
      <c r="B66" s="9" t="s">
        <v>20</v>
      </c>
      <c r="C66" s="108">
        <v>4262</v>
      </c>
      <c r="D66" s="32">
        <f>(Jul!C66*7)+(Aug!C66*6)+(Sep!C66*5)+(Oct!C66*4)+(Nov!C66*3)+(Dec!C66*2)+(Jan!C66*1)</f>
        <v>8198</v>
      </c>
      <c r="E66" s="109">
        <v>1001</v>
      </c>
      <c r="F66" s="32">
        <f>(Jul!E66*7)+(Aug!E66*6)+(Sep!E66*5)+(Oct!E66*4)+(Nov!E66*3)+(Dec!E66*2)+(Jan!E66*1)</f>
        <v>4701</v>
      </c>
      <c r="G66" s="110">
        <v>14626</v>
      </c>
      <c r="H66" s="32">
        <f>Dec!H66+G66</f>
        <v>36080</v>
      </c>
      <c r="I66" s="32">
        <f t="shared" si="0"/>
        <v>19889</v>
      </c>
      <c r="J66" s="32">
        <f t="shared" si="1"/>
        <v>48979</v>
      </c>
    </row>
    <row r="67" spans="1:10" s="1" customFormat="1" ht="15.75" customHeight="1" x14ac:dyDescent="0.2">
      <c r="A67" s="5" t="s">
        <v>72</v>
      </c>
      <c r="B67" s="6" t="s">
        <v>20</v>
      </c>
      <c r="C67" s="108">
        <v>6493</v>
      </c>
      <c r="D67" s="32">
        <f>(Jul!C67*7)+(Aug!C67*6)+(Sep!C67*5)+(Oct!C67*4)+(Nov!C67*3)+(Dec!C67*2)+(Jan!C67*1)</f>
        <v>190687</v>
      </c>
      <c r="E67" s="109"/>
      <c r="F67" s="32">
        <f>(Jul!E67*7)+(Aug!E67*6)+(Sep!E67*5)+(Oct!E67*4)+(Nov!E67*3)+(Dec!E67*2)+(Jan!E67*1)</f>
        <v>6780</v>
      </c>
      <c r="G67" s="110">
        <v>33582</v>
      </c>
      <c r="H67" s="32">
        <f>Dec!H67+G67</f>
        <v>314033</v>
      </c>
      <c r="I67" s="32">
        <f t="shared" si="0"/>
        <v>40075</v>
      </c>
      <c r="J67" s="32">
        <f t="shared" si="1"/>
        <v>511500</v>
      </c>
    </row>
    <row r="68" spans="1:10" s="10" customFormat="1" ht="15.75" customHeight="1" x14ac:dyDescent="0.2">
      <c r="A68" s="8" t="s">
        <v>73</v>
      </c>
      <c r="B68" s="9" t="s">
        <v>20</v>
      </c>
      <c r="C68" s="108">
        <v>836</v>
      </c>
      <c r="D68" s="32">
        <f>(Jul!C68*7)+(Aug!C68*6)+(Sep!C68*5)+(Oct!C68*4)+(Nov!C68*3)+(Dec!C68*2)+(Jan!C68*1)</f>
        <v>836</v>
      </c>
      <c r="E68" s="109">
        <v>1758</v>
      </c>
      <c r="F68" s="32">
        <f>(Jul!E68*7)+(Aug!E68*6)+(Sep!E68*5)+(Oct!E68*4)+(Nov!E68*3)+(Dec!E68*2)+(Jan!E68*1)</f>
        <v>17004</v>
      </c>
      <c r="G68" s="110">
        <v>23942</v>
      </c>
      <c r="H68" s="32">
        <f>Dec!H68+G68</f>
        <v>60330</v>
      </c>
      <c r="I68" s="32">
        <f t="shared" si="0"/>
        <v>26536</v>
      </c>
      <c r="J68" s="32">
        <f t="shared" si="1"/>
        <v>78170</v>
      </c>
    </row>
    <row r="69" spans="1:10" s="1" customFormat="1" ht="15.75" customHeight="1" x14ac:dyDescent="0.2">
      <c r="A69" s="5" t="s">
        <v>138</v>
      </c>
      <c r="B69" s="6" t="s">
        <v>20</v>
      </c>
      <c r="C69" s="108">
        <v>4161</v>
      </c>
      <c r="D69" s="32">
        <f>(Jul!C69*7)+(Aug!C69*6)+(Sep!C69*5)+(Oct!C69*4)+(Nov!C69*3)+(Dec!C69*2)+(Jan!C69*1)</f>
        <v>69362</v>
      </c>
      <c r="E69" s="109">
        <v>2388</v>
      </c>
      <c r="F69" s="32">
        <f>(Jul!E69*7)+(Aug!E69*6)+(Sep!E69*5)+(Oct!E69*4)+(Nov!E69*3)+(Dec!E69*2)+(Jan!E69*1)</f>
        <v>49834</v>
      </c>
      <c r="G69" s="110">
        <v>13547</v>
      </c>
      <c r="H69" s="32">
        <f>Dec!H69+G69</f>
        <v>213249</v>
      </c>
      <c r="I69" s="32">
        <f t="shared" si="0"/>
        <v>20096</v>
      </c>
      <c r="J69" s="32">
        <f t="shared" si="1"/>
        <v>332445</v>
      </c>
    </row>
    <row r="70" spans="1:10" s="1" customFormat="1" ht="15.75" customHeight="1" x14ac:dyDescent="0.2">
      <c r="A70" s="5" t="s">
        <v>74</v>
      </c>
      <c r="B70" s="6" t="s">
        <v>20</v>
      </c>
      <c r="C70" s="108"/>
      <c r="D70" s="32">
        <f>(Jul!C70*7)+(Aug!C70*6)+(Sep!C70*5)+(Oct!C70*4)+(Nov!C70*3)+(Dec!C70*2)+(Jan!C70*1)</f>
        <v>11058</v>
      </c>
      <c r="E70" s="109"/>
      <c r="F70" s="32">
        <f>(Jul!E70*7)+(Aug!E70*6)+(Sep!E70*5)+(Oct!E70*4)+(Nov!E70*3)+(Dec!E70*2)+(Jan!E70*1)</f>
        <v>14595</v>
      </c>
      <c r="G70" s="110"/>
      <c r="H70" s="32">
        <f>Dec!H70+G70</f>
        <v>79922</v>
      </c>
      <c r="I70" s="32">
        <f t="shared" ref="I70:I80" si="2">C70+E70+G70</f>
        <v>0</v>
      </c>
      <c r="J70" s="32">
        <f t="shared" ref="J70:J80" si="3">D70+F70+H70</f>
        <v>105575</v>
      </c>
    </row>
    <row r="71" spans="1:10" s="10" customFormat="1" ht="15.75" customHeight="1" x14ac:dyDescent="0.2">
      <c r="A71" s="8" t="s">
        <v>76</v>
      </c>
      <c r="B71" s="9" t="s">
        <v>20</v>
      </c>
      <c r="C71" s="108">
        <v>3907</v>
      </c>
      <c r="D71" s="32">
        <f>(Jul!C71*7)+(Aug!C71*6)+(Sep!C71*5)+(Oct!C71*4)+(Nov!C71*3)+(Dec!C71*2)+(Jan!C71*1)</f>
        <v>23913</v>
      </c>
      <c r="E71" s="109"/>
      <c r="F71" s="32">
        <f>(Jul!E71*7)+(Aug!E71*6)+(Sep!E71*5)+(Oct!E71*4)+(Nov!E71*3)+(Dec!E71*2)+(Jan!E71*1)</f>
        <v>0</v>
      </c>
      <c r="G71" s="110">
        <v>17270</v>
      </c>
      <c r="H71" s="32">
        <f>Dec!H71+G71</f>
        <v>41774</v>
      </c>
      <c r="I71" s="32">
        <f t="shared" si="2"/>
        <v>21177</v>
      </c>
      <c r="J71" s="32">
        <f t="shared" si="3"/>
        <v>65687</v>
      </c>
    </row>
    <row r="72" spans="1:10" s="10" customFormat="1" ht="15.75" customHeight="1" x14ac:dyDescent="0.2">
      <c r="A72" s="8" t="s">
        <v>77</v>
      </c>
      <c r="B72" s="9" t="s">
        <v>20</v>
      </c>
      <c r="C72" s="108"/>
      <c r="D72" s="32">
        <f>(Jul!C72*7)+(Aug!C72*6)+(Sep!C72*5)+(Oct!C72*4)+(Nov!C72*3)+(Dec!C72*2)+(Jan!C72*1)</f>
        <v>40082</v>
      </c>
      <c r="E72" s="109"/>
      <c r="F72" s="32">
        <f>(Jul!E72*7)+(Aug!E72*6)+(Sep!E72*5)+(Oct!E72*4)+(Nov!E72*3)+(Dec!E72*2)+(Jan!E72*1)</f>
        <v>52016</v>
      </c>
      <c r="G72" s="110"/>
      <c r="H72" s="32">
        <f>Dec!H72+G72</f>
        <v>179685</v>
      </c>
      <c r="I72" s="32">
        <f t="shared" si="2"/>
        <v>0</v>
      </c>
      <c r="J72" s="32">
        <f t="shared" si="3"/>
        <v>271783</v>
      </c>
    </row>
    <row r="73" spans="1:10" s="10" customFormat="1" ht="15.75" customHeight="1" x14ac:dyDescent="0.2">
      <c r="A73" s="8" t="s">
        <v>78</v>
      </c>
      <c r="B73" s="9" t="s">
        <v>20</v>
      </c>
      <c r="C73" s="108">
        <v>7220</v>
      </c>
      <c r="D73" s="32">
        <f>(Jul!C73*7)+(Aug!C73*6)+(Sep!C73*5)+(Oct!C73*4)+(Nov!C73*3)+(Dec!C73*2)+(Jan!C73*1)</f>
        <v>379990</v>
      </c>
      <c r="E73" s="109">
        <v>239</v>
      </c>
      <c r="F73" s="32">
        <f>(Jul!E73*7)+(Aug!E73*6)+(Sep!E73*5)+(Oct!E73*4)+(Nov!E73*3)+(Dec!E73*2)+(Jan!E73*1)</f>
        <v>36045</v>
      </c>
      <c r="G73" s="110">
        <v>15153</v>
      </c>
      <c r="H73" s="32">
        <f>Dec!H73+G73</f>
        <v>553665</v>
      </c>
      <c r="I73" s="32">
        <f t="shared" si="2"/>
        <v>22612</v>
      </c>
      <c r="J73" s="32">
        <f t="shared" si="3"/>
        <v>969700</v>
      </c>
    </row>
    <row r="74" spans="1:10" s="1" customFormat="1" ht="15.75" customHeight="1" x14ac:dyDescent="0.2">
      <c r="A74" s="5" t="s">
        <v>79</v>
      </c>
      <c r="B74" s="6" t="s">
        <v>20</v>
      </c>
      <c r="C74" s="108">
        <v>720</v>
      </c>
      <c r="D74" s="32">
        <f>(Jul!C74*7)+(Aug!C74*6)+(Sep!C74*5)+(Oct!C74*4)+(Nov!C74*3)+(Dec!C74*2)+(Jan!C74*1)</f>
        <v>35306</v>
      </c>
      <c r="E74" s="109">
        <v>5197</v>
      </c>
      <c r="F74" s="32">
        <f>(Jul!E74*7)+(Aug!E74*6)+(Sep!E74*5)+(Oct!E74*4)+(Nov!E74*3)+(Dec!E74*2)+(Jan!E74*1)</f>
        <v>42741</v>
      </c>
      <c r="G74" s="110">
        <v>25078</v>
      </c>
      <c r="H74" s="32">
        <f>Dec!H74+G74</f>
        <v>129927</v>
      </c>
      <c r="I74" s="32">
        <f t="shared" si="2"/>
        <v>30995</v>
      </c>
      <c r="J74" s="32">
        <f t="shared" si="3"/>
        <v>207974</v>
      </c>
    </row>
    <row r="75" spans="1:10" s="10" customFormat="1" ht="15.75" customHeight="1" x14ac:dyDescent="0.2">
      <c r="A75" s="8" t="s">
        <v>83</v>
      </c>
      <c r="B75" s="9" t="s">
        <v>20</v>
      </c>
      <c r="C75" s="108"/>
      <c r="D75" s="32">
        <f>(Jul!C75*7)+(Aug!C75*6)+(Sep!C75*5)+(Oct!C75*4)+(Nov!C75*3)+(Dec!C75*2)+(Jan!C75*1)</f>
        <v>0</v>
      </c>
      <c r="E75" s="109"/>
      <c r="F75" s="32">
        <f>(Jul!E75*7)+(Aug!E75*6)+(Sep!E75*5)+(Oct!E75*4)+(Nov!E75*3)+(Dec!E75*2)+(Jan!E75*1)</f>
        <v>0</v>
      </c>
      <c r="G75" s="110"/>
      <c r="H75" s="32">
        <f>Dec!H75+G75</f>
        <v>0</v>
      </c>
      <c r="I75" s="32">
        <f t="shared" si="2"/>
        <v>0</v>
      </c>
      <c r="J75" s="32">
        <f t="shared" si="3"/>
        <v>0</v>
      </c>
    </row>
    <row r="76" spans="1:10" s="10" customFormat="1" ht="15.75" customHeight="1" x14ac:dyDescent="0.2">
      <c r="A76" s="8" t="s">
        <v>85</v>
      </c>
      <c r="B76" s="9" t="s">
        <v>20</v>
      </c>
      <c r="C76" s="108"/>
      <c r="D76" s="32">
        <f>(Jul!C76*7)+(Aug!C76*6)+(Sep!C76*5)+(Oct!C76*4)+(Nov!C76*3)+(Dec!C76*2)+(Jan!C76*1)</f>
        <v>0</v>
      </c>
      <c r="E76" s="109"/>
      <c r="F76" s="32">
        <f>(Jul!E76*7)+(Aug!E76*6)+(Sep!E76*5)+(Oct!E76*4)+(Nov!E76*3)+(Dec!E76*2)+(Jan!E76*1)</f>
        <v>12306</v>
      </c>
      <c r="G76" s="110"/>
      <c r="H76" s="32">
        <f>Dec!H76+G76</f>
        <v>1758</v>
      </c>
      <c r="I76" s="32">
        <f t="shared" si="2"/>
        <v>0</v>
      </c>
      <c r="J76" s="32">
        <f t="shared" si="3"/>
        <v>14064</v>
      </c>
    </row>
    <row r="77" spans="1:10" s="1" customFormat="1" ht="15.75" customHeight="1" x14ac:dyDescent="0.2">
      <c r="A77" s="5" t="s">
        <v>86</v>
      </c>
      <c r="B77" s="6" t="s">
        <v>20</v>
      </c>
      <c r="C77" s="108">
        <v>20655</v>
      </c>
      <c r="D77" s="32">
        <f>(Jul!C77*7)+(Aug!C77*6)+(Sep!C77*5)+(Oct!C77*4)+(Nov!C77*3)+(Dec!C77*2)+(Jan!C77*1)</f>
        <v>523868</v>
      </c>
      <c r="E77" s="109">
        <v>138</v>
      </c>
      <c r="F77" s="32">
        <f>(Jul!E77*7)+(Aug!E77*6)+(Sep!E77*5)+(Oct!E77*4)+(Nov!E77*3)+(Dec!E77*2)+(Jan!E77*1)</f>
        <v>243615</v>
      </c>
      <c r="G77" s="110">
        <v>161553</v>
      </c>
      <c r="H77" s="32">
        <f>Dec!H77+G77</f>
        <v>1155560</v>
      </c>
      <c r="I77" s="32">
        <f t="shared" si="2"/>
        <v>182346</v>
      </c>
      <c r="J77" s="32">
        <f t="shared" si="3"/>
        <v>1923043</v>
      </c>
    </row>
    <row r="78" spans="1:10" s="1" customFormat="1" ht="15.75" customHeight="1" x14ac:dyDescent="0.2">
      <c r="A78" s="5" t="s">
        <v>137</v>
      </c>
      <c r="B78" s="6" t="s">
        <v>20</v>
      </c>
      <c r="C78" s="108"/>
      <c r="D78" s="32">
        <f>(Jul!C78*7)+(Aug!C78*6)+(Sep!C78*5)+(Oct!C78*4)+(Nov!C78*3)+(Dec!C78*2)+(Jan!C78*1)</f>
        <v>0</v>
      </c>
      <c r="E78" s="109">
        <v>1486</v>
      </c>
      <c r="F78" s="32">
        <f>(Jul!E78*7)+(Aug!E78*6)+(Sep!E78*5)+(Oct!E78*4)+(Nov!E78*3)+(Dec!E78*2)+(Jan!E78*1)</f>
        <v>56381</v>
      </c>
      <c r="G78" s="110"/>
      <c r="H78" s="32">
        <f>Dec!H78+G78</f>
        <v>33645</v>
      </c>
      <c r="I78" s="32">
        <f t="shared" si="2"/>
        <v>1486</v>
      </c>
      <c r="J78" s="32">
        <f t="shared" si="3"/>
        <v>90026</v>
      </c>
    </row>
    <row r="79" spans="1:10" s="1" customFormat="1" ht="15.75" customHeight="1" x14ac:dyDescent="0.2">
      <c r="A79" s="5" t="s">
        <v>135</v>
      </c>
      <c r="B79" s="6" t="s">
        <v>20</v>
      </c>
      <c r="C79" s="108"/>
      <c r="D79" s="32">
        <f>(Jul!C79*7)+(Aug!C79*6)+(Sep!C79*5)+(Oct!C79*4)+(Nov!C79*3)+(Dec!C79*2)+(Jan!C79*1)</f>
        <v>0</v>
      </c>
      <c r="E79" s="109"/>
      <c r="F79" s="32">
        <f>(Jul!E79*7)+(Aug!E79*6)+(Sep!E79*5)+(Oct!E79*4)+(Nov!E79*3)+(Dec!E79*2)+(Jan!E79*1)</f>
        <v>51196</v>
      </c>
      <c r="G79" s="110"/>
      <c r="H79" s="32">
        <f>Dec!H79+G79</f>
        <v>373596</v>
      </c>
      <c r="I79" s="32">
        <f t="shared" si="2"/>
        <v>0</v>
      </c>
      <c r="J79" s="32">
        <f t="shared" si="3"/>
        <v>424792</v>
      </c>
    </row>
    <row r="80" spans="1:10" s="1" customFormat="1" ht="15.75" customHeight="1" x14ac:dyDescent="0.2">
      <c r="A80" s="5" t="s">
        <v>136</v>
      </c>
      <c r="B80" s="6" t="s">
        <v>20</v>
      </c>
      <c r="C80" s="108"/>
      <c r="D80" s="32">
        <f>(Jul!C80*7)+(Aug!C80*6)+(Sep!C80*5)+(Oct!C80*4)+(Nov!C80*3)+(Dec!C80*2)+(Jan!C80*1)</f>
        <v>2169</v>
      </c>
      <c r="E80" s="109">
        <v>2120</v>
      </c>
      <c r="F80" s="32">
        <f>(Jul!E80*7)+(Aug!E80*6)+(Sep!E80*5)+(Oct!E80*4)+(Nov!E80*3)+(Dec!E80*2)+(Jan!E80*1)</f>
        <v>21958</v>
      </c>
      <c r="G80" s="110">
        <v>2120</v>
      </c>
      <c r="H80" s="32">
        <f>Dec!H80+G80</f>
        <v>23126</v>
      </c>
      <c r="I80" s="32">
        <f t="shared" si="2"/>
        <v>4240</v>
      </c>
      <c r="J80" s="32">
        <f t="shared" si="3"/>
        <v>47253</v>
      </c>
    </row>
    <row r="81" spans="1:10" s="3" customFormat="1" ht="21.75" x14ac:dyDescent="0.2">
      <c r="A81" s="18" t="s">
        <v>123</v>
      </c>
      <c r="B81" s="2"/>
      <c r="C81" s="33">
        <f>SUM(C5:C35)</f>
        <v>88292</v>
      </c>
      <c r="D81" s="33">
        <f t="shared" ref="D81:J81" si="4">SUM(D5:D35)</f>
        <v>3244447</v>
      </c>
      <c r="E81" s="33">
        <f t="shared" si="4"/>
        <v>68023</v>
      </c>
      <c r="F81" s="33">
        <f t="shared" si="4"/>
        <v>2982211</v>
      </c>
      <c r="G81" s="33">
        <f t="shared" si="4"/>
        <v>813763</v>
      </c>
      <c r="H81" s="33">
        <f t="shared" si="4"/>
        <v>8276847</v>
      </c>
      <c r="I81" s="33">
        <f t="shared" si="4"/>
        <v>970078</v>
      </c>
      <c r="J81" s="33">
        <f t="shared" si="4"/>
        <v>14503505</v>
      </c>
    </row>
    <row r="82" spans="1:10" s="3" customFormat="1" ht="21.75" x14ac:dyDescent="0.2">
      <c r="A82" s="18" t="s">
        <v>124</v>
      </c>
      <c r="B82" s="2"/>
      <c r="C82" s="33">
        <f>SUM(C36:C80)</f>
        <v>476891</v>
      </c>
      <c r="D82" s="33">
        <f t="shared" ref="D82:J82" si="5">SUM(D36:D80)</f>
        <v>9019481</v>
      </c>
      <c r="E82" s="33">
        <f t="shared" si="5"/>
        <v>115220</v>
      </c>
      <c r="F82" s="33">
        <f t="shared" si="5"/>
        <v>3974934</v>
      </c>
      <c r="G82" s="33">
        <f t="shared" si="5"/>
        <v>3072144</v>
      </c>
      <c r="H82" s="33">
        <f t="shared" si="5"/>
        <v>19140831</v>
      </c>
      <c r="I82" s="33">
        <f t="shared" si="5"/>
        <v>3664255</v>
      </c>
      <c r="J82" s="33">
        <f t="shared" si="5"/>
        <v>32135246</v>
      </c>
    </row>
    <row r="83" spans="1:10" s="3" customFormat="1" ht="15.75" customHeight="1" x14ac:dyDescent="0.2">
      <c r="A83" s="16" t="s">
        <v>87</v>
      </c>
      <c r="B83" s="2"/>
      <c r="C83" s="33">
        <f>SUM(C81:C82)</f>
        <v>565183</v>
      </c>
      <c r="D83" s="33">
        <f t="shared" ref="D83:J83" si="6">SUM(D81:D82)</f>
        <v>12263928</v>
      </c>
      <c r="E83" s="33">
        <f t="shared" si="6"/>
        <v>183243</v>
      </c>
      <c r="F83" s="33">
        <f t="shared" si="6"/>
        <v>6957145</v>
      </c>
      <c r="G83" s="33">
        <f t="shared" si="6"/>
        <v>3885907</v>
      </c>
      <c r="H83" s="33">
        <f t="shared" si="6"/>
        <v>27417678</v>
      </c>
      <c r="I83" s="33">
        <f t="shared" si="6"/>
        <v>4634333</v>
      </c>
      <c r="J83" s="33">
        <f t="shared" si="6"/>
        <v>46638751</v>
      </c>
    </row>
    <row r="84" spans="1:10" x14ac:dyDescent="0.2">
      <c r="A84" s="11"/>
      <c r="B84" s="2"/>
      <c r="C84" s="2"/>
      <c r="D84" s="35"/>
      <c r="E84" s="2"/>
      <c r="F84" s="35"/>
      <c r="G84" s="2"/>
      <c r="H84" s="35"/>
      <c r="I84" s="41"/>
      <c r="J84" s="46"/>
    </row>
    <row r="85" spans="1:10" x14ac:dyDescent="0.2">
      <c r="A85" s="11"/>
      <c r="B85" s="2"/>
      <c r="C85" s="2"/>
      <c r="D85" s="35"/>
      <c r="E85" s="2"/>
      <c r="F85" s="35"/>
      <c r="G85" s="2"/>
      <c r="H85" s="35"/>
      <c r="I85" s="41" t="s">
        <v>153</v>
      </c>
      <c r="J85" s="46">
        <v>58813619</v>
      </c>
    </row>
    <row r="86" spans="1:10" x14ac:dyDescent="0.2">
      <c r="A86" s="11"/>
      <c r="B86" s="2"/>
      <c r="C86" s="2"/>
      <c r="D86" s="35"/>
      <c r="E86" s="2"/>
      <c r="F86" s="35"/>
      <c r="G86" s="2"/>
      <c r="H86" s="35"/>
    </row>
    <row r="87" spans="1:10" x14ac:dyDescent="0.2">
      <c r="C87" s="51"/>
      <c r="D87" s="51"/>
      <c r="E87" s="51"/>
      <c r="F87" s="51"/>
      <c r="G87" s="51"/>
      <c r="H87" s="51"/>
      <c r="I87" s="51"/>
      <c r="J87" s="51"/>
    </row>
  </sheetData>
  <sheetProtection password="B68E" sheet="1" objects="1" scenarios="1"/>
  <mergeCells count="1">
    <mergeCell ref="A1:J1"/>
  </mergeCells>
  <phoneticPr fontId="4" type="noConversion"/>
  <conditionalFormatting sqref="A2:A83 C2:IV2 A1:XFD1 B3:B86 C3:C4 C81:C86 I3:IV83 D3:H86">
    <cfRule type="expression" dxfId="306" priority="45" stopIfTrue="1">
      <formula>CellHasFormula</formula>
    </cfRule>
  </conditionalFormatting>
  <conditionalFormatting sqref="A1:XFD1">
    <cfRule type="expression" dxfId="305" priority="44" stopIfTrue="1">
      <formula>CellHasFormula</formula>
    </cfRule>
  </conditionalFormatting>
  <conditionalFormatting sqref="E36:E80">
    <cfRule type="expression" dxfId="304" priority="43" stopIfTrue="1">
      <formula>CellHasFormula</formula>
    </cfRule>
  </conditionalFormatting>
  <conditionalFormatting sqref="G36:G80">
    <cfRule type="expression" dxfId="303" priority="41" stopIfTrue="1">
      <formula>CellHasFormula</formula>
    </cfRule>
  </conditionalFormatting>
  <conditionalFormatting sqref="E5:E80">
    <cfRule type="expression" dxfId="302" priority="40" stopIfTrue="1">
      <formula>CellHasFormula</formula>
    </cfRule>
  </conditionalFormatting>
  <conditionalFormatting sqref="G5:G80">
    <cfRule type="expression" dxfId="301" priority="39" stopIfTrue="1">
      <formula>CellHasFormula</formula>
    </cfRule>
  </conditionalFormatting>
  <conditionalFormatting sqref="E36:E80">
    <cfRule type="expression" dxfId="300" priority="38" stopIfTrue="1">
      <formula>CellHasFormula</formula>
    </cfRule>
  </conditionalFormatting>
  <conditionalFormatting sqref="E36:E80">
    <cfRule type="expression" dxfId="299" priority="37" stopIfTrue="1">
      <formula>CellHasFormula</formula>
    </cfRule>
  </conditionalFormatting>
  <conditionalFormatting sqref="E36:E80">
    <cfRule type="expression" dxfId="298" priority="36" stopIfTrue="1">
      <formula>CellHasFormula</formula>
    </cfRule>
  </conditionalFormatting>
  <conditionalFormatting sqref="G36:G80">
    <cfRule type="expression" dxfId="297" priority="35" stopIfTrue="1">
      <formula>CellHasFormula</formula>
    </cfRule>
  </conditionalFormatting>
  <conditionalFormatting sqref="G36:G80">
    <cfRule type="expression" dxfId="296" priority="34" stopIfTrue="1">
      <formula>CellHasFormula</formula>
    </cfRule>
  </conditionalFormatting>
  <conditionalFormatting sqref="G36:G80">
    <cfRule type="expression" dxfId="295" priority="33" stopIfTrue="1">
      <formula>CellHasFormula</formula>
    </cfRule>
  </conditionalFormatting>
  <conditionalFormatting sqref="E5:E80">
    <cfRule type="expression" dxfId="294" priority="32" stopIfTrue="1">
      <formula>CellHasFormula</formula>
    </cfRule>
  </conditionalFormatting>
  <conditionalFormatting sqref="E5:E80">
    <cfRule type="expression" dxfId="293" priority="31" stopIfTrue="1">
      <formula>CellHasFormula</formula>
    </cfRule>
  </conditionalFormatting>
  <conditionalFormatting sqref="G5:G80">
    <cfRule type="expression" dxfId="292" priority="30" stopIfTrue="1">
      <formula>CellHasFormula</formula>
    </cfRule>
  </conditionalFormatting>
  <conditionalFormatting sqref="G5:G80">
    <cfRule type="expression" dxfId="291" priority="29" stopIfTrue="1">
      <formula>CellHasFormula</formula>
    </cfRule>
  </conditionalFormatting>
  <conditionalFormatting sqref="E5:E35">
    <cfRule type="expression" dxfId="290" priority="28" stopIfTrue="1">
      <formula>CellHasFormula</formula>
    </cfRule>
  </conditionalFormatting>
  <conditionalFormatting sqref="E5:E35">
    <cfRule type="expression" dxfId="289" priority="27" stopIfTrue="1">
      <formula>CellHasFormula</formula>
    </cfRule>
  </conditionalFormatting>
  <conditionalFormatting sqref="E5:E35">
    <cfRule type="expression" dxfId="288" priority="26" stopIfTrue="1">
      <formula>CellHasFormula</formula>
    </cfRule>
  </conditionalFormatting>
  <conditionalFormatting sqref="E5:E35">
    <cfRule type="expression" dxfId="287" priority="25" stopIfTrue="1">
      <formula>CellHasFormula</formula>
    </cfRule>
  </conditionalFormatting>
  <conditionalFormatting sqref="G5:G35">
    <cfRule type="expression" dxfId="286" priority="24" stopIfTrue="1">
      <formula>CellHasFormula</formula>
    </cfRule>
  </conditionalFormatting>
  <conditionalFormatting sqref="G5:G35">
    <cfRule type="expression" dxfId="285" priority="23" stopIfTrue="1">
      <formula>CellHasFormula</formula>
    </cfRule>
  </conditionalFormatting>
  <conditionalFormatting sqref="G5:G35">
    <cfRule type="expression" dxfId="284" priority="22" stopIfTrue="1">
      <formula>CellHasFormula</formula>
    </cfRule>
  </conditionalFormatting>
  <conditionalFormatting sqref="G5:G35">
    <cfRule type="expression" dxfId="283" priority="21" stopIfTrue="1">
      <formula>CellHasFormula</formula>
    </cfRule>
  </conditionalFormatting>
  <conditionalFormatting sqref="E36:E80">
    <cfRule type="expression" dxfId="282" priority="20" stopIfTrue="1">
      <formula>CellHasFormula</formula>
    </cfRule>
  </conditionalFormatting>
  <conditionalFormatting sqref="E36:E80">
    <cfRule type="expression" dxfId="281" priority="19" stopIfTrue="1">
      <formula>CellHasFormula</formula>
    </cfRule>
  </conditionalFormatting>
  <conditionalFormatting sqref="E36:E80">
    <cfRule type="expression" dxfId="280" priority="18" stopIfTrue="1">
      <formula>CellHasFormula</formula>
    </cfRule>
  </conditionalFormatting>
  <conditionalFormatting sqref="E36:E80">
    <cfRule type="expression" dxfId="279" priority="17" stopIfTrue="1">
      <formula>CellHasFormula</formula>
    </cfRule>
  </conditionalFormatting>
  <conditionalFormatting sqref="E36:E80">
    <cfRule type="expression" dxfId="278" priority="16" stopIfTrue="1">
      <formula>CellHasFormula</formula>
    </cfRule>
  </conditionalFormatting>
  <conditionalFormatting sqref="E36:E80">
    <cfRule type="expression" dxfId="277" priority="15" stopIfTrue="1">
      <formula>CellHasFormula</formula>
    </cfRule>
  </conditionalFormatting>
  <conditionalFormatting sqref="E36:E80">
    <cfRule type="expression" dxfId="276" priority="14" stopIfTrue="1">
      <formula>CellHasFormula</formula>
    </cfRule>
  </conditionalFormatting>
  <conditionalFormatting sqref="E36:E80">
    <cfRule type="expression" dxfId="275" priority="13" stopIfTrue="1">
      <formula>CellHasFormula</formula>
    </cfRule>
  </conditionalFormatting>
  <conditionalFormatting sqref="G36:G80">
    <cfRule type="expression" dxfId="274" priority="12" stopIfTrue="1">
      <formula>CellHasFormula</formula>
    </cfRule>
  </conditionalFormatting>
  <conditionalFormatting sqref="G36:G80">
    <cfRule type="expression" dxfId="273" priority="11" stopIfTrue="1">
      <formula>CellHasFormula</formula>
    </cfRule>
  </conditionalFormatting>
  <conditionalFormatting sqref="G36:G80">
    <cfRule type="expression" dxfId="272" priority="10" stopIfTrue="1">
      <formula>CellHasFormula</formula>
    </cfRule>
  </conditionalFormatting>
  <conditionalFormatting sqref="G36:G80">
    <cfRule type="expression" dxfId="271" priority="9" stopIfTrue="1">
      <formula>CellHasFormula</formula>
    </cfRule>
  </conditionalFormatting>
  <conditionalFormatting sqref="G36:G80">
    <cfRule type="expression" dxfId="270" priority="8" stopIfTrue="1">
      <formula>CellHasFormula</formula>
    </cfRule>
  </conditionalFormatting>
  <conditionalFormatting sqref="G36:G80">
    <cfRule type="expression" dxfId="269" priority="7" stopIfTrue="1">
      <formula>CellHasFormula</formula>
    </cfRule>
  </conditionalFormatting>
  <conditionalFormatting sqref="G36:G80">
    <cfRule type="expression" dxfId="268" priority="6" stopIfTrue="1">
      <formula>CellHasFormula</formula>
    </cfRule>
  </conditionalFormatting>
  <conditionalFormatting sqref="G36:G80">
    <cfRule type="expression" dxfId="267" priority="5" stopIfTrue="1">
      <formula>CellHasFormula</formula>
    </cfRule>
  </conditionalFormatting>
  <conditionalFormatting sqref="L5">
    <cfRule type="expression" dxfId="266" priority="4" stopIfTrue="1">
      <formula>CellHasFormula</formula>
    </cfRule>
  </conditionalFormatting>
  <conditionalFormatting sqref="L5">
    <cfRule type="expression" dxfId="265" priority="3" stopIfTrue="1">
      <formula>CellHasFormula</formula>
    </cfRule>
  </conditionalFormatting>
  <conditionalFormatting sqref="L5">
    <cfRule type="expression" dxfId="264" priority="2" stopIfTrue="1">
      <formula>CellHasFormula</formula>
    </cfRule>
  </conditionalFormatting>
  <conditionalFormatting sqref="L5">
    <cfRule type="expression" dxfId="263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pane ySplit="4" topLeftCell="A32" activePane="bottomLeft" state="frozen"/>
      <selection pane="bottomLeft" activeCell="K36" sqref="K36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40" customWidth="1"/>
    <col min="5" max="5" width="15.7109375" customWidth="1"/>
    <col min="6" max="6" width="15.7109375" style="40" customWidth="1"/>
    <col min="7" max="7" width="15.7109375" customWidth="1"/>
    <col min="8" max="10" width="15.7109375" style="40" customWidth="1"/>
  </cols>
  <sheetData>
    <row r="1" spans="1:12" s="1" customFormat="1" ht="18" x14ac:dyDescent="0.25">
      <c r="A1" s="135" t="s">
        <v>139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s="1" customFormat="1" x14ac:dyDescent="0.2">
      <c r="A2" s="1" t="s">
        <v>147</v>
      </c>
      <c r="D2" s="28"/>
      <c r="F2" s="28"/>
      <c r="H2" s="28"/>
      <c r="I2" s="28"/>
      <c r="J2" s="28"/>
    </row>
    <row r="3" spans="1:12" s="3" customFormat="1" x14ac:dyDescent="0.2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2" s="4" customFormat="1" ht="20.25" customHeight="1" x14ac:dyDescent="0.2">
      <c r="A4" s="4" t="s">
        <v>0</v>
      </c>
      <c r="B4" s="4" t="s">
        <v>1</v>
      </c>
      <c r="C4" s="4" t="s">
        <v>7</v>
      </c>
      <c r="D4" s="36" t="s">
        <v>11</v>
      </c>
      <c r="E4" s="4" t="s">
        <v>99</v>
      </c>
      <c r="F4" s="36" t="s">
        <v>14</v>
      </c>
      <c r="G4" s="4" t="s">
        <v>100</v>
      </c>
      <c r="H4" s="36" t="s">
        <v>88</v>
      </c>
      <c r="I4" s="36" t="s">
        <v>61</v>
      </c>
      <c r="J4" s="36" t="s">
        <v>18</v>
      </c>
    </row>
    <row r="5" spans="1:12" s="10" customFormat="1" ht="15.75" customHeight="1" x14ac:dyDescent="0.2">
      <c r="A5" s="8" t="s">
        <v>126</v>
      </c>
      <c r="B5" s="9" t="s">
        <v>22</v>
      </c>
      <c r="C5" s="111">
        <v>15218</v>
      </c>
      <c r="D5" s="32">
        <f>(Jul!C5*8)+(Aug!C5*7)+(Sep!C5*6)+(Oct!C5*5)+(Nov!C5*4)+(Dec!C5*3)+(Jan!C5*2)+(Feb!C5*1)</f>
        <v>313446</v>
      </c>
      <c r="E5" s="112">
        <v>6633</v>
      </c>
      <c r="F5" s="32">
        <f>(Jul!E5*8)+(Aug!E5*7)+(Sep!E5*6)+(Oct!E5*5)+(Nov!E5*4)+(Dec!E5*3)+(Jan!E5*2)+(Feb!E5*1)</f>
        <v>95552</v>
      </c>
      <c r="G5" s="113">
        <v>96898</v>
      </c>
      <c r="H5" s="32">
        <f>Jan!H5+G5</f>
        <v>690501</v>
      </c>
      <c r="I5" s="32">
        <f>C5+E5+G5</f>
        <v>118749</v>
      </c>
      <c r="J5" s="32">
        <f>D5+F5+H5</f>
        <v>1099499</v>
      </c>
      <c r="L5" s="50"/>
    </row>
    <row r="6" spans="1:12" s="10" customFormat="1" ht="15.75" customHeight="1" x14ac:dyDescent="0.2">
      <c r="A6" s="8" t="s">
        <v>21</v>
      </c>
      <c r="B6" s="9" t="s">
        <v>22</v>
      </c>
      <c r="C6" s="111">
        <v>0</v>
      </c>
      <c r="D6" s="32">
        <f>(Jul!C6*8)+(Aug!C6*7)+(Sep!C6*6)+(Oct!C6*5)+(Nov!C6*4)+(Dec!C6*3)+(Jan!C6*2)+(Feb!C6*1)</f>
        <v>0</v>
      </c>
      <c r="E6" s="112">
        <v>0</v>
      </c>
      <c r="F6" s="32">
        <f>(Jul!E6*8)+(Aug!E6*7)+(Sep!E6*6)+(Oct!E6*5)+(Nov!E6*4)+(Dec!E6*3)+(Jan!E6*2)+(Feb!E6*1)</f>
        <v>0</v>
      </c>
      <c r="G6" s="113">
        <v>0</v>
      </c>
      <c r="H6" s="32">
        <f>Jan!H6+G6</f>
        <v>0</v>
      </c>
      <c r="I6" s="32">
        <f t="shared" ref="I6:I69" si="0">C6+E6+G6</f>
        <v>0</v>
      </c>
      <c r="J6" s="32">
        <f t="shared" ref="J6:J69" si="1">D6+F6+H6</f>
        <v>0</v>
      </c>
    </row>
    <row r="7" spans="1:12" s="10" customFormat="1" ht="15.75" customHeight="1" x14ac:dyDescent="0.2">
      <c r="A7" s="8" t="s">
        <v>23</v>
      </c>
      <c r="B7" s="9" t="s">
        <v>22</v>
      </c>
      <c r="C7" s="111">
        <v>1059</v>
      </c>
      <c r="D7" s="32">
        <f>(Jul!C7*8)+(Aug!C7*7)+(Sep!C7*6)+(Oct!C7*5)+(Nov!C7*4)+(Dec!C7*3)+(Jan!C7*2)+(Feb!C7*1)</f>
        <v>100905</v>
      </c>
      <c r="E7" s="112">
        <v>5206</v>
      </c>
      <c r="F7" s="32">
        <f>(Jul!E7*8)+(Aug!E7*7)+(Sep!E7*6)+(Oct!E7*5)+(Nov!E7*4)+(Dec!E7*3)+(Jan!E7*2)+(Feb!E7*1)</f>
        <v>98276</v>
      </c>
      <c r="G7" s="113">
        <v>26451</v>
      </c>
      <c r="H7" s="32">
        <f>Jan!H7+G7</f>
        <v>108075</v>
      </c>
      <c r="I7" s="32">
        <f t="shared" si="0"/>
        <v>32716</v>
      </c>
      <c r="J7" s="32">
        <f t="shared" si="1"/>
        <v>307256</v>
      </c>
    </row>
    <row r="8" spans="1:12" s="1" customFormat="1" ht="15.75" customHeight="1" x14ac:dyDescent="0.2">
      <c r="A8" s="5" t="s">
        <v>24</v>
      </c>
      <c r="B8" s="6" t="s">
        <v>22</v>
      </c>
      <c r="C8" s="111">
        <v>19836</v>
      </c>
      <c r="D8" s="32">
        <f>(Jul!C8*8)+(Aug!C8*7)+(Sep!C8*6)+(Oct!C8*5)+(Nov!C8*4)+(Dec!C8*3)+(Jan!C8*2)+(Feb!C8*1)</f>
        <v>243584</v>
      </c>
      <c r="E8" s="112">
        <v>11947</v>
      </c>
      <c r="F8" s="32">
        <f>(Jul!E8*8)+(Aug!E8*7)+(Sep!E8*6)+(Oct!E8*5)+(Nov!E8*4)+(Dec!E8*3)+(Jan!E8*2)+(Feb!E8*1)</f>
        <v>440754</v>
      </c>
      <c r="G8" s="113">
        <v>198180</v>
      </c>
      <c r="H8" s="32">
        <f>Jan!H8+G8</f>
        <v>882284</v>
      </c>
      <c r="I8" s="32">
        <f t="shared" si="0"/>
        <v>229963</v>
      </c>
      <c r="J8" s="32">
        <f t="shared" si="1"/>
        <v>1566622</v>
      </c>
    </row>
    <row r="9" spans="1:12" s="10" customFormat="1" ht="15.75" customHeight="1" x14ac:dyDescent="0.2">
      <c r="A9" s="8" t="s">
        <v>25</v>
      </c>
      <c r="B9" s="9" t="s">
        <v>22</v>
      </c>
      <c r="C9" s="111">
        <v>1502</v>
      </c>
      <c r="D9" s="32">
        <f>(Jul!C9*8)+(Aug!C9*7)+(Sep!C9*6)+(Oct!C9*5)+(Nov!C9*4)+(Dec!C9*3)+(Jan!C9*2)+(Feb!C9*1)</f>
        <v>106562</v>
      </c>
      <c r="E9" s="112">
        <v>8950</v>
      </c>
      <c r="F9" s="32">
        <f>(Jul!E9*8)+(Aug!E9*7)+(Sep!E9*6)+(Oct!E9*5)+(Nov!E9*4)+(Dec!E9*3)+(Jan!E9*2)+(Feb!E9*1)</f>
        <v>48019</v>
      </c>
      <c r="G9" s="113">
        <v>85817</v>
      </c>
      <c r="H9" s="32">
        <f>Jan!H9+G9</f>
        <v>239746</v>
      </c>
      <c r="I9" s="32">
        <f t="shared" si="0"/>
        <v>96269</v>
      </c>
      <c r="J9" s="32">
        <f t="shared" si="1"/>
        <v>394327</v>
      </c>
    </row>
    <row r="10" spans="1:12" s="1" customFormat="1" ht="15.75" customHeight="1" x14ac:dyDescent="0.2">
      <c r="A10" s="5" t="s">
        <v>27</v>
      </c>
      <c r="B10" s="6" t="s">
        <v>22</v>
      </c>
      <c r="C10" s="111">
        <v>5748</v>
      </c>
      <c r="D10" s="32">
        <f>(Jul!C10*8)+(Aug!C10*7)+(Sep!C10*6)+(Oct!C10*5)+(Nov!C10*4)+(Dec!C10*3)+(Jan!C10*2)+(Feb!C10*1)</f>
        <v>117949</v>
      </c>
      <c r="E10" s="112">
        <v>10565</v>
      </c>
      <c r="F10" s="32">
        <f>(Jul!E10*8)+(Aug!E10*7)+(Sep!E10*6)+(Oct!E10*5)+(Nov!E10*4)+(Dec!E10*3)+(Jan!E10*2)+(Feb!E10*1)</f>
        <v>159037</v>
      </c>
      <c r="G10" s="113">
        <v>139612</v>
      </c>
      <c r="H10" s="32">
        <f>Jan!H10+G10</f>
        <v>497800</v>
      </c>
      <c r="I10" s="32">
        <f t="shared" si="0"/>
        <v>155925</v>
      </c>
      <c r="J10" s="32">
        <f t="shared" si="1"/>
        <v>774786</v>
      </c>
    </row>
    <row r="11" spans="1:12" s="1" customFormat="1" ht="15.75" customHeight="1" x14ac:dyDescent="0.2">
      <c r="A11" s="5" t="s">
        <v>30</v>
      </c>
      <c r="B11" s="6" t="s">
        <v>22</v>
      </c>
      <c r="C11" s="111">
        <v>5998</v>
      </c>
      <c r="D11" s="32">
        <f>(Jul!C11*8)+(Aug!C11*7)+(Sep!C11*6)+(Oct!C11*5)+(Nov!C11*4)+(Dec!C11*3)+(Jan!C11*2)+(Feb!C11*1)</f>
        <v>138520</v>
      </c>
      <c r="E11" s="112">
        <v>4324</v>
      </c>
      <c r="F11" s="32">
        <f>(Jul!E11*8)+(Aug!E11*7)+(Sep!E11*6)+(Oct!E11*5)+(Nov!E11*4)+(Dec!E11*3)+(Jan!E11*2)+(Feb!E11*1)</f>
        <v>128237</v>
      </c>
      <c r="G11" s="113">
        <v>73358</v>
      </c>
      <c r="H11" s="32">
        <f>Jan!H11+G11</f>
        <v>298595</v>
      </c>
      <c r="I11" s="32">
        <f t="shared" si="0"/>
        <v>83680</v>
      </c>
      <c r="J11" s="32">
        <f t="shared" si="1"/>
        <v>565352</v>
      </c>
    </row>
    <row r="12" spans="1:12" s="1" customFormat="1" ht="15.75" customHeight="1" x14ac:dyDescent="0.2">
      <c r="A12" s="5" t="s">
        <v>31</v>
      </c>
      <c r="B12" s="6" t="s">
        <v>22</v>
      </c>
      <c r="C12" s="111">
        <v>12086</v>
      </c>
      <c r="D12" s="32">
        <f>(Jul!C12*8)+(Aug!C12*7)+(Sep!C12*6)+(Oct!C12*5)+(Nov!C12*4)+(Dec!C12*3)+(Jan!C12*2)+(Feb!C12*1)</f>
        <v>164172</v>
      </c>
      <c r="E12" s="112">
        <v>13020</v>
      </c>
      <c r="F12" s="32">
        <f>(Jul!E12*8)+(Aug!E12*7)+(Sep!E12*6)+(Oct!E12*5)+(Nov!E12*4)+(Dec!E12*3)+(Jan!E12*2)+(Feb!E12*1)</f>
        <v>223674</v>
      </c>
      <c r="G12" s="113">
        <v>169760</v>
      </c>
      <c r="H12" s="32">
        <f>Jan!H12+G12</f>
        <v>565653</v>
      </c>
      <c r="I12" s="32">
        <f t="shared" si="0"/>
        <v>194866</v>
      </c>
      <c r="J12" s="32">
        <f t="shared" si="1"/>
        <v>953499</v>
      </c>
    </row>
    <row r="13" spans="1:12" s="10" customFormat="1" ht="15.75" customHeight="1" x14ac:dyDescent="0.2">
      <c r="A13" s="8" t="s">
        <v>36</v>
      </c>
      <c r="B13" s="9" t="s">
        <v>22</v>
      </c>
      <c r="C13" s="111">
        <v>4127</v>
      </c>
      <c r="D13" s="32">
        <f>(Jul!C13*8)+(Aug!C13*7)+(Sep!C13*6)+(Oct!C13*5)+(Nov!C13*4)+(Dec!C13*3)+(Jan!C13*2)+(Feb!C13*1)</f>
        <v>22161</v>
      </c>
      <c r="E13" s="112">
        <v>1149</v>
      </c>
      <c r="F13" s="32">
        <f>(Jul!E13*8)+(Aug!E13*7)+(Sep!E13*6)+(Oct!E13*5)+(Nov!E13*4)+(Dec!E13*3)+(Jan!E13*2)+(Feb!E13*1)</f>
        <v>21856</v>
      </c>
      <c r="G13" s="113">
        <v>28730</v>
      </c>
      <c r="H13" s="32">
        <f>Jan!H13+G13</f>
        <v>63102</v>
      </c>
      <c r="I13" s="32">
        <f t="shared" si="0"/>
        <v>34006</v>
      </c>
      <c r="J13" s="32">
        <f t="shared" si="1"/>
        <v>107119</v>
      </c>
    </row>
    <row r="14" spans="1:12" s="1" customFormat="1" ht="15.75" customHeight="1" x14ac:dyDescent="0.2">
      <c r="A14" s="5" t="s">
        <v>37</v>
      </c>
      <c r="B14" s="6" t="s">
        <v>22</v>
      </c>
      <c r="C14" s="111">
        <v>3068</v>
      </c>
      <c r="D14" s="32">
        <f>(Jul!C14*8)+(Aug!C14*7)+(Sep!C14*6)+(Oct!C14*5)+(Nov!C14*4)+(Dec!C14*3)+(Jan!C14*2)+(Feb!C14*1)</f>
        <v>3068</v>
      </c>
      <c r="E14" s="112"/>
      <c r="F14" s="32">
        <f>(Jul!E14*8)+(Aug!E14*7)+(Sep!E14*6)+(Oct!E14*5)+(Nov!E14*4)+(Dec!E14*3)+(Jan!E14*2)+(Feb!E14*1)</f>
        <v>270</v>
      </c>
      <c r="G14" s="113">
        <v>4579</v>
      </c>
      <c r="H14" s="32">
        <f>Jan!H14+G14</f>
        <v>4579</v>
      </c>
      <c r="I14" s="32">
        <f t="shared" si="0"/>
        <v>7647</v>
      </c>
      <c r="J14" s="32">
        <f t="shared" si="1"/>
        <v>7917</v>
      </c>
    </row>
    <row r="15" spans="1:12" s="1" customFormat="1" ht="15.75" customHeight="1" x14ac:dyDescent="0.2">
      <c r="A15" s="5" t="s">
        <v>40</v>
      </c>
      <c r="B15" s="6" t="s">
        <v>22</v>
      </c>
      <c r="C15" s="111">
        <v>12231</v>
      </c>
      <c r="D15" s="32">
        <f>(Jul!C15*8)+(Aug!C15*7)+(Sep!C15*6)+(Oct!C15*5)+(Nov!C15*4)+(Dec!C15*3)+(Jan!C15*2)+(Feb!C15*1)</f>
        <v>285750</v>
      </c>
      <c r="E15" s="112">
        <v>10891</v>
      </c>
      <c r="F15" s="32">
        <f>(Jul!E15*8)+(Aug!E15*7)+(Sep!E15*6)+(Oct!E15*5)+(Nov!E15*4)+(Dec!E15*3)+(Jan!E15*2)+(Feb!E15*1)</f>
        <v>122680</v>
      </c>
      <c r="G15" s="113">
        <v>249411</v>
      </c>
      <c r="H15" s="32">
        <f>Jan!H15+G15</f>
        <v>788624</v>
      </c>
      <c r="I15" s="32">
        <f t="shared" si="0"/>
        <v>272533</v>
      </c>
      <c r="J15" s="32">
        <f t="shared" si="1"/>
        <v>1197054</v>
      </c>
    </row>
    <row r="16" spans="1:12" s="1" customFormat="1" ht="15.75" customHeight="1" x14ac:dyDescent="0.2">
      <c r="A16" s="5" t="s">
        <v>44</v>
      </c>
      <c r="B16" s="6" t="s">
        <v>22</v>
      </c>
      <c r="C16" s="111">
        <v>16016</v>
      </c>
      <c r="D16" s="32">
        <f>(Jul!C16*8)+(Aug!C16*7)+(Sep!C16*6)+(Oct!C16*5)+(Nov!C16*4)+(Dec!C16*3)+(Jan!C16*2)+(Feb!C16*1)</f>
        <v>324794</v>
      </c>
      <c r="E16" s="112"/>
      <c r="F16" s="32">
        <f>(Jul!E16*8)+(Aug!E16*7)+(Sep!E16*6)+(Oct!E16*5)+(Nov!E16*4)+(Dec!E16*3)+(Jan!E16*2)+(Feb!E16*1)</f>
        <v>112807</v>
      </c>
      <c r="G16" s="113">
        <v>102397</v>
      </c>
      <c r="H16" s="32">
        <f>Jan!H16+G16</f>
        <v>422325</v>
      </c>
      <c r="I16" s="32">
        <f t="shared" si="0"/>
        <v>118413</v>
      </c>
      <c r="J16" s="32">
        <f t="shared" si="1"/>
        <v>859926</v>
      </c>
    </row>
    <row r="17" spans="1:10" s="1" customFormat="1" ht="15.75" customHeight="1" x14ac:dyDescent="0.2">
      <c r="A17" s="5" t="s">
        <v>45</v>
      </c>
      <c r="B17" s="6" t="s">
        <v>22</v>
      </c>
      <c r="C17" s="111">
        <v>1788</v>
      </c>
      <c r="D17" s="32">
        <f>(Jul!C17*8)+(Aug!C17*7)+(Sep!C17*6)+(Oct!C17*5)+(Nov!C17*4)+(Dec!C17*3)+(Jan!C17*2)+(Feb!C17*1)</f>
        <v>17383</v>
      </c>
      <c r="E17" s="112">
        <v>4596</v>
      </c>
      <c r="F17" s="32">
        <f>(Jul!E17*8)+(Aug!E17*7)+(Sep!E17*6)+(Oct!E17*5)+(Nov!E17*4)+(Dec!E17*3)+(Jan!E17*2)+(Feb!E17*1)</f>
        <v>75464</v>
      </c>
      <c r="G17" s="113">
        <v>61325</v>
      </c>
      <c r="H17" s="32">
        <f>Jan!H17+G17</f>
        <v>137592</v>
      </c>
      <c r="I17" s="32">
        <f t="shared" si="0"/>
        <v>67709</v>
      </c>
      <c r="J17" s="32">
        <f t="shared" si="1"/>
        <v>230439</v>
      </c>
    </row>
    <row r="18" spans="1:10" s="1" customFormat="1" ht="15.75" customHeight="1" x14ac:dyDescent="0.2">
      <c r="A18" s="5" t="s">
        <v>46</v>
      </c>
      <c r="B18" s="6" t="s">
        <v>22</v>
      </c>
      <c r="C18" s="111">
        <v>11593</v>
      </c>
      <c r="D18" s="32">
        <f>(Jul!C18*8)+(Aug!C18*7)+(Sep!C18*6)+(Oct!C18*5)+(Nov!C18*4)+(Dec!C18*3)+(Jan!C18*2)+(Feb!C18*1)</f>
        <v>291364</v>
      </c>
      <c r="E18" s="112">
        <v>20863</v>
      </c>
      <c r="F18" s="32">
        <f>(Jul!E18*8)+(Aug!E18*7)+(Sep!E18*6)+(Oct!E18*5)+(Nov!E18*4)+(Dec!E18*3)+(Jan!E18*2)+(Feb!E18*1)</f>
        <v>493818</v>
      </c>
      <c r="G18" s="113">
        <v>139509</v>
      </c>
      <c r="H18" s="32">
        <f>Jan!H18+G18</f>
        <v>1022844</v>
      </c>
      <c r="I18" s="32">
        <f t="shared" si="0"/>
        <v>171965</v>
      </c>
      <c r="J18" s="32">
        <f t="shared" si="1"/>
        <v>1808026</v>
      </c>
    </row>
    <row r="19" spans="1:10" s="10" customFormat="1" ht="15.75" customHeight="1" x14ac:dyDescent="0.2">
      <c r="A19" s="8" t="s">
        <v>47</v>
      </c>
      <c r="B19" s="9" t="s">
        <v>22</v>
      </c>
      <c r="C19" s="111">
        <v>0</v>
      </c>
      <c r="D19" s="32">
        <f>(Jul!C19*8)+(Aug!C19*7)+(Sep!C19*6)+(Oct!C19*5)+(Nov!C19*4)+(Dec!C19*3)+(Jan!C19*2)+(Feb!C19*1)</f>
        <v>786</v>
      </c>
      <c r="E19" s="112">
        <v>0</v>
      </c>
      <c r="F19" s="32">
        <f>(Jul!E19*8)+(Aug!E19*7)+(Sep!E19*6)+(Oct!E19*5)+(Nov!E19*4)+(Dec!E19*3)+(Jan!E19*2)+(Feb!E19*1)</f>
        <v>2339</v>
      </c>
      <c r="G19" s="113">
        <v>0</v>
      </c>
      <c r="H19" s="32">
        <f>Jan!H19+G19</f>
        <v>6675</v>
      </c>
      <c r="I19" s="32">
        <f t="shared" si="0"/>
        <v>0</v>
      </c>
      <c r="J19" s="32">
        <f t="shared" si="1"/>
        <v>9800</v>
      </c>
    </row>
    <row r="20" spans="1:10" s="10" customFormat="1" ht="15.75" customHeight="1" x14ac:dyDescent="0.2">
      <c r="A20" s="8" t="s">
        <v>49</v>
      </c>
      <c r="B20" s="9" t="s">
        <v>22</v>
      </c>
      <c r="C20" s="111">
        <v>0</v>
      </c>
      <c r="D20" s="32">
        <f>(Jul!C20*8)+(Aug!C20*7)+(Sep!C20*6)+(Oct!C20*5)+(Nov!C20*4)+(Dec!C20*3)+(Jan!C20*2)+(Feb!C20*1)</f>
        <v>17114</v>
      </c>
      <c r="E20" s="112">
        <v>0</v>
      </c>
      <c r="F20" s="32">
        <f>(Jul!E20*8)+(Aug!E20*7)+(Sep!E20*6)+(Oct!E20*5)+(Nov!E20*4)+(Dec!E20*3)+(Jan!E20*2)+(Feb!E20*1)</f>
        <v>3828</v>
      </c>
      <c r="G20" s="113">
        <v>0</v>
      </c>
      <c r="H20" s="32">
        <f>Jan!H20+G20</f>
        <v>37179</v>
      </c>
      <c r="I20" s="32">
        <f t="shared" si="0"/>
        <v>0</v>
      </c>
      <c r="J20" s="32">
        <f t="shared" si="1"/>
        <v>58121</v>
      </c>
    </row>
    <row r="21" spans="1:10" s="1" customFormat="1" ht="15.75" customHeight="1" x14ac:dyDescent="0.2">
      <c r="A21" s="5" t="s">
        <v>50</v>
      </c>
      <c r="B21" s="6" t="s">
        <v>22</v>
      </c>
      <c r="C21" s="111">
        <v>0</v>
      </c>
      <c r="D21" s="32">
        <f>(Jul!C21*8)+(Aug!C21*7)+(Sep!C21*6)+(Oct!C21*5)+(Nov!C21*4)+(Dec!C21*3)+(Jan!C21*2)+(Feb!C21*1)</f>
        <v>0</v>
      </c>
      <c r="E21" s="112">
        <v>0</v>
      </c>
      <c r="F21" s="32">
        <f>(Jul!E21*8)+(Aug!E21*7)+(Sep!E21*6)+(Oct!E21*5)+(Nov!E21*4)+(Dec!E21*3)+(Jan!E21*2)+(Feb!E21*1)</f>
        <v>20334</v>
      </c>
      <c r="G21" s="113">
        <v>0</v>
      </c>
      <c r="H21" s="32">
        <f>Jan!H21+G21</f>
        <v>27146</v>
      </c>
      <c r="I21" s="32">
        <f t="shared" si="0"/>
        <v>0</v>
      </c>
      <c r="J21" s="32">
        <f t="shared" si="1"/>
        <v>47480</v>
      </c>
    </row>
    <row r="22" spans="1:10" s="1" customFormat="1" ht="15.75" customHeight="1" x14ac:dyDescent="0.2">
      <c r="A22" s="5" t="s">
        <v>154</v>
      </c>
      <c r="B22" s="6" t="s">
        <v>22</v>
      </c>
      <c r="C22" s="111">
        <v>0</v>
      </c>
      <c r="D22" s="32">
        <f>(Jul!C22*8)+(Aug!C22*7)+(Sep!C22*6)+(Oct!C22*5)+(Nov!C22*4)+(Dec!C22*3)+(Jan!C22*2)+(Feb!C22*1)</f>
        <v>0</v>
      </c>
      <c r="E22" s="112">
        <v>0</v>
      </c>
      <c r="F22" s="32">
        <f>(Jul!E22*8)+(Aug!E22*7)+(Sep!E22*6)+(Oct!E22*5)+(Nov!E22*4)+(Dec!E22*3)+(Jan!E22*2)+(Feb!E22*1)</f>
        <v>0</v>
      </c>
      <c r="G22" s="113">
        <v>0</v>
      </c>
      <c r="H22" s="32">
        <f>Jan!H22+G22</f>
        <v>0</v>
      </c>
      <c r="I22" s="32">
        <f t="shared" si="0"/>
        <v>0</v>
      </c>
      <c r="J22" s="32">
        <f t="shared" si="1"/>
        <v>0</v>
      </c>
    </row>
    <row r="23" spans="1:10" s="1" customFormat="1" ht="15.75" customHeight="1" x14ac:dyDescent="0.2">
      <c r="A23" s="5" t="s">
        <v>51</v>
      </c>
      <c r="B23" s="6" t="s">
        <v>22</v>
      </c>
      <c r="C23" s="111">
        <v>6883</v>
      </c>
      <c r="D23" s="32">
        <f>(Jul!C23*8)+(Aug!C23*7)+(Sep!C23*6)+(Oct!C23*5)+(Nov!C23*4)+(Dec!C23*3)+(Jan!C23*2)+(Feb!C23*1)</f>
        <v>251864</v>
      </c>
      <c r="E23" s="112">
        <v>9327</v>
      </c>
      <c r="F23" s="32">
        <f>(Jul!E23*8)+(Aug!E23*7)+(Sep!E23*6)+(Oct!E23*5)+(Nov!E23*4)+(Dec!E23*3)+(Jan!E23*2)+(Feb!E23*1)</f>
        <v>168920</v>
      </c>
      <c r="G23" s="113">
        <v>150049</v>
      </c>
      <c r="H23" s="32">
        <f>Jan!H23+G23</f>
        <v>616028</v>
      </c>
      <c r="I23" s="32">
        <f t="shared" si="0"/>
        <v>166259</v>
      </c>
      <c r="J23" s="32">
        <f t="shared" si="1"/>
        <v>1036812</v>
      </c>
    </row>
    <row r="24" spans="1:10" s="1" customFormat="1" ht="15.75" customHeight="1" x14ac:dyDescent="0.2">
      <c r="A24" s="5" t="s">
        <v>52</v>
      </c>
      <c r="B24" s="6" t="s">
        <v>22</v>
      </c>
      <c r="C24" s="111">
        <v>3069</v>
      </c>
      <c r="D24" s="32">
        <f>(Jul!C24*8)+(Aug!C24*7)+(Sep!C24*6)+(Oct!C24*5)+(Nov!C24*4)+(Dec!C24*3)+(Jan!C24*2)+(Feb!C24*1)</f>
        <v>8421</v>
      </c>
      <c r="E24" s="112">
        <v>0</v>
      </c>
      <c r="F24" s="32">
        <f>(Jul!E24*8)+(Aug!E24*7)+(Sep!E24*6)+(Oct!E24*5)+(Nov!E24*4)+(Dec!E24*3)+(Jan!E24*2)+(Feb!E24*1)</f>
        <v>0</v>
      </c>
      <c r="G24" s="113">
        <v>12174</v>
      </c>
      <c r="H24" s="32">
        <f>Jan!H24+G24</f>
        <v>12174</v>
      </c>
      <c r="I24" s="32">
        <f t="shared" si="0"/>
        <v>15243</v>
      </c>
      <c r="J24" s="32">
        <f t="shared" si="1"/>
        <v>20595</v>
      </c>
    </row>
    <row r="25" spans="1:10" s="10" customFormat="1" ht="15.75" customHeight="1" x14ac:dyDescent="0.2">
      <c r="A25" s="8" t="s">
        <v>56</v>
      </c>
      <c r="B25" s="9" t="s">
        <v>22</v>
      </c>
      <c r="C25" s="111">
        <v>6931</v>
      </c>
      <c r="D25" s="32">
        <f>(Jul!C25*8)+(Aug!C25*7)+(Sep!C25*6)+(Oct!C25*5)+(Nov!C25*4)+(Dec!C25*3)+(Jan!C25*2)+(Feb!C25*1)</f>
        <v>157627</v>
      </c>
      <c r="E25" s="112">
        <v>6288</v>
      </c>
      <c r="F25" s="32">
        <f>(Jul!E25*8)+(Aug!E25*7)+(Sep!E25*6)+(Oct!E25*5)+(Nov!E25*4)+(Dec!E25*3)+(Jan!E25*2)+(Feb!E25*1)</f>
        <v>115111</v>
      </c>
      <c r="G25" s="113">
        <v>101645</v>
      </c>
      <c r="H25" s="32">
        <f>Jan!H25+G25</f>
        <v>348527</v>
      </c>
      <c r="I25" s="32">
        <f t="shared" si="0"/>
        <v>114864</v>
      </c>
      <c r="J25" s="32">
        <f t="shared" si="1"/>
        <v>621265</v>
      </c>
    </row>
    <row r="26" spans="1:10" s="1" customFormat="1" ht="15.75" customHeight="1" x14ac:dyDescent="0.2">
      <c r="A26" s="5" t="s">
        <v>62</v>
      </c>
      <c r="B26" s="6" t="s">
        <v>22</v>
      </c>
      <c r="C26" s="111">
        <v>9938</v>
      </c>
      <c r="D26" s="32">
        <f>(Jul!C26*8)+(Aug!C26*7)+(Sep!C26*6)+(Oct!C26*5)+(Nov!C26*4)+(Dec!C26*3)+(Jan!C26*2)+(Feb!C26*1)</f>
        <v>288235</v>
      </c>
      <c r="E26" s="112">
        <v>5170</v>
      </c>
      <c r="F26" s="32">
        <f>(Jul!E26*8)+(Aug!E26*7)+(Sep!E26*6)+(Oct!E26*5)+(Nov!E26*4)+(Dec!E26*3)+(Jan!E26*2)+(Feb!E26*1)</f>
        <v>66037</v>
      </c>
      <c r="G26" s="113">
        <v>50911</v>
      </c>
      <c r="H26" s="32">
        <f>Jan!H26+G26</f>
        <v>342008</v>
      </c>
      <c r="I26" s="32">
        <f t="shared" si="0"/>
        <v>66019</v>
      </c>
      <c r="J26" s="32">
        <f t="shared" si="1"/>
        <v>696280</v>
      </c>
    </row>
    <row r="27" spans="1:10" s="1" customFormat="1" ht="15.75" customHeight="1" x14ac:dyDescent="0.2">
      <c r="A27" s="5" t="s">
        <v>63</v>
      </c>
      <c r="B27" s="6" t="s">
        <v>22</v>
      </c>
      <c r="C27" s="111">
        <v>4096</v>
      </c>
      <c r="D27" s="32">
        <f>(Jul!C27*8)+(Aug!C27*7)+(Sep!C27*6)+(Oct!C27*5)+(Nov!C27*4)+(Dec!C27*3)+(Jan!C27*2)+(Feb!C27*1)</f>
        <v>150919</v>
      </c>
      <c r="E27" s="112">
        <v>8396</v>
      </c>
      <c r="F27" s="32">
        <f>(Jul!E27*8)+(Aug!E27*7)+(Sep!E27*6)+(Oct!E27*5)+(Nov!E27*4)+(Dec!E27*3)+(Jan!E27*2)+(Feb!E27*1)</f>
        <v>240911</v>
      </c>
      <c r="G27" s="113">
        <v>77931</v>
      </c>
      <c r="H27" s="32">
        <f>Jan!H27+G27</f>
        <v>511187</v>
      </c>
      <c r="I27" s="32">
        <f t="shared" si="0"/>
        <v>90423</v>
      </c>
      <c r="J27" s="32">
        <f t="shared" si="1"/>
        <v>903017</v>
      </c>
    </row>
    <row r="28" spans="1:10" s="1" customFormat="1" ht="15.75" customHeight="1" x14ac:dyDescent="0.2">
      <c r="A28" s="5" t="s">
        <v>75</v>
      </c>
      <c r="B28" s="6" t="s">
        <v>22</v>
      </c>
      <c r="C28" s="111">
        <v>9601</v>
      </c>
      <c r="D28" s="32">
        <f>(Jul!C28*8)+(Aug!C28*7)+(Sep!C28*6)+(Oct!C28*5)+(Nov!C28*4)+(Dec!C28*3)+(Jan!C28*2)+(Feb!C28*1)</f>
        <v>105243</v>
      </c>
      <c r="E28" s="112">
        <v>2936</v>
      </c>
      <c r="F28" s="32">
        <f>(Jul!E28*8)+(Aug!E28*7)+(Sep!E28*6)+(Oct!E28*5)+(Nov!E28*4)+(Dec!E28*3)+(Jan!E28*2)+(Feb!E28*1)</f>
        <v>69119</v>
      </c>
      <c r="G28" s="113">
        <v>93924</v>
      </c>
      <c r="H28" s="32">
        <f>Jan!H28+G28</f>
        <v>272663</v>
      </c>
      <c r="I28" s="32">
        <f t="shared" si="0"/>
        <v>106461</v>
      </c>
      <c r="J28" s="32">
        <f t="shared" si="1"/>
        <v>447025</v>
      </c>
    </row>
    <row r="29" spans="1:10" s="1" customFormat="1" ht="15.75" customHeight="1" x14ac:dyDescent="0.2">
      <c r="A29" s="5" t="s">
        <v>80</v>
      </c>
      <c r="B29" s="6" t="s">
        <v>22</v>
      </c>
      <c r="C29" s="111">
        <v>9395</v>
      </c>
      <c r="D29" s="32">
        <f>(Jul!C29*8)+(Aug!C29*7)+(Sep!C29*6)+(Oct!C29*5)+(Nov!C29*4)+(Dec!C29*3)+(Jan!C29*2)+(Feb!C29*1)</f>
        <v>328243</v>
      </c>
      <c r="E29" s="112">
        <v>2608</v>
      </c>
      <c r="F29" s="32">
        <f>(Jul!E29*8)+(Aug!E29*7)+(Sep!E29*6)+(Oct!E29*5)+(Nov!E29*4)+(Dec!E29*3)+(Jan!E29*2)+(Feb!E29*1)</f>
        <v>14984</v>
      </c>
      <c r="G29" s="113">
        <v>65445</v>
      </c>
      <c r="H29" s="32">
        <f>Jan!H29+G29</f>
        <v>565982</v>
      </c>
      <c r="I29" s="32">
        <f t="shared" si="0"/>
        <v>77448</v>
      </c>
      <c r="J29" s="32">
        <f t="shared" si="1"/>
        <v>909209</v>
      </c>
    </row>
    <row r="30" spans="1:10" s="1" customFormat="1" ht="15.75" customHeight="1" x14ac:dyDescent="0.2">
      <c r="A30" s="5" t="s">
        <v>81</v>
      </c>
      <c r="B30" s="6" t="s">
        <v>22</v>
      </c>
      <c r="C30" s="111">
        <v>12672</v>
      </c>
      <c r="D30" s="32">
        <f>(Jul!C30*8)+(Aug!C30*7)+(Sep!C30*6)+(Oct!C30*5)+(Nov!C30*4)+(Dec!C30*3)+(Jan!C30*2)+(Feb!C30*1)</f>
        <v>293360</v>
      </c>
      <c r="E30" s="112">
        <v>4376</v>
      </c>
      <c r="F30" s="32">
        <f>(Jul!E30*8)+(Aug!E30*7)+(Sep!E30*6)+(Oct!E30*5)+(Nov!E30*4)+(Dec!E30*3)+(Jan!E30*2)+(Feb!E30*1)</f>
        <v>105890</v>
      </c>
      <c r="G30" s="113">
        <v>204459</v>
      </c>
      <c r="H30" s="32">
        <f>Jan!H30+G30</f>
        <v>495528</v>
      </c>
      <c r="I30" s="32">
        <f t="shared" si="0"/>
        <v>221507</v>
      </c>
      <c r="J30" s="32">
        <f t="shared" si="1"/>
        <v>894778</v>
      </c>
    </row>
    <row r="31" spans="1:10" s="1" customFormat="1" ht="15.75" customHeight="1" x14ac:dyDescent="0.2">
      <c r="A31" s="5" t="s">
        <v>82</v>
      </c>
      <c r="B31" s="6" t="s">
        <v>22</v>
      </c>
      <c r="C31" s="111">
        <v>7293</v>
      </c>
      <c r="D31" s="32">
        <f>(Jul!C31*8)+(Aug!C31*7)+(Sep!C31*6)+(Oct!C31*5)+(Nov!C31*4)+(Dec!C31*3)+(Jan!C31*2)+(Feb!C31*1)</f>
        <v>164576</v>
      </c>
      <c r="E31" s="112">
        <v>9158</v>
      </c>
      <c r="F31" s="32">
        <f>(Jul!E31*8)+(Aug!E31*7)+(Sep!E31*6)+(Oct!E31*5)+(Nov!E31*4)+(Dec!E31*3)+(Jan!E31*2)+(Feb!E31*1)</f>
        <v>252227</v>
      </c>
      <c r="G31" s="113">
        <v>103600</v>
      </c>
      <c r="H31" s="32">
        <f>Jan!H31+G31</f>
        <v>525978</v>
      </c>
      <c r="I31" s="32">
        <f t="shared" si="0"/>
        <v>120051</v>
      </c>
      <c r="J31" s="32">
        <f t="shared" si="1"/>
        <v>942781</v>
      </c>
    </row>
    <row r="32" spans="1:10" s="10" customFormat="1" ht="15.75" customHeight="1" x14ac:dyDescent="0.2">
      <c r="A32" s="8" t="s">
        <v>84</v>
      </c>
      <c r="B32" s="9" t="s">
        <v>22</v>
      </c>
      <c r="C32" s="111">
        <v>8538</v>
      </c>
      <c r="D32" s="32">
        <f>(Jul!C32*8)+(Aug!C32*7)+(Sep!C32*6)+(Oct!C32*5)+(Nov!C32*4)+(Dec!C32*3)+(Jan!C32*2)+(Feb!C32*1)</f>
        <v>279512</v>
      </c>
      <c r="E32" s="112">
        <v>16933</v>
      </c>
      <c r="F32" s="32">
        <f>(Jul!E32*8)+(Aug!E32*7)+(Sep!E32*6)+(Oct!E32*5)+(Nov!E32*4)+(Dec!E32*3)+(Jan!E32*2)+(Feb!E32*1)</f>
        <v>426932</v>
      </c>
      <c r="G32" s="113">
        <v>195244</v>
      </c>
      <c r="H32" s="32">
        <f>Jan!H32+G32</f>
        <v>762963</v>
      </c>
      <c r="I32" s="32">
        <f t="shared" si="0"/>
        <v>220715</v>
      </c>
      <c r="J32" s="32">
        <f t="shared" si="1"/>
        <v>1469407</v>
      </c>
    </row>
    <row r="33" spans="1:10" s="10" customFormat="1" ht="15.75" customHeight="1" x14ac:dyDescent="0.2">
      <c r="A33" s="8" t="s">
        <v>132</v>
      </c>
      <c r="B33" s="9" t="s">
        <v>22</v>
      </c>
      <c r="C33" s="111">
        <v>0</v>
      </c>
      <c r="D33" s="32">
        <f>(Jul!C33*8)+(Aug!C33*7)+(Sep!C33*6)+(Oct!C33*5)+(Nov!C33*4)+(Dec!C33*3)+(Jan!C33*2)+(Feb!C33*1)</f>
        <v>20006</v>
      </c>
      <c r="E33" s="112">
        <v>1788</v>
      </c>
      <c r="F33" s="32">
        <f>(Jul!E33*8)+(Aug!E33*7)+(Sep!E33*6)+(Oct!E33*5)+(Nov!E33*4)+(Dec!E33*3)+(Jan!E33*2)+(Feb!E33*1)</f>
        <v>93077</v>
      </c>
      <c r="G33" s="113">
        <v>5334</v>
      </c>
      <c r="H33" s="32">
        <f>Jan!H33+G33</f>
        <v>168038</v>
      </c>
      <c r="I33" s="32">
        <f t="shared" si="0"/>
        <v>7122</v>
      </c>
      <c r="J33" s="32">
        <f t="shared" si="1"/>
        <v>281121</v>
      </c>
    </row>
    <row r="34" spans="1:10" s="10" customFormat="1" ht="15.75" customHeight="1" x14ac:dyDescent="0.2">
      <c r="A34" s="8" t="s">
        <v>133</v>
      </c>
      <c r="B34" s="9" t="s">
        <v>22</v>
      </c>
      <c r="C34" s="111">
        <v>0</v>
      </c>
      <c r="D34" s="32">
        <f>(Jul!C34*8)+(Aug!C34*7)+(Sep!C34*6)+(Oct!C34*5)+(Nov!C34*4)+(Dec!C34*3)+(Jan!C34*2)+(Feb!C34*1)</f>
        <v>0</v>
      </c>
      <c r="E34" s="112">
        <v>6395</v>
      </c>
      <c r="F34" s="32">
        <f>(Jul!E34*8)+(Aug!E34*7)+(Sep!E34*6)+(Oct!E34*5)+(Nov!E34*4)+(Dec!E34*3)+(Jan!E34*2)+(Feb!E34*1)</f>
        <v>207001</v>
      </c>
      <c r="G34" s="113">
        <v>30530</v>
      </c>
      <c r="H34" s="32">
        <f>Jan!H34+G34</f>
        <v>143535</v>
      </c>
      <c r="I34" s="32">
        <f t="shared" si="0"/>
        <v>36925</v>
      </c>
      <c r="J34" s="32">
        <f t="shared" si="1"/>
        <v>350536</v>
      </c>
    </row>
    <row r="35" spans="1:10" s="10" customFormat="1" ht="15.75" customHeight="1" x14ac:dyDescent="0.2">
      <c r="A35" s="8" t="s">
        <v>134</v>
      </c>
      <c r="B35" s="9" t="s">
        <v>22</v>
      </c>
      <c r="C35" s="111">
        <v>0</v>
      </c>
      <c r="D35" s="32">
        <f>(Jul!C35*8)+(Aug!C35*7)+(Sep!C35*6)+(Oct!C35*5)+(Nov!C35*4)+(Dec!C35*3)+(Jan!C35*2)+(Feb!C35*1)</f>
        <v>12306</v>
      </c>
      <c r="E35" s="112">
        <v>1788</v>
      </c>
      <c r="F35" s="32">
        <f>(Jul!E35*8)+(Aug!E35*7)+(Sep!E35*6)+(Oct!E35*5)+(Nov!E35*4)+(Dec!E35*3)+(Jan!E35*2)+(Feb!E35*1)</f>
        <v>76528</v>
      </c>
      <c r="G35" s="113">
        <v>22914</v>
      </c>
      <c r="H35" s="32">
        <f>Jan!H35+G35</f>
        <v>209703</v>
      </c>
      <c r="I35" s="32">
        <f t="shared" si="0"/>
        <v>24702</v>
      </c>
      <c r="J35" s="32">
        <f t="shared" si="1"/>
        <v>298537</v>
      </c>
    </row>
    <row r="36" spans="1:10" s="10" customFormat="1" ht="15.75" customHeight="1" x14ac:dyDescent="0.2">
      <c r="A36" s="8" t="s">
        <v>127</v>
      </c>
      <c r="B36" s="9" t="s">
        <v>20</v>
      </c>
      <c r="C36" s="114">
        <v>17029</v>
      </c>
      <c r="D36" s="32">
        <f>(Jul!C36*8)+(Aug!C36*7)+(Sep!C36*6)+(Oct!C36*5)+(Nov!C36*4)+(Dec!C36*3)+(Jan!C36*2)+(Feb!C36*1)</f>
        <v>335024</v>
      </c>
      <c r="E36" s="115"/>
      <c r="F36" s="32">
        <f>(Jul!E36*8)+(Aug!E36*7)+(Sep!E36*6)+(Oct!E36*5)+(Nov!E36*4)+(Dec!E36*3)+(Jan!E36*2)+(Feb!E36*1)</f>
        <v>27831</v>
      </c>
      <c r="G36" s="116">
        <v>31028</v>
      </c>
      <c r="H36" s="32">
        <f>Jan!H36+G36</f>
        <v>363489</v>
      </c>
      <c r="I36" s="32">
        <f t="shared" si="0"/>
        <v>48057</v>
      </c>
      <c r="J36" s="32">
        <f t="shared" si="1"/>
        <v>726344</v>
      </c>
    </row>
    <row r="37" spans="1:10" s="1" customFormat="1" ht="15.75" customHeight="1" x14ac:dyDescent="0.2">
      <c r="A37" s="5" t="s">
        <v>19</v>
      </c>
      <c r="B37" s="6" t="s">
        <v>20</v>
      </c>
      <c r="C37" s="114">
        <v>6827</v>
      </c>
      <c r="D37" s="32">
        <f>(Jul!C37*8)+(Aug!C37*7)+(Sep!C37*6)+(Oct!C37*5)+(Nov!C37*4)+(Dec!C37*3)+(Jan!C37*2)+(Feb!C37*1)</f>
        <v>136055</v>
      </c>
      <c r="E37" s="115">
        <v>895</v>
      </c>
      <c r="F37" s="32">
        <f>(Jul!E37*8)+(Aug!E37*7)+(Sep!E37*6)+(Oct!E37*5)+(Nov!E37*4)+(Dec!E37*3)+(Jan!E37*2)+(Feb!E37*1)</f>
        <v>895</v>
      </c>
      <c r="G37" s="116">
        <v>14781</v>
      </c>
      <c r="H37" s="32">
        <f>Jan!H37+G37</f>
        <v>260154</v>
      </c>
      <c r="I37" s="32">
        <f t="shared" si="0"/>
        <v>22503</v>
      </c>
      <c r="J37" s="32">
        <f t="shared" si="1"/>
        <v>397104</v>
      </c>
    </row>
    <row r="38" spans="1:10" s="1" customFormat="1" ht="15.75" customHeight="1" x14ac:dyDescent="0.2">
      <c r="A38" s="5" t="s">
        <v>26</v>
      </c>
      <c r="B38" s="6" t="s">
        <v>20</v>
      </c>
      <c r="C38" s="114">
        <v>41447</v>
      </c>
      <c r="D38" s="32">
        <f>(Jul!C38*8)+(Aug!C38*7)+(Sep!C38*6)+(Oct!C38*5)+(Nov!C38*4)+(Dec!C38*3)+(Jan!C38*2)+(Feb!C38*1)</f>
        <v>976324</v>
      </c>
      <c r="E38" s="115">
        <v>4086</v>
      </c>
      <c r="F38" s="32">
        <f>(Jul!E38*8)+(Aug!E38*7)+(Sep!E38*6)+(Oct!E38*5)+(Nov!E38*4)+(Dec!E38*3)+(Jan!E38*2)+(Feb!E38*1)</f>
        <v>235095</v>
      </c>
      <c r="G38" s="116">
        <v>344105</v>
      </c>
      <c r="H38" s="32">
        <f>Jan!H38+G38</f>
        <v>2899835</v>
      </c>
      <c r="I38" s="32">
        <f t="shared" si="0"/>
        <v>389638</v>
      </c>
      <c r="J38" s="32">
        <f t="shared" si="1"/>
        <v>4111254</v>
      </c>
    </row>
    <row r="39" spans="1:10" s="1" customFormat="1" ht="15.75" customHeight="1" x14ac:dyDescent="0.2">
      <c r="A39" s="5" t="s">
        <v>28</v>
      </c>
      <c r="B39" s="6" t="s">
        <v>20</v>
      </c>
      <c r="C39" s="114">
        <v>9733</v>
      </c>
      <c r="D39" s="32">
        <f>(Jul!C39*8)+(Aug!C39*7)+(Sep!C39*6)+(Oct!C39*5)+(Nov!C39*4)+(Dec!C39*3)+(Jan!C39*2)+(Feb!C39*1)</f>
        <v>386402</v>
      </c>
      <c r="E39" s="115"/>
      <c r="F39" s="32">
        <f>(Jul!E39*8)+(Aug!E39*7)+(Sep!E39*6)+(Oct!E39*5)+(Nov!E39*4)+(Dec!E39*3)+(Jan!E39*2)+(Feb!E39*1)</f>
        <v>10855</v>
      </c>
      <c r="G39" s="116">
        <v>36323</v>
      </c>
      <c r="H39" s="32">
        <f>Jan!H39+G39</f>
        <v>640491</v>
      </c>
      <c r="I39" s="32">
        <f t="shared" si="0"/>
        <v>46056</v>
      </c>
      <c r="J39" s="32">
        <f t="shared" si="1"/>
        <v>1037748</v>
      </c>
    </row>
    <row r="40" spans="1:10" s="1" customFormat="1" ht="15.75" customHeight="1" x14ac:dyDescent="0.2">
      <c r="A40" s="5" t="s">
        <v>29</v>
      </c>
      <c r="B40" s="6" t="s">
        <v>20</v>
      </c>
      <c r="C40" s="114">
        <v>9115</v>
      </c>
      <c r="D40" s="32">
        <f>(Jul!C40*8)+(Aug!C40*7)+(Sep!C40*6)+(Oct!C40*5)+(Nov!C40*4)+(Dec!C40*3)+(Jan!C40*2)+(Feb!C40*1)</f>
        <v>320111</v>
      </c>
      <c r="E40" s="115"/>
      <c r="F40" s="32">
        <f>(Jul!E40*8)+(Aug!E40*7)+(Sep!E40*6)+(Oct!E40*5)+(Nov!E40*4)+(Dec!E40*3)+(Jan!E40*2)+(Feb!E40*1)</f>
        <v>41840</v>
      </c>
      <c r="G40" s="116">
        <v>68902</v>
      </c>
      <c r="H40" s="32">
        <f>Jan!H40+G40</f>
        <v>528022</v>
      </c>
      <c r="I40" s="32">
        <f t="shared" si="0"/>
        <v>78017</v>
      </c>
      <c r="J40" s="32">
        <f t="shared" si="1"/>
        <v>889973</v>
      </c>
    </row>
    <row r="41" spans="1:10" s="10" customFormat="1" ht="15.75" customHeight="1" x14ac:dyDescent="0.2">
      <c r="A41" s="8" t="s">
        <v>32</v>
      </c>
      <c r="B41" s="9" t="s">
        <v>20</v>
      </c>
      <c r="C41" s="114"/>
      <c r="D41" s="32">
        <f>(Jul!C41*8)+(Aug!C41*7)+(Sep!C41*6)+(Oct!C41*5)+(Nov!C41*4)+(Dec!C41*3)+(Jan!C41*2)+(Feb!C41*1)</f>
        <v>0</v>
      </c>
      <c r="E41" s="115"/>
      <c r="F41" s="32">
        <f>(Jul!E41*8)+(Aug!E41*7)+(Sep!E41*6)+(Oct!E41*5)+(Nov!E41*4)+(Dec!E41*3)+(Jan!E41*2)+(Feb!E41*1)</f>
        <v>0</v>
      </c>
      <c r="G41" s="116"/>
      <c r="H41" s="32">
        <f>Jan!H41+G41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 x14ac:dyDescent="0.2">
      <c r="A42" s="5" t="s">
        <v>33</v>
      </c>
      <c r="B42" s="6" t="s">
        <v>20</v>
      </c>
      <c r="C42" s="114">
        <v>9645</v>
      </c>
      <c r="D42" s="32">
        <f>(Jul!C42*8)+(Aug!C42*7)+(Sep!C42*6)+(Oct!C42*5)+(Nov!C42*4)+(Dec!C42*3)+(Jan!C42*2)+(Feb!C42*1)</f>
        <v>408825</v>
      </c>
      <c r="E42" s="115">
        <v>4086</v>
      </c>
      <c r="F42" s="32">
        <f>(Jul!E42*8)+(Aug!E42*7)+(Sep!E42*6)+(Oct!E42*5)+(Nov!E42*4)+(Dec!E42*3)+(Jan!E42*2)+(Feb!E42*1)</f>
        <v>140817</v>
      </c>
      <c r="G42" s="116">
        <v>22271</v>
      </c>
      <c r="H42" s="32">
        <f>Jan!H42+G42</f>
        <v>494150</v>
      </c>
      <c r="I42" s="32">
        <f t="shared" si="0"/>
        <v>36002</v>
      </c>
      <c r="J42" s="32">
        <f t="shared" si="1"/>
        <v>1043792</v>
      </c>
    </row>
    <row r="43" spans="1:10" s="1" customFormat="1" ht="15.75" customHeight="1" x14ac:dyDescent="0.2">
      <c r="A43" s="5" t="s">
        <v>34</v>
      </c>
      <c r="B43" s="6" t="s">
        <v>20</v>
      </c>
      <c r="C43" s="114">
        <v>8001</v>
      </c>
      <c r="D43" s="32">
        <f>(Jul!C43*8)+(Aug!C43*7)+(Sep!C43*6)+(Oct!C43*5)+(Nov!C43*4)+(Dec!C43*3)+(Jan!C43*2)+(Feb!C43*1)</f>
        <v>272421</v>
      </c>
      <c r="E43" s="115">
        <v>1239</v>
      </c>
      <c r="F43" s="32">
        <f>(Jul!E43*8)+(Aug!E43*7)+(Sep!E43*6)+(Oct!E43*5)+(Nov!E43*4)+(Dec!E43*3)+(Jan!E43*2)+(Feb!E43*1)</f>
        <v>76948</v>
      </c>
      <c r="G43" s="116">
        <v>50625</v>
      </c>
      <c r="H43" s="32">
        <f>Jan!H43+G43</f>
        <v>319877</v>
      </c>
      <c r="I43" s="32">
        <f t="shared" si="0"/>
        <v>59865</v>
      </c>
      <c r="J43" s="32">
        <f t="shared" si="1"/>
        <v>669246</v>
      </c>
    </row>
    <row r="44" spans="1:10" s="10" customFormat="1" ht="15.75" customHeight="1" x14ac:dyDescent="0.2">
      <c r="A44" s="8" t="s">
        <v>35</v>
      </c>
      <c r="B44" s="9" t="s">
        <v>20</v>
      </c>
      <c r="C44" s="114"/>
      <c r="D44" s="32">
        <f>(Jul!C44*8)+(Aug!C44*7)+(Sep!C44*6)+(Oct!C44*5)+(Nov!C44*4)+(Dec!C44*3)+(Jan!C44*2)+(Feb!C44*1)</f>
        <v>0</v>
      </c>
      <c r="E44" s="115"/>
      <c r="F44" s="32">
        <f>(Jul!E44*8)+(Aug!E44*7)+(Sep!E44*6)+(Oct!E44*5)+(Nov!E44*4)+(Dec!E44*3)+(Jan!E44*2)+(Feb!E44*1)</f>
        <v>0</v>
      </c>
      <c r="G44" s="116"/>
      <c r="H44" s="32">
        <f>Jan!H44+G44</f>
        <v>0</v>
      </c>
      <c r="I44" s="32">
        <f t="shared" si="0"/>
        <v>0</v>
      </c>
      <c r="J44" s="32">
        <f t="shared" si="1"/>
        <v>0</v>
      </c>
    </row>
    <row r="45" spans="1:10" s="1" customFormat="1" ht="15.75" customHeight="1" x14ac:dyDescent="0.2">
      <c r="A45" s="5" t="s">
        <v>38</v>
      </c>
      <c r="B45" s="6" t="s">
        <v>20</v>
      </c>
      <c r="C45" s="114">
        <v>16667</v>
      </c>
      <c r="D45" s="32">
        <f>(Jul!C45*8)+(Aug!C45*7)+(Sep!C45*6)+(Oct!C45*5)+(Nov!C45*4)+(Dec!C45*3)+(Jan!C45*2)+(Feb!C45*1)</f>
        <v>455440</v>
      </c>
      <c r="E45" s="115">
        <v>199</v>
      </c>
      <c r="F45" s="32">
        <f>(Jul!E45*8)+(Aug!E45*7)+(Sep!E45*6)+(Oct!E45*5)+(Nov!E45*4)+(Dec!E45*3)+(Jan!E45*2)+(Feb!E45*1)</f>
        <v>11108</v>
      </c>
      <c r="G45" s="116">
        <v>20962</v>
      </c>
      <c r="H45" s="32">
        <f>Jan!H45+G45</f>
        <v>451369</v>
      </c>
      <c r="I45" s="32">
        <f t="shared" si="0"/>
        <v>37828</v>
      </c>
      <c r="J45" s="32">
        <f t="shared" si="1"/>
        <v>917917</v>
      </c>
    </row>
    <row r="46" spans="1:10" s="10" customFormat="1" ht="15.75" customHeight="1" x14ac:dyDescent="0.2">
      <c r="A46" s="8" t="s">
        <v>39</v>
      </c>
      <c r="B46" s="9" t="s">
        <v>20</v>
      </c>
      <c r="C46" s="114">
        <v>8860</v>
      </c>
      <c r="D46" s="32">
        <f>(Jul!C46*8)+(Aug!C46*7)+(Sep!C46*6)+(Oct!C46*5)+(Nov!C46*4)+(Dec!C46*3)+(Jan!C46*2)+(Feb!C46*1)</f>
        <v>217032</v>
      </c>
      <c r="E46" s="115">
        <v>1788</v>
      </c>
      <c r="F46" s="32">
        <f>(Jul!E46*8)+(Aug!E46*7)+(Sep!E46*6)+(Oct!E46*5)+(Nov!E46*4)+(Dec!E46*3)+(Jan!E46*2)+(Feb!E46*1)</f>
        <v>27754</v>
      </c>
      <c r="G46" s="116">
        <v>136849</v>
      </c>
      <c r="H46" s="32">
        <f>Jan!H46+G46</f>
        <v>394691</v>
      </c>
      <c r="I46" s="32">
        <f t="shared" si="0"/>
        <v>147497</v>
      </c>
      <c r="J46" s="32">
        <f t="shared" si="1"/>
        <v>639477</v>
      </c>
    </row>
    <row r="47" spans="1:10" s="1" customFormat="1" ht="15.75" customHeight="1" x14ac:dyDescent="0.2">
      <c r="A47" s="5" t="s">
        <v>41</v>
      </c>
      <c r="B47" s="6" t="s">
        <v>20</v>
      </c>
      <c r="C47" s="114">
        <v>46164</v>
      </c>
      <c r="D47" s="32">
        <f>(Jul!C47*8)+(Aug!C47*7)+(Sep!C47*6)+(Oct!C47*5)+(Nov!C47*4)+(Dec!C47*3)+(Jan!C47*2)+(Feb!C47*1)</f>
        <v>1170031</v>
      </c>
      <c r="E47" s="115">
        <v>5617</v>
      </c>
      <c r="F47" s="32">
        <f>(Jul!E47*8)+(Aug!E47*7)+(Sep!E47*6)+(Oct!E47*5)+(Nov!E47*4)+(Dec!E47*3)+(Jan!E47*2)+(Feb!E47*1)</f>
        <v>344150</v>
      </c>
      <c r="G47" s="116">
        <v>237387</v>
      </c>
      <c r="H47" s="32">
        <f>Jan!H47+G47</f>
        <v>1527784</v>
      </c>
      <c r="I47" s="32">
        <f t="shared" si="0"/>
        <v>289168</v>
      </c>
      <c r="J47" s="32">
        <f t="shared" si="1"/>
        <v>3041965</v>
      </c>
    </row>
    <row r="48" spans="1:10" s="1" customFormat="1" ht="15.75" customHeight="1" x14ac:dyDescent="0.2">
      <c r="A48" s="5" t="s">
        <v>42</v>
      </c>
      <c r="B48" s="6" t="s">
        <v>20</v>
      </c>
      <c r="C48" s="114">
        <v>8926</v>
      </c>
      <c r="D48" s="32">
        <f>(Jul!C48*8)+(Aug!C48*7)+(Sep!C48*6)+(Oct!C48*5)+(Nov!C48*4)+(Dec!C48*3)+(Jan!C48*2)+(Feb!C48*1)</f>
        <v>117584</v>
      </c>
      <c r="E48" s="115">
        <v>7273</v>
      </c>
      <c r="F48" s="32">
        <f>(Jul!E48*8)+(Aug!E48*7)+(Sep!E48*6)+(Oct!E48*5)+(Nov!E48*4)+(Dec!E48*3)+(Jan!E48*2)+(Feb!E48*1)</f>
        <v>261153</v>
      </c>
      <c r="G48" s="116">
        <v>103467</v>
      </c>
      <c r="H48" s="32">
        <f>Jan!H48+G48</f>
        <v>534606</v>
      </c>
      <c r="I48" s="32">
        <f t="shared" si="0"/>
        <v>119666</v>
      </c>
      <c r="J48" s="32">
        <f t="shared" si="1"/>
        <v>913343</v>
      </c>
    </row>
    <row r="49" spans="1:10" s="10" customFormat="1" ht="15.75" customHeight="1" x14ac:dyDescent="0.2">
      <c r="A49" s="8" t="s">
        <v>43</v>
      </c>
      <c r="B49" s="9" t="s">
        <v>20</v>
      </c>
      <c r="C49" s="114">
        <v>3908</v>
      </c>
      <c r="D49" s="32">
        <f>(Jul!C49*8)+(Aug!C49*7)+(Sep!C49*6)+(Oct!C49*5)+(Nov!C49*4)+(Dec!C49*3)+(Jan!C49*2)+(Feb!C49*1)</f>
        <v>62572</v>
      </c>
      <c r="E49" s="115">
        <v>3269</v>
      </c>
      <c r="F49" s="32">
        <f>(Jul!E49*8)+(Aug!E49*7)+(Sep!E49*6)+(Oct!E49*5)+(Nov!E49*4)+(Dec!E49*3)+(Jan!E49*2)+(Feb!E49*1)</f>
        <v>45269</v>
      </c>
      <c r="G49" s="116">
        <v>18675</v>
      </c>
      <c r="H49" s="32">
        <f>Jan!H49+G49</f>
        <v>187883</v>
      </c>
      <c r="I49" s="32">
        <f t="shared" si="0"/>
        <v>25852</v>
      </c>
      <c r="J49" s="32">
        <f t="shared" si="1"/>
        <v>295724</v>
      </c>
    </row>
    <row r="50" spans="1:10" s="10" customFormat="1" ht="15.75" customHeight="1" x14ac:dyDescent="0.2">
      <c r="A50" s="8" t="s">
        <v>128</v>
      </c>
      <c r="B50" s="9" t="s">
        <v>20</v>
      </c>
      <c r="C50" s="114">
        <v>11244</v>
      </c>
      <c r="D50" s="32">
        <f>(Jul!C50*8)+(Aug!C50*7)+(Sep!C50*6)+(Oct!C50*5)+(Nov!C50*4)+(Dec!C50*3)+(Jan!C50*2)+(Feb!C50*1)</f>
        <v>478433</v>
      </c>
      <c r="E50" s="115"/>
      <c r="F50" s="32">
        <f>(Jul!E50*8)+(Aug!E50*7)+(Sep!E50*6)+(Oct!E50*5)+(Nov!E50*4)+(Dec!E50*3)+(Jan!E50*2)+(Feb!E50*1)</f>
        <v>61183</v>
      </c>
      <c r="G50" s="116">
        <v>1589</v>
      </c>
      <c r="H50" s="32">
        <f>Jan!H50+G50</f>
        <v>249389</v>
      </c>
      <c r="I50" s="32">
        <f t="shared" si="0"/>
        <v>12833</v>
      </c>
      <c r="J50" s="32">
        <f t="shared" si="1"/>
        <v>789005</v>
      </c>
    </row>
    <row r="51" spans="1:10" s="1" customFormat="1" ht="15.75" customHeight="1" x14ac:dyDescent="0.2">
      <c r="A51" s="5" t="s">
        <v>48</v>
      </c>
      <c r="B51" s="6" t="s">
        <v>20</v>
      </c>
      <c r="C51" s="114">
        <v>35080</v>
      </c>
      <c r="D51" s="32">
        <f>(Jul!C51*8)+(Aug!C51*7)+(Sep!C51*6)+(Oct!C51*5)+(Nov!C51*4)+(Dec!C51*3)+(Jan!C51*2)+(Feb!C51*1)</f>
        <v>489867</v>
      </c>
      <c r="E51" s="115">
        <v>1239</v>
      </c>
      <c r="F51" s="32">
        <f>(Jul!E51*8)+(Aug!E51*7)+(Sep!E51*6)+(Oct!E51*5)+(Nov!E51*4)+(Dec!E51*3)+(Jan!E51*2)+(Feb!E51*1)</f>
        <v>55264</v>
      </c>
      <c r="G51" s="116">
        <v>81684</v>
      </c>
      <c r="H51" s="32">
        <f>Jan!H51+G51</f>
        <v>822435</v>
      </c>
      <c r="I51" s="32">
        <f t="shared" si="0"/>
        <v>118003</v>
      </c>
      <c r="J51" s="32">
        <f t="shared" si="1"/>
        <v>1367566</v>
      </c>
    </row>
    <row r="52" spans="1:10" s="10" customFormat="1" ht="15.75" customHeight="1" x14ac:dyDescent="0.2">
      <c r="A52" s="8" t="s">
        <v>53</v>
      </c>
      <c r="B52" s="9" t="s">
        <v>20</v>
      </c>
      <c r="C52" s="114">
        <v>8620</v>
      </c>
      <c r="D52" s="32">
        <f>(Jul!C52*8)+(Aug!C52*7)+(Sep!C52*6)+(Oct!C52*5)+(Nov!C52*4)+(Dec!C52*3)+(Jan!C52*2)+(Feb!C52*1)</f>
        <v>32958</v>
      </c>
      <c r="E52" s="115"/>
      <c r="F52" s="32">
        <f>(Jul!E52*8)+(Aug!E52*7)+(Sep!E52*6)+(Oct!E52*5)+(Nov!E52*4)+(Dec!E52*3)+(Jan!E52*2)+(Feb!E52*1)</f>
        <v>12792</v>
      </c>
      <c r="G52" s="116">
        <v>14851</v>
      </c>
      <c r="H52" s="32">
        <f>Jan!H52+G52</f>
        <v>123581</v>
      </c>
      <c r="I52" s="32">
        <f t="shared" si="0"/>
        <v>23471</v>
      </c>
      <c r="J52" s="32">
        <f t="shared" si="1"/>
        <v>169331</v>
      </c>
    </row>
    <row r="53" spans="1:10" s="10" customFormat="1" ht="15.75" customHeight="1" x14ac:dyDescent="0.2">
      <c r="A53" s="8" t="s">
        <v>54</v>
      </c>
      <c r="B53" s="9" t="s">
        <v>20</v>
      </c>
      <c r="C53" s="114">
        <v>8685</v>
      </c>
      <c r="D53" s="32">
        <f>(Jul!C53*8)+(Aug!C53*7)+(Sep!C53*6)+(Oct!C53*5)+(Nov!C53*4)+(Dec!C53*3)+(Jan!C53*2)+(Feb!C53*1)</f>
        <v>287320</v>
      </c>
      <c r="E53" s="115">
        <v>9108</v>
      </c>
      <c r="F53" s="32">
        <f>(Jul!E53*8)+(Aug!E53*7)+(Sep!E53*6)+(Oct!E53*5)+(Nov!E53*4)+(Dec!E53*3)+(Jan!E53*2)+(Feb!E53*1)</f>
        <v>311773</v>
      </c>
      <c r="G53" s="116">
        <v>125612</v>
      </c>
      <c r="H53" s="32">
        <f>Jan!H53+G53</f>
        <v>721194</v>
      </c>
      <c r="I53" s="32">
        <f t="shared" si="0"/>
        <v>143405</v>
      </c>
      <c r="J53" s="32">
        <f t="shared" si="1"/>
        <v>1320287</v>
      </c>
    </row>
    <row r="54" spans="1:10" s="10" customFormat="1" ht="15.75" customHeight="1" x14ac:dyDescent="0.2">
      <c r="A54" s="8" t="s">
        <v>55</v>
      </c>
      <c r="B54" s="9" t="s">
        <v>20</v>
      </c>
      <c r="C54" s="114">
        <v>36934</v>
      </c>
      <c r="D54" s="32">
        <f>(Jul!C54*8)+(Aug!C54*7)+(Sep!C54*6)+(Oct!C54*5)+(Nov!C54*4)+(Dec!C54*3)+(Jan!C54*2)+(Feb!C54*1)</f>
        <v>480431</v>
      </c>
      <c r="E54" s="115">
        <v>13734</v>
      </c>
      <c r="F54" s="32">
        <f>(Jul!E54*8)+(Aug!E54*7)+(Sep!E54*6)+(Oct!E54*5)+(Nov!E54*4)+(Dec!E54*3)+(Jan!E54*2)+(Feb!E54*1)</f>
        <v>625294</v>
      </c>
      <c r="G54" s="116">
        <v>312535</v>
      </c>
      <c r="H54" s="32">
        <f>Jan!H54+G54</f>
        <v>1242482</v>
      </c>
      <c r="I54" s="32">
        <f t="shared" si="0"/>
        <v>363203</v>
      </c>
      <c r="J54" s="32">
        <f t="shared" si="1"/>
        <v>2348207</v>
      </c>
    </row>
    <row r="55" spans="1:10" s="1" customFormat="1" ht="15.75" customHeight="1" x14ac:dyDescent="0.2">
      <c r="A55" s="5" t="s">
        <v>57</v>
      </c>
      <c r="B55" s="6" t="s">
        <v>20</v>
      </c>
      <c r="C55" s="114">
        <v>3910</v>
      </c>
      <c r="D55" s="32">
        <f>(Jul!C55*8)+(Aug!C55*7)+(Sep!C55*6)+(Oct!C55*5)+(Nov!C55*4)+(Dec!C55*3)+(Jan!C55*2)+(Feb!C55*1)</f>
        <v>72820</v>
      </c>
      <c r="E55" s="115"/>
      <c r="F55" s="32">
        <f>(Jul!E55*8)+(Aug!E55*7)+(Sep!E55*6)+(Oct!E55*5)+(Nov!E55*4)+(Dec!E55*3)+(Jan!E55*2)+(Feb!E55*1)</f>
        <v>11861</v>
      </c>
      <c r="G55" s="116">
        <v>26339</v>
      </c>
      <c r="H55" s="32">
        <f>Jan!H55+G55</f>
        <v>201838</v>
      </c>
      <c r="I55" s="32">
        <f t="shared" si="0"/>
        <v>30249</v>
      </c>
      <c r="J55" s="32">
        <f t="shared" si="1"/>
        <v>286519</v>
      </c>
    </row>
    <row r="56" spans="1:10" s="1" customFormat="1" ht="15.75" customHeight="1" x14ac:dyDescent="0.2">
      <c r="A56" s="5" t="s">
        <v>58</v>
      </c>
      <c r="B56" s="6" t="s">
        <v>20</v>
      </c>
      <c r="C56" s="114">
        <v>17693</v>
      </c>
      <c r="D56" s="32">
        <f>(Jul!C56*8)+(Aug!C56*7)+(Sep!C56*6)+(Oct!C56*5)+(Nov!C56*4)+(Dec!C56*3)+(Jan!C56*2)+(Feb!C56*1)</f>
        <v>351739</v>
      </c>
      <c r="E56" s="115">
        <v>6519</v>
      </c>
      <c r="F56" s="32">
        <f>(Jul!E56*8)+(Aug!E56*7)+(Sep!E56*6)+(Oct!E56*5)+(Nov!E56*4)+(Dec!E56*3)+(Jan!E56*2)+(Feb!E56*1)</f>
        <v>404430</v>
      </c>
      <c r="G56" s="116">
        <v>130629</v>
      </c>
      <c r="H56" s="32">
        <f>Jan!H56+G56</f>
        <v>919186</v>
      </c>
      <c r="I56" s="32">
        <f t="shared" si="0"/>
        <v>154841</v>
      </c>
      <c r="J56" s="32">
        <f t="shared" si="1"/>
        <v>1675355</v>
      </c>
    </row>
    <row r="57" spans="1:10" s="1" customFormat="1" ht="15.75" customHeight="1" x14ac:dyDescent="0.2">
      <c r="A57" s="5" t="s">
        <v>59</v>
      </c>
      <c r="B57" s="6" t="s">
        <v>20</v>
      </c>
      <c r="C57" s="114">
        <v>18792</v>
      </c>
      <c r="D57" s="32">
        <f>(Jul!C57*8)+(Aug!C57*7)+(Sep!C57*6)+(Oct!C57*5)+(Nov!C57*4)+(Dec!C57*3)+(Jan!C57*2)+(Feb!C57*1)</f>
        <v>469578</v>
      </c>
      <c r="E57" s="115">
        <v>17354</v>
      </c>
      <c r="F57" s="32">
        <f>(Jul!E57*8)+(Aug!E57*7)+(Sep!E57*6)+(Oct!E57*5)+(Nov!E57*4)+(Dec!E57*3)+(Jan!E57*2)+(Feb!E57*1)</f>
        <v>593118</v>
      </c>
      <c r="G57" s="116">
        <v>233012</v>
      </c>
      <c r="H57" s="32">
        <f>Jan!H57+G57</f>
        <v>1086415</v>
      </c>
      <c r="I57" s="32">
        <f t="shared" si="0"/>
        <v>269158</v>
      </c>
      <c r="J57" s="32">
        <f t="shared" si="1"/>
        <v>2149111</v>
      </c>
    </row>
    <row r="58" spans="1:10" s="1" customFormat="1" ht="15.75" customHeight="1" x14ac:dyDescent="0.2">
      <c r="A58" s="5" t="s">
        <v>60</v>
      </c>
      <c r="B58" s="6" t="s">
        <v>20</v>
      </c>
      <c r="C58" s="114">
        <v>47670</v>
      </c>
      <c r="D58" s="32">
        <f>(Jul!C58*8)+(Aug!C58*7)+(Sep!C58*6)+(Oct!C58*5)+(Nov!C58*4)+(Dec!C58*3)+(Jan!C58*2)+(Feb!C58*1)</f>
        <v>1192023</v>
      </c>
      <c r="E58" s="115">
        <v>3768</v>
      </c>
      <c r="F58" s="32">
        <f>(Jul!E58*8)+(Aug!E58*7)+(Sep!E58*6)+(Oct!E58*5)+(Nov!E58*4)+(Dec!E58*3)+(Jan!E58*2)+(Feb!E58*1)</f>
        <v>330297</v>
      </c>
      <c r="G58" s="116">
        <v>265593</v>
      </c>
      <c r="H58" s="32">
        <f>Jan!H58+G58</f>
        <v>1581511</v>
      </c>
      <c r="I58" s="32">
        <f t="shared" si="0"/>
        <v>317031</v>
      </c>
      <c r="J58" s="32">
        <f t="shared" si="1"/>
        <v>3103831</v>
      </c>
    </row>
    <row r="59" spans="1:10" s="1" customFormat="1" ht="15.75" customHeight="1" x14ac:dyDescent="0.2">
      <c r="A59" s="5" t="s">
        <v>64</v>
      </c>
      <c r="B59" s="6" t="s">
        <v>20</v>
      </c>
      <c r="C59" s="114">
        <v>9397</v>
      </c>
      <c r="D59" s="32">
        <f>(Jul!C59*8)+(Aug!C59*7)+(Sep!C59*6)+(Oct!C59*5)+(Nov!C59*4)+(Dec!C59*3)+(Jan!C59*2)+(Feb!C59*1)</f>
        <v>240292</v>
      </c>
      <c r="E59" s="115">
        <v>458</v>
      </c>
      <c r="F59" s="32">
        <f>(Jul!E59*8)+(Aug!E59*7)+(Sep!E59*6)+(Oct!E59*5)+(Nov!E59*4)+(Dec!E59*3)+(Jan!E59*2)+(Feb!E59*1)</f>
        <v>30262</v>
      </c>
      <c r="G59" s="116">
        <v>32628</v>
      </c>
      <c r="H59" s="32">
        <f>Jan!H59+G59</f>
        <v>210686</v>
      </c>
      <c r="I59" s="32">
        <f t="shared" si="0"/>
        <v>42483</v>
      </c>
      <c r="J59" s="32">
        <f t="shared" si="1"/>
        <v>481240</v>
      </c>
    </row>
    <row r="60" spans="1:10" s="1" customFormat="1" ht="15.75" customHeight="1" x14ac:dyDescent="0.2">
      <c r="A60" s="5" t="s">
        <v>65</v>
      </c>
      <c r="B60" s="6" t="s">
        <v>20</v>
      </c>
      <c r="C60" s="114">
        <v>9000</v>
      </c>
      <c r="D60" s="32">
        <f>(Jul!C60*8)+(Aug!C60*7)+(Sep!C60*6)+(Oct!C60*5)+(Nov!C60*4)+(Dec!C60*3)+(Jan!C60*2)+(Feb!C60*1)</f>
        <v>258186</v>
      </c>
      <c r="E60" s="115"/>
      <c r="F60" s="32">
        <f>(Jul!E60*8)+(Aug!E60*7)+(Sep!E60*6)+(Oct!E60*5)+(Nov!E60*4)+(Dec!E60*3)+(Jan!E60*2)+(Feb!E60*1)</f>
        <v>77597</v>
      </c>
      <c r="G60" s="116">
        <v>60170</v>
      </c>
      <c r="H60" s="32">
        <f>Jan!H60+G60</f>
        <v>602628</v>
      </c>
      <c r="I60" s="32">
        <f t="shared" si="0"/>
        <v>69170</v>
      </c>
      <c r="J60" s="32">
        <f t="shared" si="1"/>
        <v>938411</v>
      </c>
    </row>
    <row r="61" spans="1:10" s="1" customFormat="1" ht="15.75" customHeight="1" x14ac:dyDescent="0.2">
      <c r="A61" s="5" t="s">
        <v>66</v>
      </c>
      <c r="B61" s="6" t="s">
        <v>20</v>
      </c>
      <c r="C61" s="114">
        <v>13080</v>
      </c>
      <c r="D61" s="32">
        <f>(Jul!C61*8)+(Aug!C61*7)+(Sep!C61*6)+(Oct!C61*5)+(Nov!C61*4)+(Dec!C61*3)+(Jan!C61*2)+(Feb!C61*1)</f>
        <v>264507</v>
      </c>
      <c r="E61" s="115">
        <v>5764</v>
      </c>
      <c r="F61" s="32">
        <f>(Jul!E61*8)+(Aug!E61*7)+(Sep!E61*6)+(Oct!E61*5)+(Nov!E61*4)+(Dec!E61*3)+(Jan!E61*2)+(Feb!E61*1)</f>
        <v>136074</v>
      </c>
      <c r="G61" s="116">
        <v>145795</v>
      </c>
      <c r="H61" s="32">
        <f>Jan!H61+G61</f>
        <v>607136</v>
      </c>
      <c r="I61" s="32">
        <f t="shared" si="0"/>
        <v>164639</v>
      </c>
      <c r="J61" s="32">
        <f t="shared" si="1"/>
        <v>1007717</v>
      </c>
    </row>
    <row r="62" spans="1:10" s="10" customFormat="1" ht="15.75" customHeight="1" x14ac:dyDescent="0.2">
      <c r="A62" s="8" t="s">
        <v>67</v>
      </c>
      <c r="B62" s="9" t="s">
        <v>20</v>
      </c>
      <c r="C62" s="114">
        <v>1694</v>
      </c>
      <c r="D62" s="32">
        <f>(Jul!C62*8)+(Aug!C62*7)+(Sep!C62*6)+(Oct!C62*5)+(Nov!C62*4)+(Dec!C62*3)+(Jan!C62*2)+(Feb!C62*1)</f>
        <v>120605</v>
      </c>
      <c r="E62" s="115">
        <v>1149</v>
      </c>
      <c r="F62" s="32">
        <f>(Jul!E62*8)+(Aug!E62*7)+(Sep!E62*6)+(Oct!E62*5)+(Nov!E62*4)+(Dec!E62*3)+(Jan!E62*2)+(Feb!E62*1)</f>
        <v>83699</v>
      </c>
      <c r="G62" s="116">
        <v>17158</v>
      </c>
      <c r="H62" s="32">
        <f>Jan!H62+G62</f>
        <v>231842</v>
      </c>
      <c r="I62" s="32">
        <f t="shared" si="0"/>
        <v>20001</v>
      </c>
      <c r="J62" s="32">
        <f t="shared" si="1"/>
        <v>436146</v>
      </c>
    </row>
    <row r="63" spans="1:10" s="1" customFormat="1" ht="15.75" customHeight="1" x14ac:dyDescent="0.2">
      <c r="A63" s="5" t="s">
        <v>68</v>
      </c>
      <c r="B63" s="6" t="s">
        <v>20</v>
      </c>
      <c r="C63" s="114">
        <v>5471</v>
      </c>
      <c r="D63" s="32">
        <f>(Jul!C63*8)+(Aug!C63*7)+(Sep!C63*6)+(Oct!C63*5)+(Nov!C63*4)+(Dec!C63*3)+(Jan!C63*2)+(Feb!C63*1)</f>
        <v>477321</v>
      </c>
      <c r="E63" s="115">
        <v>2222</v>
      </c>
      <c r="F63" s="32">
        <f>(Jul!E63*8)+(Aug!E63*7)+(Sep!E63*6)+(Oct!E63*5)+(Nov!E63*4)+(Dec!E63*3)+(Jan!E63*2)+(Feb!E63*1)</f>
        <v>156795</v>
      </c>
      <c r="G63" s="116">
        <v>64933</v>
      </c>
      <c r="H63" s="32">
        <f>Jan!H63+G63</f>
        <v>890714</v>
      </c>
      <c r="I63" s="32">
        <f t="shared" si="0"/>
        <v>72626</v>
      </c>
      <c r="J63" s="32">
        <f t="shared" si="1"/>
        <v>1524830</v>
      </c>
    </row>
    <row r="64" spans="1:10" s="10" customFormat="1" ht="15.75" customHeight="1" x14ac:dyDescent="0.2">
      <c r="A64" s="8" t="s">
        <v>69</v>
      </c>
      <c r="B64" s="9" t="s">
        <v>20</v>
      </c>
      <c r="C64" s="114">
        <v>14612</v>
      </c>
      <c r="D64" s="32">
        <f>(Jul!C64*8)+(Aug!C64*7)+(Sep!C64*6)+(Oct!C64*5)+(Nov!C64*4)+(Dec!C64*3)+(Jan!C64*2)+(Feb!C64*1)</f>
        <v>127846</v>
      </c>
      <c r="E64" s="115">
        <v>3815</v>
      </c>
      <c r="F64" s="32">
        <f>(Jul!E64*8)+(Aug!E64*7)+(Sep!E64*6)+(Oct!E64*5)+(Nov!E64*4)+(Dec!E64*3)+(Jan!E64*2)+(Feb!E64*1)</f>
        <v>110051</v>
      </c>
      <c r="G64" s="116">
        <v>49636</v>
      </c>
      <c r="H64" s="32">
        <f>Jan!H64+G64</f>
        <v>311241</v>
      </c>
      <c r="I64" s="32">
        <f t="shared" si="0"/>
        <v>68063</v>
      </c>
      <c r="J64" s="32">
        <f t="shared" si="1"/>
        <v>549138</v>
      </c>
    </row>
    <row r="65" spans="1:10" s="1" customFormat="1" ht="15.75" customHeight="1" x14ac:dyDescent="0.2">
      <c r="A65" s="5" t="s">
        <v>70</v>
      </c>
      <c r="B65" s="6" t="s">
        <v>20</v>
      </c>
      <c r="C65" s="114">
        <v>1680</v>
      </c>
      <c r="D65" s="32">
        <f>(Jul!C65*8)+(Aug!C65*7)+(Sep!C65*6)+(Oct!C65*5)+(Nov!C65*4)+(Dec!C65*3)+(Jan!C65*2)+(Feb!C65*1)</f>
        <v>191140</v>
      </c>
      <c r="E65" s="115"/>
      <c r="F65" s="32">
        <f>(Jul!E65*8)+(Aug!E65*7)+(Sep!E65*6)+(Oct!E65*5)+(Nov!E65*4)+(Dec!E65*3)+(Jan!E65*2)+(Feb!E65*1)</f>
        <v>60972</v>
      </c>
      <c r="G65" s="116">
        <v>13638</v>
      </c>
      <c r="H65" s="32">
        <f>Jan!H65+G65</f>
        <v>201029</v>
      </c>
      <c r="I65" s="32">
        <f t="shared" si="0"/>
        <v>15318</v>
      </c>
      <c r="J65" s="32">
        <f t="shared" si="1"/>
        <v>453141</v>
      </c>
    </row>
    <row r="66" spans="1:10" s="10" customFormat="1" ht="15.75" customHeight="1" x14ac:dyDescent="0.2">
      <c r="A66" s="8" t="s">
        <v>71</v>
      </c>
      <c r="B66" s="9" t="s">
        <v>20</v>
      </c>
      <c r="C66" s="114">
        <v>2670</v>
      </c>
      <c r="D66" s="32">
        <f>(Jul!C66*8)+(Aug!C66*7)+(Sep!C66*6)+(Oct!C66*5)+(Nov!C66*4)+(Dec!C66*3)+(Jan!C66*2)+(Feb!C66*1)</f>
        <v>16442</v>
      </c>
      <c r="E66" s="115">
        <v>1156</v>
      </c>
      <c r="F66" s="32">
        <f>(Jul!E66*8)+(Aug!E66*7)+(Sep!E66*6)+(Oct!E66*5)+(Nov!E66*4)+(Dec!E66*3)+(Jan!E66*2)+(Feb!E66*1)</f>
        <v>7783</v>
      </c>
      <c r="G66" s="116">
        <v>21084</v>
      </c>
      <c r="H66" s="32">
        <f>Jan!H66+G66</f>
        <v>57164</v>
      </c>
      <c r="I66" s="32">
        <f t="shared" si="0"/>
        <v>24910</v>
      </c>
      <c r="J66" s="32">
        <f t="shared" si="1"/>
        <v>81389</v>
      </c>
    </row>
    <row r="67" spans="1:10" s="1" customFormat="1" ht="15.75" customHeight="1" x14ac:dyDescent="0.2">
      <c r="A67" s="5" t="s">
        <v>72</v>
      </c>
      <c r="B67" s="6" t="s">
        <v>20</v>
      </c>
      <c r="C67" s="114">
        <v>7040</v>
      </c>
      <c r="D67" s="32">
        <f>(Jul!C67*8)+(Aug!C67*7)+(Sep!C67*6)+(Oct!C67*5)+(Nov!C67*4)+(Dec!C67*3)+(Jan!C67*2)+(Feb!C67*1)</f>
        <v>248819</v>
      </c>
      <c r="E67" s="115">
        <v>922</v>
      </c>
      <c r="F67" s="32">
        <f>(Jul!E67*8)+(Aug!E67*7)+(Sep!E67*6)+(Oct!E67*5)+(Nov!E67*4)+(Dec!E67*3)+(Jan!E67*2)+(Feb!E67*1)</f>
        <v>8832</v>
      </c>
      <c r="G67" s="116">
        <v>126438</v>
      </c>
      <c r="H67" s="32">
        <f>Jan!H67+G67</f>
        <v>440471</v>
      </c>
      <c r="I67" s="32">
        <f t="shared" si="0"/>
        <v>134400</v>
      </c>
      <c r="J67" s="32">
        <f t="shared" si="1"/>
        <v>698122</v>
      </c>
    </row>
    <row r="68" spans="1:10" s="10" customFormat="1" ht="15.75" customHeight="1" x14ac:dyDescent="0.2">
      <c r="A68" s="8" t="s">
        <v>73</v>
      </c>
      <c r="B68" s="9" t="s">
        <v>20</v>
      </c>
      <c r="C68" s="114"/>
      <c r="D68" s="32">
        <f>(Jul!C68*8)+(Aug!C68*7)+(Sep!C68*6)+(Oct!C68*5)+(Nov!C68*4)+(Dec!C68*3)+(Jan!C68*2)+(Feb!C68*1)</f>
        <v>1672</v>
      </c>
      <c r="E68" s="115"/>
      <c r="F68" s="32">
        <f>(Jul!E68*8)+(Aug!E68*7)+(Sep!E68*6)+(Oct!E68*5)+(Nov!E68*4)+(Dec!E68*3)+(Jan!E68*2)+(Feb!E68*1)</f>
        <v>21108</v>
      </c>
      <c r="G68" s="116"/>
      <c r="H68" s="32">
        <f>Jan!H68+G68</f>
        <v>60330</v>
      </c>
      <c r="I68" s="32">
        <f t="shared" si="0"/>
        <v>0</v>
      </c>
      <c r="J68" s="32">
        <f t="shared" si="1"/>
        <v>83110</v>
      </c>
    </row>
    <row r="69" spans="1:10" s="1" customFormat="1" ht="15.75" customHeight="1" x14ac:dyDescent="0.2">
      <c r="A69" s="5" t="s">
        <v>138</v>
      </c>
      <c r="B69" s="6" t="s">
        <v>20</v>
      </c>
      <c r="C69" s="114"/>
      <c r="D69" s="32">
        <f>(Jul!C69*8)+(Aug!C69*7)+(Sep!C69*6)+(Oct!C69*5)+(Nov!C69*4)+(Dec!C69*3)+(Jan!C69*2)+(Feb!C69*1)</f>
        <v>86704</v>
      </c>
      <c r="E69" s="115">
        <v>1130</v>
      </c>
      <c r="F69" s="32">
        <f>(Jul!E69*8)+(Aug!E69*7)+(Sep!E69*6)+(Oct!E69*5)+(Nov!E69*4)+(Dec!E69*3)+(Jan!E69*2)+(Feb!E69*1)</f>
        <v>64146</v>
      </c>
      <c r="G69" s="116">
        <v>9040</v>
      </c>
      <c r="H69" s="32">
        <f>Jan!H69+G69</f>
        <v>222289</v>
      </c>
      <c r="I69" s="32">
        <f t="shared" si="0"/>
        <v>10170</v>
      </c>
      <c r="J69" s="32">
        <f t="shared" si="1"/>
        <v>373139</v>
      </c>
    </row>
    <row r="70" spans="1:10" s="1" customFormat="1" ht="15.75" customHeight="1" x14ac:dyDescent="0.2">
      <c r="A70" s="5" t="s">
        <v>74</v>
      </c>
      <c r="B70" s="6" t="s">
        <v>20</v>
      </c>
      <c r="C70" s="114"/>
      <c r="D70" s="32">
        <f>(Jul!C70*8)+(Aug!C70*7)+(Sep!C70*6)+(Oct!C70*5)+(Nov!C70*4)+(Dec!C70*3)+(Jan!C70*2)+(Feb!C70*1)</f>
        <v>16230</v>
      </c>
      <c r="E70" s="115"/>
      <c r="F70" s="32">
        <f>(Jul!E70*8)+(Aug!E70*7)+(Sep!E70*6)+(Oct!E70*5)+(Nov!E70*4)+(Dec!E70*3)+(Jan!E70*2)+(Feb!E70*1)</f>
        <v>16680</v>
      </c>
      <c r="G70" s="116"/>
      <c r="H70" s="32">
        <f>Jan!H70+G70</f>
        <v>79922</v>
      </c>
      <c r="I70" s="32">
        <f t="shared" ref="I70:I80" si="2">C70+E70+G70</f>
        <v>0</v>
      </c>
      <c r="J70" s="32">
        <f t="shared" ref="J70:J80" si="3">D70+F70+H70</f>
        <v>112832</v>
      </c>
    </row>
    <row r="71" spans="1:10" s="10" customFormat="1" ht="15.75" customHeight="1" x14ac:dyDescent="0.2">
      <c r="A71" s="8" t="s">
        <v>76</v>
      </c>
      <c r="B71" s="9" t="s">
        <v>20</v>
      </c>
      <c r="C71" s="114">
        <v>1335</v>
      </c>
      <c r="D71" s="32">
        <f>(Jul!C71*8)+(Aug!C71*7)+(Sep!C71*6)+(Oct!C71*5)+(Nov!C71*4)+(Dec!C71*3)+(Jan!C71*2)+(Feb!C71*1)</f>
        <v>32013</v>
      </c>
      <c r="E71" s="115"/>
      <c r="F71" s="32">
        <f>(Jul!E71*8)+(Aug!E71*7)+(Sep!E71*6)+(Oct!E71*5)+(Nov!E71*4)+(Dec!E71*3)+(Jan!E71*2)+(Feb!E71*1)</f>
        <v>0</v>
      </c>
      <c r="G71" s="116">
        <v>33327</v>
      </c>
      <c r="H71" s="32">
        <f>Jan!H71+G71</f>
        <v>75101</v>
      </c>
      <c r="I71" s="32">
        <f t="shared" si="2"/>
        <v>34662</v>
      </c>
      <c r="J71" s="32">
        <f t="shared" si="3"/>
        <v>107114</v>
      </c>
    </row>
    <row r="72" spans="1:10" s="10" customFormat="1" ht="15.75" customHeight="1" x14ac:dyDescent="0.2">
      <c r="A72" s="8" t="s">
        <v>77</v>
      </c>
      <c r="B72" s="9" t="s">
        <v>20</v>
      </c>
      <c r="C72" s="114"/>
      <c r="D72" s="32">
        <f>(Jul!C72*8)+(Aug!C72*7)+(Sep!C72*6)+(Oct!C72*5)+(Nov!C72*4)+(Dec!C72*3)+(Jan!C72*2)+(Feb!C72*1)</f>
        <v>51065</v>
      </c>
      <c r="E72" s="115"/>
      <c r="F72" s="32">
        <f>(Jul!E72*8)+(Aug!E72*7)+(Sep!E72*6)+(Oct!E72*5)+(Nov!E72*4)+(Dec!E72*3)+(Jan!E72*2)+(Feb!E72*1)</f>
        <v>61813</v>
      </c>
      <c r="G72" s="116"/>
      <c r="H72" s="32">
        <f>Jan!H72+G72</f>
        <v>179685</v>
      </c>
      <c r="I72" s="32">
        <f t="shared" si="2"/>
        <v>0</v>
      </c>
      <c r="J72" s="32">
        <f t="shared" si="3"/>
        <v>292563</v>
      </c>
    </row>
    <row r="73" spans="1:10" s="10" customFormat="1" ht="15.75" customHeight="1" x14ac:dyDescent="0.2">
      <c r="A73" s="8" t="s">
        <v>78</v>
      </c>
      <c r="B73" s="9" t="s">
        <v>20</v>
      </c>
      <c r="C73" s="114">
        <v>57753</v>
      </c>
      <c r="D73" s="32">
        <f>(Jul!C73*8)+(Aug!C73*7)+(Sep!C73*6)+(Oct!C73*5)+(Nov!C73*4)+(Dec!C73*3)+(Jan!C73*2)+(Feb!C73*1)</f>
        <v>532405</v>
      </c>
      <c r="E73" s="115">
        <v>1788</v>
      </c>
      <c r="F73" s="32">
        <f>(Jul!E73*8)+(Aug!E73*7)+(Sep!E73*6)+(Oct!E73*5)+(Nov!E73*4)+(Dec!E73*3)+(Jan!E73*2)+(Feb!E73*1)</f>
        <v>50714</v>
      </c>
      <c r="G73" s="116">
        <v>110044</v>
      </c>
      <c r="H73" s="32">
        <f>Jan!H73+G73</f>
        <v>663709</v>
      </c>
      <c r="I73" s="32">
        <f t="shared" si="2"/>
        <v>169585</v>
      </c>
      <c r="J73" s="32">
        <f t="shared" si="3"/>
        <v>1246828</v>
      </c>
    </row>
    <row r="74" spans="1:10" s="1" customFormat="1" ht="15.75" customHeight="1" x14ac:dyDescent="0.2">
      <c r="A74" s="5" t="s">
        <v>79</v>
      </c>
      <c r="B74" s="6" t="s">
        <v>20</v>
      </c>
      <c r="C74" s="114">
        <v>3042</v>
      </c>
      <c r="D74" s="32">
        <f>(Jul!C74*8)+(Aug!C74*7)+(Sep!C74*6)+(Oct!C74*5)+(Nov!C74*4)+(Dec!C74*3)+(Jan!C74*2)+(Feb!C74*1)</f>
        <v>47439</v>
      </c>
      <c r="E74" s="115"/>
      <c r="F74" s="32">
        <f>(Jul!E74*8)+(Aug!E74*7)+(Sep!E74*6)+(Oct!E74*5)+(Nov!E74*4)+(Dec!E74*3)+(Jan!E74*2)+(Feb!E74*1)</f>
        <v>58149</v>
      </c>
      <c r="G74" s="116">
        <v>1314</v>
      </c>
      <c r="H74" s="32">
        <f>Jan!H74+G74</f>
        <v>131241</v>
      </c>
      <c r="I74" s="32">
        <f t="shared" si="2"/>
        <v>4356</v>
      </c>
      <c r="J74" s="32">
        <f t="shared" si="3"/>
        <v>236829</v>
      </c>
    </row>
    <row r="75" spans="1:10" s="10" customFormat="1" ht="15.75" customHeight="1" x14ac:dyDescent="0.2">
      <c r="A75" s="8" t="s">
        <v>83</v>
      </c>
      <c r="B75" s="9" t="s">
        <v>20</v>
      </c>
      <c r="C75" s="114"/>
      <c r="D75" s="32">
        <f>(Jul!C75*8)+(Aug!C75*7)+(Sep!C75*6)+(Oct!C75*5)+(Nov!C75*4)+(Dec!C75*3)+(Jan!C75*2)+(Feb!C75*1)</f>
        <v>0</v>
      </c>
      <c r="E75" s="115"/>
      <c r="F75" s="32">
        <f>(Jul!E75*8)+(Aug!E75*7)+(Sep!E75*6)+(Oct!E75*5)+(Nov!E75*4)+(Dec!E75*3)+(Jan!E75*2)+(Feb!E75*1)</f>
        <v>0</v>
      </c>
      <c r="G75" s="116"/>
      <c r="H75" s="32">
        <f>Jan!H75+G75</f>
        <v>0</v>
      </c>
      <c r="I75" s="32">
        <f t="shared" si="2"/>
        <v>0</v>
      </c>
      <c r="J75" s="32">
        <f t="shared" si="3"/>
        <v>0</v>
      </c>
    </row>
    <row r="76" spans="1:10" s="10" customFormat="1" ht="15.75" customHeight="1" x14ac:dyDescent="0.2">
      <c r="A76" s="8" t="s">
        <v>85</v>
      </c>
      <c r="B76" s="9" t="s">
        <v>20</v>
      </c>
      <c r="C76" s="114"/>
      <c r="D76" s="32">
        <f>(Jul!C76*8)+(Aug!C76*7)+(Sep!C76*6)+(Oct!C76*5)+(Nov!C76*4)+(Dec!C76*3)+(Jan!C76*2)+(Feb!C76*1)</f>
        <v>0</v>
      </c>
      <c r="E76" s="115"/>
      <c r="F76" s="32">
        <f>(Jul!E76*8)+(Aug!E76*7)+(Sep!E76*6)+(Oct!E76*5)+(Nov!E76*4)+(Dec!E76*3)+(Jan!E76*2)+(Feb!E76*1)</f>
        <v>14064</v>
      </c>
      <c r="G76" s="116"/>
      <c r="H76" s="32">
        <f>Jan!H76+G76</f>
        <v>1758</v>
      </c>
      <c r="I76" s="32">
        <f t="shared" si="2"/>
        <v>0</v>
      </c>
      <c r="J76" s="32">
        <f t="shared" si="3"/>
        <v>15822</v>
      </c>
    </row>
    <row r="77" spans="1:10" s="1" customFormat="1" ht="15.75" customHeight="1" x14ac:dyDescent="0.2">
      <c r="A77" s="5" t="s">
        <v>86</v>
      </c>
      <c r="B77" s="6" t="s">
        <v>20</v>
      </c>
      <c r="C77" s="114">
        <v>22824</v>
      </c>
      <c r="D77" s="32">
        <f>(Jul!C77*8)+(Aug!C77*7)+(Sep!C77*6)+(Oct!C77*5)+(Nov!C77*4)+(Dec!C77*3)+(Jan!C77*2)+(Feb!C77*1)</f>
        <v>683829</v>
      </c>
      <c r="E77" s="115">
        <v>3979</v>
      </c>
      <c r="F77" s="32">
        <f>(Jul!E77*8)+(Aug!E77*7)+(Sep!E77*6)+(Oct!E77*5)+(Nov!E77*4)+(Dec!E77*3)+(Jan!E77*2)+(Feb!E77*1)</f>
        <v>305005</v>
      </c>
      <c r="G77" s="116">
        <v>173411</v>
      </c>
      <c r="H77" s="32">
        <f>Jan!H77+G77</f>
        <v>1328971</v>
      </c>
      <c r="I77" s="32">
        <f t="shared" si="2"/>
        <v>200214</v>
      </c>
      <c r="J77" s="32">
        <f t="shared" si="3"/>
        <v>2317805</v>
      </c>
    </row>
    <row r="78" spans="1:10" s="1" customFormat="1" ht="15.75" customHeight="1" x14ac:dyDescent="0.2">
      <c r="A78" s="5" t="s">
        <v>137</v>
      </c>
      <c r="B78" s="6" t="s">
        <v>20</v>
      </c>
      <c r="C78" s="114"/>
      <c r="D78" s="32">
        <f>(Jul!C78*8)+(Aug!C78*7)+(Sep!C78*6)+(Oct!C78*5)+(Nov!C78*4)+(Dec!C78*3)+(Jan!C78*2)+(Feb!C78*1)</f>
        <v>0</v>
      </c>
      <c r="E78" s="115">
        <v>4127</v>
      </c>
      <c r="F78" s="32">
        <f>(Jul!E78*8)+(Aug!E78*7)+(Sep!E78*6)+(Oct!E78*5)+(Nov!E78*4)+(Dec!E78*3)+(Jan!E78*2)+(Feb!E78*1)</f>
        <v>73761</v>
      </c>
      <c r="G78" s="116">
        <v>13734</v>
      </c>
      <c r="H78" s="32">
        <f>Jan!H78+G78</f>
        <v>47379</v>
      </c>
      <c r="I78" s="32">
        <f t="shared" si="2"/>
        <v>17861</v>
      </c>
      <c r="J78" s="32">
        <f t="shared" si="3"/>
        <v>121140</v>
      </c>
    </row>
    <row r="79" spans="1:10" s="1" customFormat="1" ht="15.75" customHeight="1" x14ac:dyDescent="0.2">
      <c r="A79" s="5" t="s">
        <v>135</v>
      </c>
      <c r="B79" s="6" t="s">
        <v>20</v>
      </c>
      <c r="C79" s="114"/>
      <c r="D79" s="32">
        <f>(Jul!C79*8)+(Aug!C79*7)+(Sep!C79*6)+(Oct!C79*5)+(Nov!C79*4)+(Dec!C79*3)+(Jan!C79*2)+(Feb!C79*1)</f>
        <v>0</v>
      </c>
      <c r="E79" s="115"/>
      <c r="F79" s="32">
        <f>(Jul!E79*8)+(Aug!E79*7)+(Sep!E79*6)+(Oct!E79*5)+(Nov!E79*4)+(Dec!E79*3)+(Jan!E79*2)+(Feb!E79*1)</f>
        <v>64024</v>
      </c>
      <c r="G79" s="116"/>
      <c r="H79" s="32">
        <f>Jan!H79+G79</f>
        <v>373596</v>
      </c>
      <c r="I79" s="32">
        <f t="shared" si="2"/>
        <v>0</v>
      </c>
      <c r="J79" s="32">
        <f t="shared" si="3"/>
        <v>437620</v>
      </c>
    </row>
    <row r="80" spans="1:10" s="1" customFormat="1" ht="15.75" customHeight="1" x14ac:dyDescent="0.2">
      <c r="A80" s="5" t="s">
        <v>136</v>
      </c>
      <c r="B80" s="6" t="s">
        <v>20</v>
      </c>
      <c r="C80" s="114"/>
      <c r="D80" s="32">
        <f>(Jul!C80*8)+(Aug!C80*7)+(Sep!C80*6)+(Oct!C80*5)+(Nov!C80*4)+(Dec!C80*3)+(Jan!C80*2)+(Feb!C80*1)</f>
        <v>2892</v>
      </c>
      <c r="E80" s="115">
        <v>1414</v>
      </c>
      <c r="F80" s="32">
        <f>(Jul!E80*8)+(Aug!E80*7)+(Sep!E80*6)+(Oct!E80*5)+(Nov!E80*4)+(Dec!E80*3)+(Jan!E80*2)+(Feb!E80*1)</f>
        <v>30737</v>
      </c>
      <c r="G80" s="116"/>
      <c r="H80" s="32">
        <f>Jan!H80+G80</f>
        <v>23126</v>
      </c>
      <c r="I80" s="32">
        <f t="shared" si="2"/>
        <v>1414</v>
      </c>
      <c r="J80" s="32">
        <f t="shared" si="3"/>
        <v>56755</v>
      </c>
    </row>
    <row r="81" spans="1:10" s="3" customFormat="1" ht="21.75" x14ac:dyDescent="0.2">
      <c r="A81" s="18" t="s">
        <v>123</v>
      </c>
      <c r="B81" s="2"/>
      <c r="C81" s="33">
        <f>SUM(C5:C35)</f>
        <v>188686</v>
      </c>
      <c r="D81" s="33">
        <f t="shared" ref="D81:J81" si="4">SUM(D5:D35)</f>
        <v>4207870</v>
      </c>
      <c r="E81" s="33">
        <f t="shared" si="4"/>
        <v>173307</v>
      </c>
      <c r="F81" s="33">
        <f t="shared" si="4"/>
        <v>3883682</v>
      </c>
      <c r="G81" s="33">
        <f t="shared" si="4"/>
        <v>2490187</v>
      </c>
      <c r="H81" s="33">
        <f t="shared" si="4"/>
        <v>10767034</v>
      </c>
      <c r="I81" s="33">
        <f t="shared" si="4"/>
        <v>2852180</v>
      </c>
      <c r="J81" s="33">
        <f t="shared" si="4"/>
        <v>18858586</v>
      </c>
    </row>
    <row r="82" spans="1:10" s="3" customFormat="1" ht="21.75" x14ac:dyDescent="0.2">
      <c r="A82" s="18" t="s">
        <v>124</v>
      </c>
      <c r="B82" s="2"/>
      <c r="C82" s="33">
        <f>SUM(C36:C80)</f>
        <v>524548</v>
      </c>
      <c r="D82" s="33">
        <f t="shared" ref="D82:J82" si="5">SUM(D36:D80)</f>
        <v>12112397</v>
      </c>
      <c r="E82" s="33">
        <f t="shared" si="5"/>
        <v>108098</v>
      </c>
      <c r="F82" s="33">
        <f t="shared" si="5"/>
        <v>5061993</v>
      </c>
      <c r="G82" s="33">
        <f t="shared" si="5"/>
        <v>3149569</v>
      </c>
      <c r="H82" s="33">
        <f t="shared" si="5"/>
        <v>22290400</v>
      </c>
      <c r="I82" s="33">
        <f t="shared" si="5"/>
        <v>3782215</v>
      </c>
      <c r="J82" s="33">
        <f t="shared" si="5"/>
        <v>39464790</v>
      </c>
    </row>
    <row r="83" spans="1:10" s="3" customFormat="1" ht="15.75" customHeight="1" x14ac:dyDescent="0.2">
      <c r="A83" s="16" t="s">
        <v>87</v>
      </c>
      <c r="B83" s="2"/>
      <c r="C83" s="33">
        <f>SUM(C81:C82)</f>
        <v>713234</v>
      </c>
      <c r="D83" s="32">
        <f>SUM(D81:D82)</f>
        <v>16320267</v>
      </c>
      <c r="E83" s="33">
        <f t="shared" ref="E83:J83" si="6">SUM(E81:E82)</f>
        <v>281405</v>
      </c>
      <c r="F83" s="33">
        <f t="shared" si="6"/>
        <v>8945675</v>
      </c>
      <c r="G83" s="33">
        <f t="shared" si="6"/>
        <v>5639756</v>
      </c>
      <c r="H83" s="33">
        <f t="shared" si="6"/>
        <v>33057434</v>
      </c>
      <c r="I83" s="33">
        <f t="shared" si="6"/>
        <v>6634395</v>
      </c>
      <c r="J83" s="33">
        <f t="shared" si="6"/>
        <v>58323376</v>
      </c>
    </row>
    <row r="84" spans="1:10" x14ac:dyDescent="0.2">
      <c r="A84" s="11"/>
      <c r="B84" s="2"/>
      <c r="C84" s="2"/>
      <c r="D84" s="35"/>
      <c r="E84" s="2"/>
      <c r="F84" s="35"/>
      <c r="G84" s="2"/>
      <c r="H84" s="35"/>
      <c r="I84" s="41"/>
      <c r="J84" s="46"/>
    </row>
    <row r="85" spans="1:10" x14ac:dyDescent="0.2">
      <c r="A85" s="11"/>
      <c r="B85" s="2"/>
      <c r="C85" s="2"/>
      <c r="D85" s="35"/>
      <c r="E85" s="2"/>
      <c r="F85" s="35"/>
      <c r="G85" s="2"/>
      <c r="H85" s="35"/>
      <c r="I85" s="41" t="s">
        <v>153</v>
      </c>
      <c r="J85" s="46">
        <v>69542819</v>
      </c>
    </row>
    <row r="86" spans="1:10" x14ac:dyDescent="0.2">
      <c r="A86" s="11"/>
      <c r="B86" s="2"/>
      <c r="C86" s="2"/>
      <c r="D86" s="35"/>
      <c r="E86" s="2"/>
      <c r="F86" s="35"/>
      <c r="G86" s="2"/>
      <c r="H86" s="35"/>
    </row>
    <row r="87" spans="1:10" x14ac:dyDescent="0.2">
      <c r="C87" s="51"/>
      <c r="D87" s="51"/>
      <c r="E87" s="51"/>
      <c r="F87" s="51"/>
      <c r="G87" s="51"/>
      <c r="H87" s="51"/>
      <c r="I87" s="51"/>
      <c r="J87" s="51"/>
    </row>
  </sheetData>
  <sheetProtection password="B68E" sheet="1" objects="1" scenarios="1"/>
  <mergeCells count="1">
    <mergeCell ref="A1:J1"/>
  </mergeCells>
  <phoneticPr fontId="4" type="noConversion"/>
  <conditionalFormatting sqref="A2:A83 C2:IV2 A1:XFD1 D83:H86 K3:IV83 I83:J83 B3:C86 D3:J82">
    <cfRule type="expression" dxfId="262" priority="60" stopIfTrue="1">
      <formula>CellHasFormula</formula>
    </cfRule>
  </conditionalFormatting>
  <conditionalFormatting sqref="A1:XFD1">
    <cfRule type="expression" dxfId="261" priority="59" stopIfTrue="1">
      <formula>CellHasFormula</formula>
    </cfRule>
  </conditionalFormatting>
  <conditionalFormatting sqref="C36:C80">
    <cfRule type="expression" dxfId="260" priority="58" stopIfTrue="1">
      <formula>CellHasFormula</formula>
    </cfRule>
  </conditionalFormatting>
  <conditionalFormatting sqref="E36:E80">
    <cfRule type="expression" dxfId="259" priority="57" stopIfTrue="1">
      <formula>CellHasFormula</formula>
    </cfRule>
  </conditionalFormatting>
  <conditionalFormatting sqref="G36:G80">
    <cfRule type="expression" dxfId="258" priority="56" stopIfTrue="1">
      <formula>CellHasFormula</formula>
    </cfRule>
  </conditionalFormatting>
  <conditionalFormatting sqref="C5:C80">
    <cfRule type="expression" dxfId="257" priority="55" stopIfTrue="1">
      <formula>CellHasFormula</formula>
    </cfRule>
  </conditionalFormatting>
  <conditionalFormatting sqref="E5:E80">
    <cfRule type="expression" dxfId="256" priority="54" stopIfTrue="1">
      <formula>CellHasFormula</formula>
    </cfRule>
  </conditionalFormatting>
  <conditionalFormatting sqref="G5:G80">
    <cfRule type="expression" dxfId="255" priority="53" stopIfTrue="1">
      <formula>CellHasFormula</formula>
    </cfRule>
  </conditionalFormatting>
  <conditionalFormatting sqref="C36:C80">
    <cfRule type="expression" dxfId="254" priority="52" stopIfTrue="1">
      <formula>CellHasFormula</formula>
    </cfRule>
  </conditionalFormatting>
  <conditionalFormatting sqref="C36:C80">
    <cfRule type="expression" dxfId="253" priority="51" stopIfTrue="1">
      <formula>CellHasFormula</formula>
    </cfRule>
  </conditionalFormatting>
  <conditionalFormatting sqref="C36:C80">
    <cfRule type="expression" dxfId="252" priority="50" stopIfTrue="1">
      <formula>CellHasFormula</formula>
    </cfRule>
  </conditionalFormatting>
  <conditionalFormatting sqref="E36:E80">
    <cfRule type="expression" dxfId="251" priority="49" stopIfTrue="1">
      <formula>CellHasFormula</formula>
    </cfRule>
  </conditionalFormatting>
  <conditionalFormatting sqref="E36:E80">
    <cfRule type="expression" dxfId="250" priority="48" stopIfTrue="1">
      <formula>CellHasFormula</formula>
    </cfRule>
  </conditionalFormatting>
  <conditionalFormatting sqref="E36:E80">
    <cfRule type="expression" dxfId="249" priority="47" stopIfTrue="1">
      <formula>CellHasFormula</formula>
    </cfRule>
  </conditionalFormatting>
  <conditionalFormatting sqref="G36:G80">
    <cfRule type="expression" dxfId="248" priority="46" stopIfTrue="1">
      <formula>CellHasFormula</formula>
    </cfRule>
  </conditionalFormatting>
  <conditionalFormatting sqref="G36:G80">
    <cfRule type="expression" dxfId="247" priority="45" stopIfTrue="1">
      <formula>CellHasFormula</formula>
    </cfRule>
  </conditionalFormatting>
  <conditionalFormatting sqref="G36:G80">
    <cfRule type="expression" dxfId="246" priority="44" stopIfTrue="1">
      <formula>CellHasFormula</formula>
    </cfRule>
  </conditionalFormatting>
  <conditionalFormatting sqref="C5:C80">
    <cfRule type="expression" dxfId="245" priority="43" stopIfTrue="1">
      <formula>CellHasFormula</formula>
    </cfRule>
  </conditionalFormatting>
  <conditionalFormatting sqref="C5:C80">
    <cfRule type="expression" dxfId="244" priority="42" stopIfTrue="1">
      <formula>CellHasFormula</formula>
    </cfRule>
  </conditionalFormatting>
  <conditionalFormatting sqref="E5:E80">
    <cfRule type="expression" dxfId="243" priority="41" stopIfTrue="1">
      <formula>CellHasFormula</formula>
    </cfRule>
  </conditionalFormatting>
  <conditionalFormatting sqref="E5:E80">
    <cfRule type="expression" dxfId="242" priority="40" stopIfTrue="1">
      <formula>CellHasFormula</formula>
    </cfRule>
  </conditionalFormatting>
  <conditionalFormatting sqref="G5:G80">
    <cfRule type="expression" dxfId="241" priority="39" stopIfTrue="1">
      <formula>CellHasFormula</formula>
    </cfRule>
  </conditionalFormatting>
  <conditionalFormatting sqref="G5:G80">
    <cfRule type="expression" dxfId="240" priority="38" stopIfTrue="1">
      <formula>CellHasFormula</formula>
    </cfRule>
  </conditionalFormatting>
  <conditionalFormatting sqref="E5:E35">
    <cfRule type="expression" dxfId="239" priority="37" stopIfTrue="1">
      <formula>CellHasFormula</formula>
    </cfRule>
  </conditionalFormatting>
  <conditionalFormatting sqref="E5:E35">
    <cfRule type="expression" dxfId="238" priority="36" stopIfTrue="1">
      <formula>CellHasFormula</formula>
    </cfRule>
  </conditionalFormatting>
  <conditionalFormatting sqref="E5:E35">
    <cfRule type="expression" dxfId="237" priority="35" stopIfTrue="1">
      <formula>CellHasFormula</formula>
    </cfRule>
  </conditionalFormatting>
  <conditionalFormatting sqref="E5:E35">
    <cfRule type="expression" dxfId="236" priority="34" stopIfTrue="1">
      <formula>CellHasFormula</formula>
    </cfRule>
  </conditionalFormatting>
  <conditionalFormatting sqref="G5:G35">
    <cfRule type="expression" dxfId="235" priority="33" stopIfTrue="1">
      <formula>CellHasFormula</formula>
    </cfRule>
  </conditionalFormatting>
  <conditionalFormatting sqref="G5:G35">
    <cfRule type="expression" dxfId="234" priority="32" stopIfTrue="1">
      <formula>CellHasFormula</formula>
    </cfRule>
  </conditionalFormatting>
  <conditionalFormatting sqref="G5:G35">
    <cfRule type="expression" dxfId="233" priority="31" stopIfTrue="1">
      <formula>CellHasFormula</formula>
    </cfRule>
  </conditionalFormatting>
  <conditionalFormatting sqref="G5:G35">
    <cfRule type="expression" dxfId="232" priority="30" stopIfTrue="1">
      <formula>CellHasFormula</formula>
    </cfRule>
  </conditionalFormatting>
  <conditionalFormatting sqref="G36:G80">
    <cfRule type="expression" dxfId="231" priority="29" stopIfTrue="1">
      <formula>CellHasFormula</formula>
    </cfRule>
  </conditionalFormatting>
  <conditionalFormatting sqref="G36:G80">
    <cfRule type="expression" dxfId="230" priority="28" stopIfTrue="1">
      <formula>CellHasFormula</formula>
    </cfRule>
  </conditionalFormatting>
  <conditionalFormatting sqref="G36:G80">
    <cfRule type="expression" dxfId="229" priority="27" stopIfTrue="1">
      <formula>CellHasFormula</formula>
    </cfRule>
  </conditionalFormatting>
  <conditionalFormatting sqref="G36:G80">
    <cfRule type="expression" dxfId="228" priority="26" stopIfTrue="1">
      <formula>CellHasFormula</formula>
    </cfRule>
  </conditionalFormatting>
  <conditionalFormatting sqref="G36:G80">
    <cfRule type="expression" dxfId="227" priority="25" stopIfTrue="1">
      <formula>CellHasFormula</formula>
    </cfRule>
  </conditionalFormatting>
  <conditionalFormatting sqref="G36:G80">
    <cfRule type="expression" dxfId="226" priority="24" stopIfTrue="1">
      <formula>CellHasFormula</formula>
    </cfRule>
  </conditionalFormatting>
  <conditionalFormatting sqref="G36:G80">
    <cfRule type="expression" dxfId="225" priority="23" stopIfTrue="1">
      <formula>CellHasFormula</formula>
    </cfRule>
  </conditionalFormatting>
  <conditionalFormatting sqref="G36:G80">
    <cfRule type="expression" dxfId="224" priority="22" stopIfTrue="1">
      <formula>CellHasFormula</formula>
    </cfRule>
  </conditionalFormatting>
  <conditionalFormatting sqref="E36:E80">
    <cfRule type="expression" dxfId="223" priority="21" stopIfTrue="1">
      <formula>CellHasFormula</formula>
    </cfRule>
  </conditionalFormatting>
  <conditionalFormatting sqref="E36:E80">
    <cfRule type="expression" dxfId="222" priority="20" stopIfTrue="1">
      <formula>CellHasFormula</formula>
    </cfRule>
  </conditionalFormatting>
  <conditionalFormatting sqref="E36:E80">
    <cfRule type="expression" dxfId="221" priority="19" stopIfTrue="1">
      <formula>CellHasFormula</formula>
    </cfRule>
  </conditionalFormatting>
  <conditionalFormatting sqref="E36:E80">
    <cfRule type="expression" dxfId="220" priority="18" stopIfTrue="1">
      <formula>CellHasFormula</formula>
    </cfRule>
  </conditionalFormatting>
  <conditionalFormatting sqref="E36:E80">
    <cfRule type="expression" dxfId="219" priority="17" stopIfTrue="1">
      <formula>CellHasFormula</formula>
    </cfRule>
  </conditionalFormatting>
  <conditionalFormatting sqref="E36:E80">
    <cfRule type="expression" dxfId="218" priority="16" stopIfTrue="1">
      <formula>CellHasFormula</formula>
    </cfRule>
  </conditionalFormatting>
  <conditionalFormatting sqref="E36:E80">
    <cfRule type="expression" dxfId="217" priority="15" stopIfTrue="1">
      <formula>CellHasFormula</formula>
    </cfRule>
  </conditionalFormatting>
  <conditionalFormatting sqref="E36:E80">
    <cfRule type="expression" dxfId="216" priority="14" stopIfTrue="1">
      <formula>CellHasFormula</formula>
    </cfRule>
  </conditionalFormatting>
  <conditionalFormatting sqref="C36:C80">
    <cfRule type="expression" dxfId="215" priority="13" stopIfTrue="1">
      <formula>CellHasFormula</formula>
    </cfRule>
  </conditionalFormatting>
  <conditionalFormatting sqref="C36:C80">
    <cfRule type="expression" dxfId="214" priority="12" stopIfTrue="1">
      <formula>CellHasFormula</formula>
    </cfRule>
  </conditionalFormatting>
  <conditionalFormatting sqref="C36:C80">
    <cfRule type="expression" dxfId="213" priority="11" stopIfTrue="1">
      <formula>CellHasFormula</formula>
    </cfRule>
  </conditionalFormatting>
  <conditionalFormatting sqref="C36:C80">
    <cfRule type="expression" dxfId="212" priority="10" stopIfTrue="1">
      <formula>CellHasFormula</formula>
    </cfRule>
  </conditionalFormatting>
  <conditionalFormatting sqref="C36:C80">
    <cfRule type="expression" dxfId="211" priority="9" stopIfTrue="1">
      <formula>CellHasFormula</formula>
    </cfRule>
  </conditionalFormatting>
  <conditionalFormatting sqref="C36:C80">
    <cfRule type="expression" dxfId="210" priority="8" stopIfTrue="1">
      <formula>CellHasFormula</formula>
    </cfRule>
  </conditionalFormatting>
  <conditionalFormatting sqref="C36:C80">
    <cfRule type="expression" dxfId="209" priority="7" stopIfTrue="1">
      <formula>CellHasFormula</formula>
    </cfRule>
  </conditionalFormatting>
  <conditionalFormatting sqref="C36:C80">
    <cfRule type="expression" dxfId="208" priority="6" stopIfTrue="1">
      <formula>CellHasFormula</formula>
    </cfRule>
  </conditionalFormatting>
  <conditionalFormatting sqref="L5">
    <cfRule type="expression" dxfId="207" priority="5" stopIfTrue="1">
      <formula>CellHasFormula</formula>
    </cfRule>
  </conditionalFormatting>
  <conditionalFormatting sqref="L5">
    <cfRule type="expression" dxfId="206" priority="4" stopIfTrue="1">
      <formula>CellHasFormula</formula>
    </cfRule>
  </conditionalFormatting>
  <conditionalFormatting sqref="L5">
    <cfRule type="expression" dxfId="205" priority="3" stopIfTrue="1">
      <formula>CellHasFormula</formula>
    </cfRule>
  </conditionalFormatting>
  <conditionalFormatting sqref="L5">
    <cfRule type="expression" dxfId="204" priority="2" stopIfTrue="1">
      <formula>CellHasFormula</formula>
    </cfRule>
  </conditionalFormatting>
  <conditionalFormatting sqref="D5:D80">
    <cfRule type="expression" dxfId="203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>
      <pane ySplit="4" topLeftCell="A5" activePane="bottomLeft" state="frozen"/>
      <selection pane="bottomLeft" activeCell="G36" sqref="G36:G80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40" customWidth="1"/>
    <col min="5" max="5" width="15.7109375" customWidth="1"/>
    <col min="6" max="6" width="15.7109375" style="40" customWidth="1"/>
    <col min="7" max="7" width="15.7109375" customWidth="1"/>
    <col min="8" max="10" width="15.7109375" style="40" customWidth="1"/>
  </cols>
  <sheetData>
    <row r="1" spans="1:12" s="1" customFormat="1" ht="18" x14ac:dyDescent="0.25">
      <c r="A1" s="135" t="s">
        <v>139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2" s="1" customFormat="1" x14ac:dyDescent="0.2">
      <c r="A2" s="1" t="s">
        <v>148</v>
      </c>
      <c r="D2" s="28"/>
      <c r="F2" s="28"/>
      <c r="H2" s="28"/>
      <c r="I2" s="28"/>
      <c r="J2" s="28"/>
    </row>
    <row r="3" spans="1:12" s="3" customFormat="1" x14ac:dyDescent="0.2">
      <c r="A3" s="2"/>
      <c r="B3" s="2"/>
      <c r="C3" s="2"/>
      <c r="D3" s="35"/>
      <c r="E3" s="2"/>
      <c r="F3" s="35"/>
      <c r="G3" s="2"/>
      <c r="H3" s="35"/>
      <c r="I3" s="35"/>
      <c r="J3" s="35"/>
    </row>
    <row r="4" spans="1:12" s="4" customFormat="1" ht="20.25" customHeight="1" x14ac:dyDescent="0.2">
      <c r="A4" s="4" t="s">
        <v>0</v>
      </c>
      <c r="B4" s="4" t="s">
        <v>1</v>
      </c>
      <c r="C4" s="4" t="s">
        <v>8</v>
      </c>
      <c r="D4" s="36" t="s">
        <v>11</v>
      </c>
      <c r="E4" s="4" t="s">
        <v>101</v>
      </c>
      <c r="F4" s="36" t="s">
        <v>14</v>
      </c>
      <c r="G4" s="4" t="s">
        <v>102</v>
      </c>
      <c r="H4" s="36" t="s">
        <v>88</v>
      </c>
      <c r="I4" s="36" t="s">
        <v>103</v>
      </c>
      <c r="J4" s="36" t="s">
        <v>18</v>
      </c>
    </row>
    <row r="5" spans="1:12" s="10" customFormat="1" ht="15.75" customHeight="1" x14ac:dyDescent="0.2">
      <c r="A5" s="8" t="s">
        <v>126</v>
      </c>
      <c r="B5" s="9" t="s">
        <v>22</v>
      </c>
      <c r="C5" s="117">
        <v>60062</v>
      </c>
      <c r="D5" s="32">
        <f>(Jul!C5*9)+(Aug!C5*8)+(Sep!C5*7)+(Oct!C5*6)+(Nov!C5*5)+(Dec!C5*4)+(Jan!C5*3)+(Feb!C5*2)+(Mar!C5*1)</f>
        <v>442185</v>
      </c>
      <c r="E5" s="118">
        <v>3163</v>
      </c>
      <c r="F5" s="32">
        <f>(Jul!E5*9)+(Aug!E5*8)+(Sep!E5*7)+(Oct!E5*6)+(Nov!E5*5)+(Dec!E5*4)+(Jan!E5*3)+(Feb!E5*2)+(Mar!E5*1)</f>
        <v>128230</v>
      </c>
      <c r="G5" s="119">
        <v>35030</v>
      </c>
      <c r="H5" s="32">
        <f>Feb!H5+G5</f>
        <v>725531</v>
      </c>
      <c r="I5" s="32">
        <f>C5+E5+G5</f>
        <v>98255</v>
      </c>
      <c r="J5" s="32">
        <f>D5+F5+H5</f>
        <v>1295946</v>
      </c>
      <c r="L5" s="50"/>
    </row>
    <row r="6" spans="1:12" s="10" customFormat="1" ht="15.75" customHeight="1" x14ac:dyDescent="0.2">
      <c r="A6" s="8" t="s">
        <v>21</v>
      </c>
      <c r="B6" s="9" t="s">
        <v>22</v>
      </c>
      <c r="C6" s="117"/>
      <c r="D6" s="32">
        <f>(Jul!C6*9)+(Aug!C6*8)+(Sep!C6*7)+(Oct!C6*6)+(Nov!C6*5)+(Dec!C6*4)+(Jan!C6*3)+(Feb!C6*2)+(Mar!C6*1)</f>
        <v>0</v>
      </c>
      <c r="E6" s="118"/>
      <c r="F6" s="32">
        <f>(Jul!E6*9)+(Aug!E6*8)+(Sep!E6*7)+(Oct!E6*6)+(Nov!E6*5)+(Dec!E6*4)+(Jan!E6*3)+(Feb!E6*2)+(Mar!E6*1)</f>
        <v>0</v>
      </c>
      <c r="G6" s="119"/>
      <c r="H6" s="32">
        <f>Feb!H6+G6</f>
        <v>0</v>
      </c>
      <c r="I6" s="32">
        <f t="shared" ref="I6:I69" si="0">C6+E6+G6</f>
        <v>0</v>
      </c>
      <c r="J6" s="32">
        <f t="shared" ref="J6:J69" si="1">D6+F6+H6</f>
        <v>0</v>
      </c>
    </row>
    <row r="7" spans="1:12" s="10" customFormat="1" ht="15.75" customHeight="1" x14ac:dyDescent="0.2">
      <c r="A7" s="8" t="s">
        <v>23</v>
      </c>
      <c r="B7" s="9" t="s">
        <v>22</v>
      </c>
      <c r="C7" s="117">
        <v>4909</v>
      </c>
      <c r="D7" s="32">
        <f>(Jul!C7*9)+(Aug!C7*8)+(Sep!C7*7)+(Oct!C7*6)+(Nov!C7*5)+(Dec!C7*4)+(Jan!C7*3)+(Feb!C7*2)+(Mar!C7*1)</f>
        <v>124621</v>
      </c>
      <c r="E7" s="118">
        <v>3998</v>
      </c>
      <c r="F7" s="32">
        <f>(Jul!E7*9)+(Aug!E7*8)+(Sep!E7*7)+(Oct!E7*6)+(Nov!E7*5)+(Dec!E7*4)+(Jan!E7*3)+(Feb!E7*2)+(Mar!E7*1)</f>
        <v>125039</v>
      </c>
      <c r="G7" s="119">
        <v>16318</v>
      </c>
      <c r="H7" s="32">
        <f>Feb!H7+G7</f>
        <v>124393</v>
      </c>
      <c r="I7" s="32">
        <f t="shared" si="0"/>
        <v>25225</v>
      </c>
      <c r="J7" s="32">
        <f t="shared" si="1"/>
        <v>374053</v>
      </c>
    </row>
    <row r="8" spans="1:12" s="1" customFormat="1" ht="15.75" customHeight="1" x14ac:dyDescent="0.2">
      <c r="A8" s="5" t="s">
        <v>24</v>
      </c>
      <c r="B8" s="6" t="s">
        <v>22</v>
      </c>
      <c r="C8" s="117">
        <v>12441</v>
      </c>
      <c r="D8" s="32">
        <f>(Jul!C8*9)+(Aug!C8*8)+(Sep!C8*7)+(Oct!C8*6)+(Nov!C8*5)+(Dec!C8*4)+(Jan!C8*3)+(Feb!C8*2)+(Mar!C8*1)</f>
        <v>316938</v>
      </c>
      <c r="E8" s="118">
        <v>5541</v>
      </c>
      <c r="F8" s="32">
        <f>(Jul!E8*9)+(Aug!E8*8)+(Sep!E8*7)+(Oct!E8*6)+(Nov!E8*5)+(Dec!E8*4)+(Jan!E8*3)+(Feb!E8*2)+(Mar!E8*1)</f>
        <v>540520</v>
      </c>
      <c r="G8" s="119">
        <v>99715</v>
      </c>
      <c r="H8" s="32">
        <f>Feb!H8+G8</f>
        <v>981999</v>
      </c>
      <c r="I8" s="32">
        <f t="shared" si="0"/>
        <v>117697</v>
      </c>
      <c r="J8" s="32">
        <f t="shared" si="1"/>
        <v>1839457</v>
      </c>
    </row>
    <row r="9" spans="1:12" s="10" customFormat="1" ht="15.75" customHeight="1" x14ac:dyDescent="0.2">
      <c r="A9" s="8" t="s">
        <v>25</v>
      </c>
      <c r="B9" s="9" t="s">
        <v>22</v>
      </c>
      <c r="C9" s="117">
        <v>133</v>
      </c>
      <c r="D9" s="32">
        <f>(Jul!C9*9)+(Aug!C9*8)+(Sep!C9*7)+(Oct!C9*6)+(Nov!C9*5)+(Dec!C9*4)+(Jan!C9*3)+(Feb!C9*2)+(Mar!C9*1)</f>
        <v>127940</v>
      </c>
      <c r="E9" s="118">
        <v>1182</v>
      </c>
      <c r="F9" s="32">
        <f>(Jul!E9*9)+(Aug!E9*8)+(Sep!E9*7)+(Oct!E9*6)+(Nov!E9*5)+(Dec!E9*4)+(Jan!E9*3)+(Feb!E9*2)+(Mar!E9*1)</f>
        <v>68762</v>
      </c>
      <c r="G9" s="119">
        <v>5723</v>
      </c>
      <c r="H9" s="32">
        <f>Feb!H9+G9</f>
        <v>245469</v>
      </c>
      <c r="I9" s="32">
        <f t="shared" si="0"/>
        <v>7038</v>
      </c>
      <c r="J9" s="32">
        <f t="shared" si="1"/>
        <v>442171</v>
      </c>
    </row>
    <row r="10" spans="1:12" s="1" customFormat="1" ht="15.75" customHeight="1" x14ac:dyDescent="0.2">
      <c r="A10" s="5" t="s">
        <v>27</v>
      </c>
      <c r="B10" s="6" t="s">
        <v>22</v>
      </c>
      <c r="C10" s="117">
        <v>587</v>
      </c>
      <c r="D10" s="32">
        <f>(Jul!C10*9)+(Aug!C10*8)+(Sep!C10*7)+(Oct!C10*6)+(Nov!C10*5)+(Dec!C10*4)+(Jan!C10*3)+(Feb!C10*2)+(Mar!C10*1)</f>
        <v>150304</v>
      </c>
      <c r="E10" s="118"/>
      <c r="F10" s="32">
        <f>(Jul!E10*9)+(Aug!E10*8)+(Sep!E10*7)+(Oct!E10*6)+(Nov!E10*5)+(Dec!E10*4)+(Jan!E10*3)+(Feb!E10*2)+(Mar!E10*1)</f>
        <v>196371</v>
      </c>
      <c r="G10" s="119">
        <v>3492</v>
      </c>
      <c r="H10" s="32">
        <f>Feb!H10+G10</f>
        <v>501292</v>
      </c>
      <c r="I10" s="32">
        <f t="shared" si="0"/>
        <v>4079</v>
      </c>
      <c r="J10" s="32">
        <f t="shared" si="1"/>
        <v>847967</v>
      </c>
    </row>
    <row r="11" spans="1:12" s="1" customFormat="1" ht="15.75" customHeight="1" x14ac:dyDescent="0.2">
      <c r="A11" s="5" t="s">
        <v>30</v>
      </c>
      <c r="B11" s="6" t="s">
        <v>22</v>
      </c>
      <c r="C11" s="117">
        <v>6462</v>
      </c>
      <c r="D11" s="32">
        <f>(Jul!C11*9)+(Aug!C11*8)+(Sep!C11*7)+(Oct!C11*6)+(Nov!C11*5)+(Dec!C11*4)+(Jan!C11*3)+(Feb!C11*2)+(Mar!C11*1)</f>
        <v>181153</v>
      </c>
      <c r="E11" s="118"/>
      <c r="F11" s="32">
        <f>(Jul!E11*9)+(Aug!E11*8)+(Sep!E11*7)+(Oct!E11*6)+(Nov!E11*5)+(Dec!E11*4)+(Jan!E11*3)+(Feb!E11*2)+(Mar!E11*1)</f>
        <v>153278</v>
      </c>
      <c r="G11" s="119">
        <v>18414</v>
      </c>
      <c r="H11" s="32">
        <f>Feb!H11+G11</f>
        <v>317009</v>
      </c>
      <c r="I11" s="32">
        <f t="shared" si="0"/>
        <v>24876</v>
      </c>
      <c r="J11" s="32">
        <f t="shared" si="1"/>
        <v>651440</v>
      </c>
    </row>
    <row r="12" spans="1:12" s="1" customFormat="1" ht="15.75" customHeight="1" x14ac:dyDescent="0.2">
      <c r="A12" s="5" t="s">
        <v>31</v>
      </c>
      <c r="B12" s="6" t="s">
        <v>22</v>
      </c>
      <c r="C12" s="117">
        <v>10359</v>
      </c>
      <c r="D12" s="32">
        <f>(Jul!C12*9)+(Aug!C12*8)+(Sep!C12*7)+(Oct!C12*6)+(Nov!C12*5)+(Dec!C12*4)+(Jan!C12*3)+(Feb!C12*2)+(Mar!C12*1)</f>
        <v>217817</v>
      </c>
      <c r="E12" s="118">
        <v>9552</v>
      </c>
      <c r="F12" s="32">
        <f>(Jul!E12*9)+(Aug!E12*8)+(Sep!E12*7)+(Oct!E12*6)+(Nov!E12*5)+(Dec!E12*4)+(Jan!E12*3)+(Feb!E12*2)+(Mar!E12*1)</f>
        <v>292273</v>
      </c>
      <c r="G12" s="119">
        <v>25361</v>
      </c>
      <c r="H12" s="32">
        <f>Feb!H12+G12</f>
        <v>591014</v>
      </c>
      <c r="I12" s="32">
        <f t="shared" si="0"/>
        <v>45272</v>
      </c>
      <c r="J12" s="32">
        <f t="shared" si="1"/>
        <v>1101104</v>
      </c>
    </row>
    <row r="13" spans="1:12" s="10" customFormat="1" ht="15.75" customHeight="1" x14ac:dyDescent="0.2">
      <c r="A13" s="8" t="s">
        <v>36</v>
      </c>
      <c r="B13" s="9" t="s">
        <v>22</v>
      </c>
      <c r="C13" s="117"/>
      <c r="D13" s="32">
        <f>(Jul!C13*9)+(Aug!C13*8)+(Sep!C13*7)+(Oct!C13*6)+(Nov!C13*5)+(Dec!C13*4)+(Jan!C13*3)+(Feb!C13*2)+(Mar!C13*1)</f>
        <v>29305</v>
      </c>
      <c r="E13" s="118">
        <v>1149</v>
      </c>
      <c r="F13" s="32">
        <f>(Jul!E13*9)+(Aug!E13*8)+(Sep!E13*7)+(Oct!E13*6)+(Nov!E13*5)+(Dec!E13*4)+(Jan!E13*3)+(Feb!E13*2)+(Mar!E13*1)</f>
        <v>28787</v>
      </c>
      <c r="G13" s="119">
        <v>3447</v>
      </c>
      <c r="H13" s="32">
        <f>Feb!H13+G13</f>
        <v>66549</v>
      </c>
      <c r="I13" s="32">
        <f t="shared" si="0"/>
        <v>4596</v>
      </c>
      <c r="J13" s="32">
        <f t="shared" si="1"/>
        <v>124641</v>
      </c>
    </row>
    <row r="14" spans="1:12" s="1" customFormat="1" ht="15.75" customHeight="1" x14ac:dyDescent="0.2">
      <c r="A14" s="5" t="s">
        <v>37</v>
      </c>
      <c r="B14" s="6" t="s">
        <v>22</v>
      </c>
      <c r="C14" s="117"/>
      <c r="D14" s="32">
        <f>(Jul!C14*9)+(Aug!C14*8)+(Sep!C14*7)+(Oct!C14*6)+(Nov!C14*5)+(Dec!C14*4)+(Jan!C14*3)+(Feb!C14*2)+(Mar!C14*1)</f>
        <v>6136</v>
      </c>
      <c r="E14" s="118"/>
      <c r="F14" s="32">
        <f>(Jul!E14*9)+(Aug!E14*8)+(Sep!E14*7)+(Oct!E14*6)+(Nov!E14*5)+(Dec!E14*4)+(Jan!E14*3)+(Feb!E14*2)+(Mar!E14*1)</f>
        <v>360</v>
      </c>
      <c r="G14" s="119"/>
      <c r="H14" s="32">
        <f>Feb!H14+G14</f>
        <v>4579</v>
      </c>
      <c r="I14" s="32">
        <f t="shared" si="0"/>
        <v>0</v>
      </c>
      <c r="J14" s="32">
        <f t="shared" si="1"/>
        <v>11075</v>
      </c>
    </row>
    <row r="15" spans="1:12" s="1" customFormat="1" ht="15.75" customHeight="1" x14ac:dyDescent="0.2">
      <c r="A15" s="5" t="s">
        <v>40</v>
      </c>
      <c r="B15" s="6" t="s">
        <v>22</v>
      </c>
      <c r="C15" s="117">
        <v>13048</v>
      </c>
      <c r="D15" s="32">
        <f>(Jul!C15*9)+(Aug!C15*8)+(Sep!C15*7)+(Oct!C15*6)+(Nov!C15*5)+(Dec!C15*4)+(Jan!C15*3)+(Feb!C15*2)+(Mar!C15*1)</f>
        <v>363565</v>
      </c>
      <c r="E15" s="118">
        <v>1860</v>
      </c>
      <c r="F15" s="32">
        <f>(Jul!E15*9)+(Aug!E15*8)+(Sep!E15*7)+(Oct!E15*6)+(Nov!E15*5)+(Dec!E15*4)+(Jan!E15*3)+(Feb!E15*2)+(Mar!E15*1)</f>
        <v>158594</v>
      </c>
      <c r="G15" s="119">
        <v>75394</v>
      </c>
      <c r="H15" s="32">
        <f>Feb!H15+G15</f>
        <v>864018</v>
      </c>
      <c r="I15" s="32">
        <f t="shared" si="0"/>
        <v>90302</v>
      </c>
      <c r="J15" s="32">
        <f t="shared" si="1"/>
        <v>1386177</v>
      </c>
    </row>
    <row r="16" spans="1:12" s="1" customFormat="1" ht="15.75" customHeight="1" x14ac:dyDescent="0.2">
      <c r="A16" s="5" t="s">
        <v>44</v>
      </c>
      <c r="B16" s="6" t="s">
        <v>22</v>
      </c>
      <c r="C16" s="117">
        <v>7329</v>
      </c>
      <c r="D16" s="32">
        <f>(Jul!C16*9)+(Aug!C16*8)+(Sep!C16*7)+(Oct!C16*6)+(Nov!C16*5)+(Dec!C16*4)+(Jan!C16*3)+(Feb!C16*2)+(Mar!C16*1)</f>
        <v>400983</v>
      </c>
      <c r="E16" s="118">
        <v>1149</v>
      </c>
      <c r="F16" s="32">
        <f>(Jul!E16*9)+(Aug!E16*8)+(Sep!E16*7)+(Oct!E16*6)+(Nov!E16*5)+(Dec!E16*4)+(Jan!E16*3)+(Feb!E16*2)+(Mar!E16*1)</f>
        <v>140173</v>
      </c>
      <c r="G16" s="119">
        <v>4242</v>
      </c>
      <c r="H16" s="32">
        <f>Feb!H16+G16</f>
        <v>426567</v>
      </c>
      <c r="I16" s="32">
        <f t="shared" si="0"/>
        <v>12720</v>
      </c>
      <c r="J16" s="32">
        <f t="shared" si="1"/>
        <v>967723</v>
      </c>
    </row>
    <row r="17" spans="1:10" s="1" customFormat="1" ht="15.75" customHeight="1" x14ac:dyDescent="0.2">
      <c r="A17" s="5" t="s">
        <v>45</v>
      </c>
      <c r="B17" s="6" t="s">
        <v>22</v>
      </c>
      <c r="C17" s="117">
        <v>1465</v>
      </c>
      <c r="D17" s="32">
        <f>(Jul!C17*9)+(Aug!C17*8)+(Sep!C17*7)+(Oct!C17*6)+(Nov!C17*5)+(Dec!C17*4)+(Jan!C17*3)+(Feb!C17*2)+(Mar!C17*1)</f>
        <v>23755</v>
      </c>
      <c r="E17" s="118"/>
      <c r="F17" s="32">
        <f>(Jul!E17*9)+(Aug!E17*8)+(Sep!E17*7)+(Oct!E17*6)+(Nov!E17*5)+(Dec!E17*4)+(Jan!E17*3)+(Feb!E17*2)+(Mar!E17*1)</f>
        <v>93712</v>
      </c>
      <c r="G17" s="119">
        <v>9340</v>
      </c>
      <c r="H17" s="32">
        <f>Feb!H17+G17</f>
        <v>146932</v>
      </c>
      <c r="I17" s="32">
        <f t="shared" si="0"/>
        <v>10805</v>
      </c>
      <c r="J17" s="32">
        <f t="shared" si="1"/>
        <v>264399</v>
      </c>
    </row>
    <row r="18" spans="1:10" s="1" customFormat="1" ht="15.75" customHeight="1" x14ac:dyDescent="0.2">
      <c r="A18" s="5" t="s">
        <v>46</v>
      </c>
      <c r="B18" s="6" t="s">
        <v>22</v>
      </c>
      <c r="C18" s="117">
        <v>11773</v>
      </c>
      <c r="D18" s="32">
        <f>(Jul!C18*9)+(Aug!C18*8)+(Sep!C18*7)+(Oct!C18*6)+(Nov!C18*5)+(Dec!C18*4)+(Jan!C18*3)+(Feb!C18*2)+(Mar!C18*1)</f>
        <v>366376</v>
      </c>
      <c r="E18" s="118">
        <v>7681</v>
      </c>
      <c r="F18" s="32">
        <f>(Jul!E18*9)+(Aug!E18*8)+(Sep!E18*7)+(Oct!E18*6)+(Nov!E18*5)+(Dec!E18*4)+(Jan!E18*3)+(Feb!E18*2)+(Mar!E18*1)</f>
        <v>613859</v>
      </c>
      <c r="G18" s="119">
        <v>271272</v>
      </c>
      <c r="H18" s="32">
        <f>Feb!H18+G18</f>
        <v>1294116</v>
      </c>
      <c r="I18" s="32">
        <f t="shared" si="0"/>
        <v>290726</v>
      </c>
      <c r="J18" s="32">
        <f t="shared" si="1"/>
        <v>2274351</v>
      </c>
    </row>
    <row r="19" spans="1:10" s="10" customFormat="1" ht="15.75" customHeight="1" x14ac:dyDescent="0.2">
      <c r="A19" s="8" t="s">
        <v>47</v>
      </c>
      <c r="B19" s="9" t="s">
        <v>22</v>
      </c>
      <c r="C19" s="117">
        <v>133</v>
      </c>
      <c r="D19" s="32">
        <f>(Jul!C19*9)+(Aug!C19*8)+(Sep!C19*7)+(Oct!C19*6)+(Nov!C19*5)+(Dec!C19*4)+(Jan!C19*3)+(Feb!C19*2)+(Mar!C19*1)</f>
        <v>1050</v>
      </c>
      <c r="E19" s="118">
        <v>0</v>
      </c>
      <c r="F19" s="32">
        <f>(Jul!E19*9)+(Aug!E19*8)+(Sep!E19*7)+(Oct!E19*6)+(Nov!E19*5)+(Dec!E19*4)+(Jan!E19*3)+(Feb!E19*2)+(Mar!E19*1)</f>
        <v>3354</v>
      </c>
      <c r="G19" s="119">
        <v>1840</v>
      </c>
      <c r="H19" s="32">
        <f>Feb!H19+G19</f>
        <v>8515</v>
      </c>
      <c r="I19" s="32">
        <f t="shared" si="0"/>
        <v>1973</v>
      </c>
      <c r="J19" s="32">
        <f t="shared" si="1"/>
        <v>12919</v>
      </c>
    </row>
    <row r="20" spans="1:10" s="10" customFormat="1" ht="15.75" customHeight="1" x14ac:dyDescent="0.2">
      <c r="A20" s="8" t="s">
        <v>49</v>
      </c>
      <c r="B20" s="9" t="s">
        <v>22</v>
      </c>
      <c r="C20" s="117">
        <v>263</v>
      </c>
      <c r="D20" s="32">
        <f>(Jul!C20*9)+(Aug!C20*8)+(Sep!C20*7)+(Oct!C20*6)+(Nov!C20*5)+(Dec!C20*4)+(Jan!C20*3)+(Feb!C20*2)+(Mar!C20*1)</f>
        <v>21575</v>
      </c>
      <c r="E20" s="118"/>
      <c r="F20" s="32">
        <f>(Jul!E20*9)+(Aug!E20*8)+(Sep!E20*7)+(Oct!E20*6)+(Nov!E20*5)+(Dec!E20*4)+(Jan!E20*3)+(Feb!E20*2)+(Mar!E20*1)</f>
        <v>5104</v>
      </c>
      <c r="G20" s="119">
        <v>263</v>
      </c>
      <c r="H20" s="32">
        <f>Feb!H20+G20</f>
        <v>37442</v>
      </c>
      <c r="I20" s="32">
        <f t="shared" si="0"/>
        <v>526</v>
      </c>
      <c r="J20" s="32">
        <f t="shared" si="1"/>
        <v>64121</v>
      </c>
    </row>
    <row r="21" spans="1:10" s="1" customFormat="1" ht="15.75" customHeight="1" x14ac:dyDescent="0.2">
      <c r="A21" s="5" t="s">
        <v>50</v>
      </c>
      <c r="B21" s="6" t="s">
        <v>22</v>
      </c>
      <c r="C21" s="117"/>
      <c r="D21" s="32">
        <f>(Jul!C21*9)+(Aug!C21*8)+(Sep!C21*7)+(Oct!C21*6)+(Nov!C21*5)+(Dec!C21*4)+(Jan!C21*3)+(Feb!C21*2)+(Mar!C21*1)</f>
        <v>0</v>
      </c>
      <c r="E21" s="118"/>
      <c r="F21" s="32">
        <f>(Jul!E21*9)+(Aug!E21*8)+(Sep!E21*7)+(Oct!E21*6)+(Nov!E21*5)+(Dec!E21*4)+(Jan!E21*3)+(Feb!E21*2)+(Mar!E21*1)</f>
        <v>23998</v>
      </c>
      <c r="G21" s="119"/>
      <c r="H21" s="32">
        <f>Feb!H21+G21</f>
        <v>27146</v>
      </c>
      <c r="I21" s="32">
        <f t="shared" si="0"/>
        <v>0</v>
      </c>
      <c r="J21" s="32">
        <f t="shared" si="1"/>
        <v>51144</v>
      </c>
    </row>
    <row r="22" spans="1:10" s="1" customFormat="1" ht="15.75" customHeight="1" x14ac:dyDescent="0.2">
      <c r="A22" s="5" t="s">
        <v>154</v>
      </c>
      <c r="B22" s="6" t="s">
        <v>22</v>
      </c>
      <c r="C22" s="117">
        <v>0</v>
      </c>
      <c r="D22" s="32">
        <f>(Jul!C22*9)+(Aug!C22*8)+(Sep!C22*7)+(Oct!C22*6)+(Nov!C22*5)+(Dec!C22*4)+(Jan!C22*3)+(Feb!C22*2)+(Mar!C22*1)</f>
        <v>0</v>
      </c>
      <c r="E22" s="118">
        <v>0</v>
      </c>
      <c r="F22" s="32">
        <f>(Jul!E22*9)+(Aug!E22*8)+(Sep!E22*7)+(Oct!E22*6)+(Nov!E22*5)+(Dec!E22*4)+(Jan!E22*3)+(Feb!E22*2)+(Mar!E22*1)</f>
        <v>0</v>
      </c>
      <c r="G22" s="119">
        <v>0</v>
      </c>
      <c r="H22" s="32">
        <f>Feb!H22+G22</f>
        <v>0</v>
      </c>
      <c r="I22" s="32">
        <f t="shared" si="0"/>
        <v>0</v>
      </c>
      <c r="J22" s="32">
        <f t="shared" si="1"/>
        <v>0</v>
      </c>
    </row>
    <row r="23" spans="1:10" s="1" customFormat="1" ht="15.75" customHeight="1" x14ac:dyDescent="0.2">
      <c r="A23" s="5" t="s">
        <v>51</v>
      </c>
      <c r="B23" s="6" t="s">
        <v>22</v>
      </c>
      <c r="C23" s="117">
        <v>6675</v>
      </c>
      <c r="D23" s="32">
        <f>(Jul!C23*9)+(Aug!C23*8)+(Sep!C23*7)+(Oct!C23*6)+(Nov!C23*5)+(Dec!C23*4)+(Jan!C23*3)+(Feb!C23*2)+(Mar!C23*1)</f>
        <v>310633</v>
      </c>
      <c r="E23" s="118">
        <v>1788</v>
      </c>
      <c r="F23" s="32">
        <f>(Jul!E23*9)+(Aug!E23*8)+(Sep!E23*7)+(Oct!E23*6)+(Nov!E23*5)+(Dec!E23*4)+(Jan!E23*3)+(Feb!E23*2)+(Mar!E23*1)</f>
        <v>209726</v>
      </c>
      <c r="G23" s="119">
        <v>44003</v>
      </c>
      <c r="H23" s="32">
        <f>Feb!H23+G23</f>
        <v>660031</v>
      </c>
      <c r="I23" s="32">
        <f t="shared" si="0"/>
        <v>52466</v>
      </c>
      <c r="J23" s="32">
        <f t="shared" si="1"/>
        <v>1180390</v>
      </c>
    </row>
    <row r="24" spans="1:10" s="1" customFormat="1" ht="15.75" customHeight="1" x14ac:dyDescent="0.2">
      <c r="A24" s="5" t="s">
        <v>52</v>
      </c>
      <c r="B24" s="6" t="s">
        <v>22</v>
      </c>
      <c r="C24" s="117">
        <v>0</v>
      </c>
      <c r="D24" s="32">
        <f>(Jul!C24*9)+(Aug!C24*8)+(Sep!C24*7)+(Oct!C24*6)+(Nov!C24*5)+(Dec!C24*4)+(Jan!C24*3)+(Feb!C24*2)+(Mar!C24*1)</f>
        <v>13274</v>
      </c>
      <c r="E24" s="118">
        <v>0</v>
      </c>
      <c r="F24" s="32">
        <f>(Jul!E24*9)+(Aug!E24*8)+(Sep!E24*7)+(Oct!E24*6)+(Nov!E24*5)+(Dec!E24*4)+(Jan!E24*3)+(Feb!E24*2)+(Mar!E24*1)</f>
        <v>0</v>
      </c>
      <c r="G24" s="119">
        <v>0</v>
      </c>
      <c r="H24" s="32">
        <f>Feb!H24+G24</f>
        <v>12174</v>
      </c>
      <c r="I24" s="32">
        <f t="shared" si="0"/>
        <v>0</v>
      </c>
      <c r="J24" s="32">
        <f t="shared" si="1"/>
        <v>25448</v>
      </c>
    </row>
    <row r="25" spans="1:10" s="10" customFormat="1" ht="15.75" customHeight="1" x14ac:dyDescent="0.2">
      <c r="A25" s="8" t="s">
        <v>56</v>
      </c>
      <c r="B25" s="9" t="s">
        <v>22</v>
      </c>
      <c r="C25" s="117">
        <v>2906</v>
      </c>
      <c r="D25" s="32">
        <f>(Jul!C25*9)+(Aug!C25*8)+(Sep!C25*7)+(Oct!C25*6)+(Nov!C25*5)+(Dec!C25*4)+(Jan!C25*3)+(Feb!C25*2)+(Mar!C25*1)</f>
        <v>192804</v>
      </c>
      <c r="E25" s="118">
        <v>2277</v>
      </c>
      <c r="F25" s="32">
        <f>(Jul!E25*9)+(Aug!E25*8)+(Sep!E25*7)+(Oct!E25*6)+(Nov!E25*5)+(Dec!E25*4)+(Jan!E25*3)+(Feb!E25*2)+(Mar!E25*1)</f>
        <v>146642</v>
      </c>
      <c r="G25" s="119">
        <v>16868</v>
      </c>
      <c r="H25" s="32">
        <f>Feb!H25+G25</f>
        <v>365395</v>
      </c>
      <c r="I25" s="32">
        <f t="shared" si="0"/>
        <v>22051</v>
      </c>
      <c r="J25" s="32">
        <f t="shared" si="1"/>
        <v>704841</v>
      </c>
    </row>
    <row r="26" spans="1:10" s="1" customFormat="1" ht="15.75" customHeight="1" x14ac:dyDescent="0.2">
      <c r="A26" s="5" t="s">
        <v>62</v>
      </c>
      <c r="B26" s="6" t="s">
        <v>22</v>
      </c>
      <c r="C26" s="117">
        <v>1696</v>
      </c>
      <c r="D26" s="32">
        <f>(Jul!C26*9)+(Aug!C26*8)+(Sep!C26*7)+(Oct!C26*6)+(Nov!C26*5)+(Dec!C26*4)+(Jan!C26*3)+(Feb!C26*2)+(Mar!C26*1)</f>
        <v>351451</v>
      </c>
      <c r="E26" s="118">
        <v>1149</v>
      </c>
      <c r="F26" s="32">
        <f>(Jul!E26*9)+(Aug!E26*8)+(Sep!E26*7)+(Oct!E26*6)+(Nov!E26*5)+(Dec!E26*4)+(Jan!E26*3)+(Feb!E26*2)+(Mar!E26*1)</f>
        <v>84764</v>
      </c>
      <c r="G26" s="119">
        <v>28522</v>
      </c>
      <c r="H26" s="32">
        <f>Feb!H26+G26</f>
        <v>370530</v>
      </c>
      <c r="I26" s="32">
        <f t="shared" si="0"/>
        <v>31367</v>
      </c>
      <c r="J26" s="32">
        <f t="shared" si="1"/>
        <v>806745</v>
      </c>
    </row>
    <row r="27" spans="1:10" s="1" customFormat="1" ht="15.75" customHeight="1" x14ac:dyDescent="0.2">
      <c r="A27" s="5" t="s">
        <v>63</v>
      </c>
      <c r="B27" s="6" t="s">
        <v>22</v>
      </c>
      <c r="C27" s="117">
        <v>5016</v>
      </c>
      <c r="D27" s="32">
        <f>(Jul!C27*9)+(Aug!C27*8)+(Sep!C27*7)+(Oct!C27*6)+(Nov!C27*5)+(Dec!C27*4)+(Jan!C27*3)+(Feb!C27*2)+(Mar!C27*1)</f>
        <v>187945</v>
      </c>
      <c r="E27" s="118">
        <v>496</v>
      </c>
      <c r="F27" s="32">
        <f>(Jul!E27*9)+(Aug!E27*8)+(Sep!E27*7)+(Oct!E27*6)+(Nov!E27*5)+(Dec!E27*4)+(Jan!E27*3)+(Feb!E27*2)+(Mar!E27*1)</f>
        <v>291380</v>
      </c>
      <c r="G27" s="119">
        <v>36560</v>
      </c>
      <c r="H27" s="32">
        <f>Feb!H27+G27</f>
        <v>547747</v>
      </c>
      <c r="I27" s="32">
        <f t="shared" si="0"/>
        <v>42072</v>
      </c>
      <c r="J27" s="32">
        <f t="shared" si="1"/>
        <v>1027072</v>
      </c>
    </row>
    <row r="28" spans="1:10" s="1" customFormat="1" ht="15.75" customHeight="1" x14ac:dyDescent="0.2">
      <c r="A28" s="5" t="s">
        <v>75</v>
      </c>
      <c r="B28" s="6" t="s">
        <v>22</v>
      </c>
      <c r="C28" s="117">
        <v>587</v>
      </c>
      <c r="D28" s="32">
        <f>(Jul!C28*9)+(Aug!C28*8)+(Sep!C28*7)+(Oct!C28*6)+(Nov!C28*5)+(Dec!C28*4)+(Jan!C28*3)+(Feb!C28*2)+(Mar!C28*1)</f>
        <v>135684</v>
      </c>
      <c r="E28" s="118">
        <v>2341</v>
      </c>
      <c r="F28" s="32">
        <f>(Jul!E28*9)+(Aug!E28*8)+(Sep!E28*7)+(Oct!E28*6)+(Nov!E28*5)+(Dec!E28*4)+(Jan!E28*3)+(Feb!E28*2)+(Mar!E28*1)</f>
        <v>85082</v>
      </c>
      <c r="G28" s="119">
        <v>16457</v>
      </c>
      <c r="H28" s="32">
        <f>Feb!H28+G28</f>
        <v>289120</v>
      </c>
      <c r="I28" s="32">
        <f t="shared" si="0"/>
        <v>19385</v>
      </c>
      <c r="J28" s="32">
        <f t="shared" si="1"/>
        <v>509886</v>
      </c>
    </row>
    <row r="29" spans="1:10" s="1" customFormat="1" ht="15.75" customHeight="1" x14ac:dyDescent="0.2">
      <c r="A29" s="5" t="s">
        <v>80</v>
      </c>
      <c r="B29" s="6" t="s">
        <v>22</v>
      </c>
      <c r="C29" s="117"/>
      <c r="D29" s="32">
        <f>(Jul!C29*9)+(Aug!C29*8)+(Sep!C29*7)+(Oct!C29*6)+(Nov!C29*5)+(Dec!C29*4)+(Jan!C29*3)+(Feb!C29*2)+(Mar!C29*1)</f>
        <v>402080</v>
      </c>
      <c r="E29" s="118">
        <v>298</v>
      </c>
      <c r="F29" s="32">
        <f>(Jul!E29*9)+(Aug!E29*8)+(Sep!E29*7)+(Oct!E29*6)+(Nov!E29*5)+(Dec!E29*4)+(Jan!E29*3)+(Feb!E29*2)+(Mar!E29*1)</f>
        <v>20739</v>
      </c>
      <c r="G29" s="119">
        <v>298</v>
      </c>
      <c r="H29" s="32">
        <f>Feb!H29+G29</f>
        <v>566280</v>
      </c>
      <c r="I29" s="32">
        <f t="shared" si="0"/>
        <v>596</v>
      </c>
      <c r="J29" s="32">
        <f t="shared" si="1"/>
        <v>989099</v>
      </c>
    </row>
    <row r="30" spans="1:10" s="1" customFormat="1" ht="15.75" customHeight="1" x14ac:dyDescent="0.2">
      <c r="A30" s="5" t="s">
        <v>81</v>
      </c>
      <c r="B30" s="6" t="s">
        <v>22</v>
      </c>
      <c r="C30" s="117">
        <v>11946</v>
      </c>
      <c r="D30" s="32">
        <f>(Jul!C30*9)+(Aug!C30*8)+(Sep!C30*7)+(Oct!C30*6)+(Nov!C30*5)+(Dec!C30*4)+(Jan!C30*3)+(Feb!C30*2)+(Mar!C30*1)</f>
        <v>386182</v>
      </c>
      <c r="E30" s="118">
        <v>8303</v>
      </c>
      <c r="F30" s="32">
        <f>(Jul!E30*9)+(Aug!E30*8)+(Sep!E30*7)+(Oct!E30*6)+(Nov!E30*5)+(Dec!E30*4)+(Jan!E30*3)+(Feb!E30*2)+(Mar!E30*1)</f>
        <v>140850</v>
      </c>
      <c r="G30" s="119">
        <v>291383</v>
      </c>
      <c r="H30" s="32">
        <f>Feb!H30+G30</f>
        <v>786911</v>
      </c>
      <c r="I30" s="32">
        <f t="shared" si="0"/>
        <v>311632</v>
      </c>
      <c r="J30" s="32">
        <f t="shared" si="1"/>
        <v>1313943</v>
      </c>
    </row>
    <row r="31" spans="1:10" s="1" customFormat="1" ht="15.75" customHeight="1" x14ac:dyDescent="0.2">
      <c r="A31" s="5" t="s">
        <v>82</v>
      </c>
      <c r="B31" s="6" t="s">
        <v>22</v>
      </c>
      <c r="C31" s="117">
        <v>3918</v>
      </c>
      <c r="D31" s="32">
        <f>(Jul!C31*9)+(Aug!C31*8)+(Sep!C31*7)+(Oct!C31*6)+(Nov!C31*5)+(Dec!C31*4)+(Jan!C31*3)+(Feb!C31*2)+(Mar!C31*1)</f>
        <v>205466</v>
      </c>
      <c r="E31" s="118"/>
      <c r="F31" s="32">
        <f>(Jul!E31*9)+(Aug!E31*8)+(Sep!E31*7)+(Oct!E31*6)+(Nov!E31*5)+(Dec!E31*4)+(Jan!E31*3)+(Feb!E31*2)+(Mar!E31*1)</f>
        <v>309132</v>
      </c>
      <c r="G31" s="119">
        <v>26055</v>
      </c>
      <c r="H31" s="32">
        <f>Feb!H31+G31</f>
        <v>552033</v>
      </c>
      <c r="I31" s="32">
        <f t="shared" si="0"/>
        <v>29973</v>
      </c>
      <c r="J31" s="32">
        <f t="shared" si="1"/>
        <v>1066631</v>
      </c>
    </row>
    <row r="32" spans="1:10" s="10" customFormat="1" ht="15.75" customHeight="1" x14ac:dyDescent="0.2">
      <c r="A32" s="8" t="s">
        <v>84</v>
      </c>
      <c r="B32" s="9" t="s">
        <v>22</v>
      </c>
      <c r="C32" s="117">
        <v>10841</v>
      </c>
      <c r="D32" s="32">
        <f>(Jul!C32*9)+(Aug!C32*8)+(Sep!C32*7)+(Oct!C32*6)+(Nov!C32*5)+(Dec!C32*4)+(Jan!C32*3)+(Feb!C32*2)+(Mar!C32*1)</f>
        <v>347692</v>
      </c>
      <c r="E32" s="118">
        <v>16328</v>
      </c>
      <c r="F32" s="32">
        <f>(Jul!E32*9)+(Aug!E32*8)+(Sep!E32*7)+(Oct!E32*6)+(Nov!E32*5)+(Dec!E32*4)+(Jan!E32*3)+(Feb!E32*2)+(Mar!E32*1)</f>
        <v>543547</v>
      </c>
      <c r="G32" s="119">
        <v>115200</v>
      </c>
      <c r="H32" s="32">
        <f>Feb!H32+G32</f>
        <v>878163</v>
      </c>
      <c r="I32" s="32">
        <f t="shared" si="0"/>
        <v>142369</v>
      </c>
      <c r="J32" s="32">
        <f t="shared" si="1"/>
        <v>1769402</v>
      </c>
    </row>
    <row r="33" spans="1:10" s="10" customFormat="1" ht="15.75" customHeight="1" x14ac:dyDescent="0.2">
      <c r="A33" s="8" t="s">
        <v>132</v>
      </c>
      <c r="B33" s="9" t="s">
        <v>22</v>
      </c>
      <c r="C33" s="117">
        <v>0</v>
      </c>
      <c r="D33" s="32">
        <f>(Jul!C33*9)+(Aug!C33*8)+(Sep!C33*7)+(Oct!C33*6)+(Nov!C33*5)+(Dec!C33*4)+(Jan!C33*3)+(Feb!C33*2)+(Mar!C33*1)</f>
        <v>22864</v>
      </c>
      <c r="E33" s="118">
        <v>0</v>
      </c>
      <c r="F33" s="32">
        <f>(Jul!E33*9)+(Aug!E33*8)+(Sep!E33*7)+(Oct!E33*6)+(Nov!E33*5)+(Dec!E33*4)+(Jan!E33*3)+(Feb!E33*2)+(Mar!E33*1)</f>
        <v>110644</v>
      </c>
      <c r="G33" s="119">
        <v>0</v>
      </c>
      <c r="H33" s="32">
        <f>Feb!H33+G33</f>
        <v>168038</v>
      </c>
      <c r="I33" s="32">
        <f t="shared" si="0"/>
        <v>0</v>
      </c>
      <c r="J33" s="32">
        <f t="shared" si="1"/>
        <v>301546</v>
      </c>
    </row>
    <row r="34" spans="1:10" s="10" customFormat="1" ht="15.75" customHeight="1" x14ac:dyDescent="0.2">
      <c r="A34" s="8" t="s">
        <v>133</v>
      </c>
      <c r="B34" s="9" t="s">
        <v>22</v>
      </c>
      <c r="C34" s="117"/>
      <c r="D34" s="32">
        <f>(Jul!C34*9)+(Aug!C34*8)+(Sep!C34*7)+(Oct!C34*6)+(Nov!C34*5)+(Dec!C34*4)+(Jan!C34*3)+(Feb!C34*2)+(Mar!C34*1)</f>
        <v>0</v>
      </c>
      <c r="E34" s="118">
        <v>9679</v>
      </c>
      <c r="F34" s="32">
        <f>(Jul!E34*9)+(Aug!E34*8)+(Sep!E34*7)+(Oct!E34*6)+(Nov!E34*5)+(Dec!E34*4)+(Jan!E34*3)+(Feb!E34*2)+(Mar!E34*1)</f>
        <v>258606</v>
      </c>
      <c r="G34" s="119">
        <v>28872</v>
      </c>
      <c r="H34" s="32">
        <f>Feb!H34+G34</f>
        <v>172407</v>
      </c>
      <c r="I34" s="32">
        <f t="shared" si="0"/>
        <v>38551</v>
      </c>
      <c r="J34" s="32">
        <f t="shared" si="1"/>
        <v>431013</v>
      </c>
    </row>
    <row r="35" spans="1:10" s="10" customFormat="1" ht="15.75" customHeight="1" x14ac:dyDescent="0.2">
      <c r="A35" s="8" t="s">
        <v>134</v>
      </c>
      <c r="B35" s="9" t="s">
        <v>22</v>
      </c>
      <c r="C35" s="117"/>
      <c r="D35" s="32">
        <f>(Jul!C35*9)+(Aug!C35*8)+(Sep!C35*7)+(Oct!C35*6)+(Nov!C35*5)+(Dec!C35*4)+(Jan!C35*3)+(Feb!C35*2)+(Mar!C35*1)</f>
        <v>14064</v>
      </c>
      <c r="E35" s="118">
        <v>4145</v>
      </c>
      <c r="F35" s="32">
        <f>(Jul!E35*9)+(Aug!E35*8)+(Sep!E35*7)+(Oct!E35*6)+(Nov!E35*5)+(Dec!E35*4)+(Jan!E35*3)+(Feb!E35*2)+(Mar!E35*1)</f>
        <v>93706</v>
      </c>
      <c r="G35" s="119">
        <v>63088</v>
      </c>
      <c r="H35" s="32">
        <f>Feb!H35+G35</f>
        <v>272791</v>
      </c>
      <c r="I35" s="32">
        <f t="shared" si="0"/>
        <v>67233</v>
      </c>
      <c r="J35" s="32">
        <f t="shared" si="1"/>
        <v>380561</v>
      </c>
    </row>
    <row r="36" spans="1:10" s="10" customFormat="1" ht="15.75" customHeight="1" x14ac:dyDescent="0.2">
      <c r="A36" s="8" t="s">
        <v>127</v>
      </c>
      <c r="B36" s="9" t="s">
        <v>20</v>
      </c>
      <c r="C36" s="120">
        <v>25334</v>
      </c>
      <c r="D36" s="32">
        <f>(Jul!C36*9)+(Aug!C36*8)+(Sep!C36*7)+(Oct!C36*6)+(Nov!C36*5)+(Dec!C36*4)+(Jan!C36*3)+(Feb!C36*2)+(Mar!C36*1)</f>
        <v>443983</v>
      </c>
      <c r="E36" s="121">
        <v>379</v>
      </c>
      <c r="F36" s="32">
        <f>(Jul!E36*9)+(Aug!E36*8)+(Sep!E36*7)+(Oct!E36*6)+(Nov!E36*5)+(Dec!E36*4)+(Jan!E36*3)+(Feb!E36*2)+(Mar!E36*1)</f>
        <v>33691</v>
      </c>
      <c r="G36" s="122">
        <v>97759</v>
      </c>
      <c r="H36" s="32">
        <f>Feb!H36+G36</f>
        <v>461248</v>
      </c>
      <c r="I36" s="32">
        <f t="shared" si="0"/>
        <v>123472</v>
      </c>
      <c r="J36" s="32">
        <f t="shared" si="1"/>
        <v>938922</v>
      </c>
    </row>
    <row r="37" spans="1:10" s="1" customFormat="1" ht="15.75" customHeight="1" x14ac:dyDescent="0.2">
      <c r="A37" s="5" t="s">
        <v>19</v>
      </c>
      <c r="B37" s="6" t="s">
        <v>20</v>
      </c>
      <c r="C37" s="120">
        <v>4288</v>
      </c>
      <c r="D37" s="32">
        <f>(Jul!C37*9)+(Aug!C37*8)+(Sep!C37*7)+(Oct!C37*6)+(Nov!C37*5)+(Dec!C37*4)+(Jan!C37*3)+(Feb!C37*2)+(Mar!C37*1)</f>
        <v>173855</v>
      </c>
      <c r="E37" s="121"/>
      <c r="F37" s="32">
        <f>(Jul!E37*9)+(Aug!E37*8)+(Sep!E37*7)+(Oct!E37*6)+(Nov!E37*5)+(Dec!E37*4)+(Jan!E37*3)+(Feb!E37*2)+(Mar!E37*1)</f>
        <v>1790</v>
      </c>
      <c r="G37" s="122">
        <v>38832</v>
      </c>
      <c r="H37" s="32">
        <f>Feb!H37+G37</f>
        <v>298986</v>
      </c>
      <c r="I37" s="32">
        <f t="shared" si="0"/>
        <v>43120</v>
      </c>
      <c r="J37" s="32">
        <f t="shared" si="1"/>
        <v>474631</v>
      </c>
    </row>
    <row r="38" spans="1:10" s="1" customFormat="1" ht="15.75" customHeight="1" x14ac:dyDescent="0.2">
      <c r="A38" s="5" t="s">
        <v>26</v>
      </c>
      <c r="B38" s="6" t="s">
        <v>20</v>
      </c>
      <c r="C38" s="120">
        <v>43246</v>
      </c>
      <c r="D38" s="32">
        <f>(Jul!C38*9)+(Aug!C38*8)+(Sep!C38*7)+(Oct!C38*6)+(Nov!C38*5)+(Dec!C38*4)+(Jan!C38*3)+(Feb!C38*2)+(Mar!C38*1)</f>
        <v>1254838</v>
      </c>
      <c r="E38" s="121">
        <v>1411</v>
      </c>
      <c r="F38" s="32">
        <f>(Jul!E38*9)+(Aug!E38*8)+(Sep!E38*7)+(Oct!E38*6)+(Nov!E38*5)+(Dec!E38*4)+(Jan!E38*3)+(Feb!E38*2)+(Mar!E38*1)</f>
        <v>291529</v>
      </c>
      <c r="G38" s="122">
        <v>437257</v>
      </c>
      <c r="H38" s="32">
        <f>Feb!H38+G38</f>
        <v>3337092</v>
      </c>
      <c r="I38" s="32">
        <f t="shared" si="0"/>
        <v>481914</v>
      </c>
      <c r="J38" s="32">
        <f t="shared" si="1"/>
        <v>4883459</v>
      </c>
    </row>
    <row r="39" spans="1:10" s="1" customFormat="1" ht="15.75" customHeight="1" x14ac:dyDescent="0.2">
      <c r="A39" s="5" t="s">
        <v>28</v>
      </c>
      <c r="B39" s="6" t="s">
        <v>20</v>
      </c>
      <c r="C39" s="120">
        <v>21155</v>
      </c>
      <c r="D39" s="32">
        <f>(Jul!C39*9)+(Aug!C39*8)+(Sep!C39*7)+(Oct!C39*6)+(Nov!C39*5)+(Dec!C39*4)+(Jan!C39*3)+(Feb!C39*2)+(Mar!C39*1)</f>
        <v>509325</v>
      </c>
      <c r="E39" s="121"/>
      <c r="F39" s="32">
        <f>(Jul!E39*9)+(Aug!E39*8)+(Sep!E39*7)+(Oct!E39*6)+(Nov!E39*5)+(Dec!E39*4)+(Jan!E39*3)+(Feb!E39*2)+(Mar!E39*1)</f>
        <v>12574</v>
      </c>
      <c r="G39" s="122">
        <v>159089</v>
      </c>
      <c r="H39" s="32">
        <f>Feb!H39+G39</f>
        <v>799580</v>
      </c>
      <c r="I39" s="32">
        <f t="shared" si="0"/>
        <v>180244</v>
      </c>
      <c r="J39" s="32">
        <f t="shared" si="1"/>
        <v>1321479</v>
      </c>
    </row>
    <row r="40" spans="1:10" s="1" customFormat="1" ht="15.75" customHeight="1" x14ac:dyDescent="0.2">
      <c r="A40" s="5" t="s">
        <v>29</v>
      </c>
      <c r="B40" s="6" t="s">
        <v>20</v>
      </c>
      <c r="C40" s="120">
        <v>13045</v>
      </c>
      <c r="D40" s="32">
        <f>(Jul!C40*9)+(Aug!C40*8)+(Sep!C40*7)+(Oct!C40*6)+(Nov!C40*5)+(Dec!C40*4)+(Jan!C40*3)+(Feb!C40*2)+(Mar!C40*1)</f>
        <v>411879</v>
      </c>
      <c r="E40" s="121">
        <v>2937</v>
      </c>
      <c r="F40" s="32">
        <f>(Jul!E40*9)+(Aug!E40*8)+(Sep!E40*7)+(Oct!E40*6)+(Nov!E40*5)+(Dec!E40*4)+(Jan!E40*3)+(Feb!E40*2)+(Mar!E40*1)</f>
        <v>51913</v>
      </c>
      <c r="G40" s="122">
        <v>162124</v>
      </c>
      <c r="H40" s="32">
        <f>Feb!H40+G40</f>
        <v>690146</v>
      </c>
      <c r="I40" s="32">
        <f t="shared" si="0"/>
        <v>178106</v>
      </c>
      <c r="J40" s="32">
        <f t="shared" si="1"/>
        <v>1153938</v>
      </c>
    </row>
    <row r="41" spans="1:10" s="10" customFormat="1" ht="15.75" customHeight="1" x14ac:dyDescent="0.2">
      <c r="A41" s="8" t="s">
        <v>32</v>
      </c>
      <c r="B41" s="9" t="s">
        <v>20</v>
      </c>
      <c r="C41" s="120">
        <v>0</v>
      </c>
      <c r="D41" s="32">
        <f>(Jul!C41*9)+(Aug!C41*8)+(Sep!C41*7)+(Oct!C41*6)+(Nov!C41*5)+(Dec!C41*4)+(Jan!C41*3)+(Feb!C41*2)+(Mar!C41*1)</f>
        <v>0</v>
      </c>
      <c r="E41" s="121"/>
      <c r="F41" s="32">
        <f>(Jul!E41*9)+(Aug!E41*8)+(Sep!E41*7)+(Oct!E41*6)+(Nov!E41*5)+(Dec!E41*4)+(Jan!E41*3)+(Feb!E41*2)+(Mar!E41*1)</f>
        <v>0</v>
      </c>
      <c r="G41" s="122"/>
      <c r="H41" s="32">
        <f>Feb!H41+G41</f>
        <v>0</v>
      </c>
      <c r="I41" s="32">
        <f t="shared" si="0"/>
        <v>0</v>
      </c>
      <c r="J41" s="32">
        <f t="shared" si="1"/>
        <v>0</v>
      </c>
    </row>
    <row r="42" spans="1:10" s="1" customFormat="1" ht="15.75" customHeight="1" x14ac:dyDescent="0.2">
      <c r="A42" s="5" t="s">
        <v>33</v>
      </c>
      <c r="B42" s="6" t="s">
        <v>20</v>
      </c>
      <c r="C42" s="120">
        <v>37098</v>
      </c>
      <c r="D42" s="32">
        <f>(Jul!C42*9)+(Aug!C42*8)+(Sep!C42*7)+(Oct!C42*6)+(Nov!C42*5)+(Dec!C42*4)+(Jan!C42*3)+(Feb!C42*2)+(Mar!C42*1)</f>
        <v>532745</v>
      </c>
      <c r="E42" s="121">
        <v>1149</v>
      </c>
      <c r="F42" s="32">
        <f>(Jul!E42*9)+(Aug!E42*8)+(Sep!E42*7)+(Oct!E42*6)+(Nov!E42*5)+(Dec!E42*4)+(Jan!E42*3)+(Feb!E42*2)+(Mar!E42*1)</f>
        <v>172639</v>
      </c>
      <c r="G42" s="122">
        <v>69823</v>
      </c>
      <c r="H42" s="32">
        <f>Feb!H42+G42</f>
        <v>563973</v>
      </c>
      <c r="I42" s="32">
        <f t="shared" si="0"/>
        <v>108070</v>
      </c>
      <c r="J42" s="32">
        <f t="shared" si="1"/>
        <v>1269357</v>
      </c>
    </row>
    <row r="43" spans="1:10" s="1" customFormat="1" ht="15.75" customHeight="1" x14ac:dyDescent="0.2">
      <c r="A43" s="5" t="s">
        <v>34</v>
      </c>
      <c r="B43" s="6" t="s">
        <v>20</v>
      </c>
      <c r="C43" s="120">
        <v>20405</v>
      </c>
      <c r="D43" s="32">
        <f>(Jul!C43*9)+(Aug!C43*8)+(Sep!C43*7)+(Oct!C43*6)+(Nov!C43*5)+(Dec!C43*4)+(Jan!C43*3)+(Feb!C43*2)+(Mar!C43*1)</f>
        <v>365257</v>
      </c>
      <c r="E43" s="121">
        <v>1215</v>
      </c>
      <c r="F43" s="32">
        <f>(Jul!E43*9)+(Aug!E43*8)+(Sep!E43*7)+(Oct!E43*6)+(Nov!E43*5)+(Dec!E43*4)+(Jan!E43*3)+(Feb!E43*2)+(Mar!E43*1)</f>
        <v>94730</v>
      </c>
      <c r="G43" s="122">
        <v>110868</v>
      </c>
      <c r="H43" s="32">
        <f>Feb!H43+G43</f>
        <v>430745</v>
      </c>
      <c r="I43" s="32">
        <f t="shared" si="0"/>
        <v>132488</v>
      </c>
      <c r="J43" s="32">
        <f t="shared" si="1"/>
        <v>890732</v>
      </c>
    </row>
    <row r="44" spans="1:10" s="10" customFormat="1" ht="15.75" customHeight="1" x14ac:dyDescent="0.2">
      <c r="A44" s="8" t="s">
        <v>35</v>
      </c>
      <c r="B44" s="9" t="s">
        <v>20</v>
      </c>
      <c r="C44" s="120"/>
      <c r="D44" s="32">
        <f>(Jul!C44*9)+(Aug!C44*8)+(Sep!C44*7)+(Oct!C44*6)+(Nov!C44*5)+(Dec!C44*4)+(Jan!C44*3)+(Feb!C44*2)+(Mar!C44*1)</f>
        <v>0</v>
      </c>
      <c r="E44" s="121">
        <v>1010</v>
      </c>
      <c r="F44" s="32">
        <f>(Jul!E44*9)+(Aug!E44*8)+(Sep!E44*7)+(Oct!E44*6)+(Nov!E44*5)+(Dec!E44*4)+(Jan!E44*3)+(Feb!E44*2)+(Mar!E44*1)</f>
        <v>1010</v>
      </c>
      <c r="G44" s="122">
        <v>2172</v>
      </c>
      <c r="H44" s="32">
        <f>Feb!H44+G44</f>
        <v>2172</v>
      </c>
      <c r="I44" s="32">
        <f t="shared" si="0"/>
        <v>3182</v>
      </c>
      <c r="J44" s="32">
        <f t="shared" si="1"/>
        <v>3182</v>
      </c>
    </row>
    <row r="45" spans="1:10" s="1" customFormat="1" ht="15.75" customHeight="1" x14ac:dyDescent="0.2">
      <c r="A45" s="5" t="s">
        <v>38</v>
      </c>
      <c r="B45" s="6" t="s">
        <v>20</v>
      </c>
      <c r="C45" s="120">
        <v>22305</v>
      </c>
      <c r="D45" s="32">
        <f>(Jul!C45*9)+(Aug!C45*8)+(Sep!C45*7)+(Oct!C45*6)+(Nov!C45*5)+(Dec!C45*4)+(Jan!C45*3)+(Feb!C45*2)+(Mar!C45*1)</f>
        <v>591347</v>
      </c>
      <c r="E45" s="121"/>
      <c r="F45" s="32">
        <f>(Jul!E45*9)+(Aug!E45*8)+(Sep!E45*7)+(Oct!E45*6)+(Nov!E45*5)+(Dec!E45*4)+(Jan!E45*3)+(Feb!E45*2)+(Mar!E45*1)</f>
        <v>13797</v>
      </c>
      <c r="G45" s="122">
        <v>139107</v>
      </c>
      <c r="H45" s="32">
        <f>Feb!H45+G45</f>
        <v>590476</v>
      </c>
      <c r="I45" s="32">
        <f t="shared" si="0"/>
        <v>161412</v>
      </c>
      <c r="J45" s="32">
        <f t="shared" si="1"/>
        <v>1195620</v>
      </c>
    </row>
    <row r="46" spans="1:10" s="10" customFormat="1" ht="15.75" customHeight="1" x14ac:dyDescent="0.2">
      <c r="A46" s="8" t="s">
        <v>39</v>
      </c>
      <c r="B46" s="9" t="s">
        <v>20</v>
      </c>
      <c r="C46" s="120">
        <v>4772</v>
      </c>
      <c r="D46" s="32">
        <f>(Jul!C46*9)+(Aug!C46*8)+(Sep!C46*7)+(Oct!C46*6)+(Nov!C46*5)+(Dec!C46*4)+(Jan!C46*3)+(Feb!C46*2)+(Mar!C46*1)</f>
        <v>277933</v>
      </c>
      <c r="E46" s="121"/>
      <c r="F46" s="32">
        <f>(Jul!E46*9)+(Aug!E46*8)+(Sep!E46*7)+(Oct!E46*6)+(Nov!E46*5)+(Dec!E46*4)+(Jan!E46*3)+(Feb!E46*2)+(Mar!E46*1)</f>
        <v>33630</v>
      </c>
      <c r="G46" s="122">
        <v>25751</v>
      </c>
      <c r="H46" s="32">
        <f>Feb!H46+G46</f>
        <v>420442</v>
      </c>
      <c r="I46" s="32">
        <f t="shared" si="0"/>
        <v>30523</v>
      </c>
      <c r="J46" s="32">
        <f t="shared" si="1"/>
        <v>732005</v>
      </c>
    </row>
    <row r="47" spans="1:10" s="1" customFormat="1" ht="15.75" customHeight="1" x14ac:dyDescent="0.2">
      <c r="A47" s="5" t="s">
        <v>41</v>
      </c>
      <c r="B47" s="6" t="s">
        <v>20</v>
      </c>
      <c r="C47" s="120">
        <v>37819</v>
      </c>
      <c r="D47" s="32">
        <f>(Jul!C47*9)+(Aug!C47*8)+(Sep!C47*7)+(Oct!C47*6)+(Nov!C47*5)+(Dec!C47*4)+(Jan!C47*3)+(Feb!C47*2)+(Mar!C47*1)</f>
        <v>1495541</v>
      </c>
      <c r="E47" s="121">
        <v>7278</v>
      </c>
      <c r="F47" s="32">
        <f>(Jul!E47*9)+(Aug!E47*8)+(Sep!E47*7)+(Oct!E47*6)+(Nov!E47*5)+(Dec!E47*4)+(Jan!E47*3)+(Feb!E47*2)+(Mar!E47*1)</f>
        <v>429219</v>
      </c>
      <c r="G47" s="122">
        <v>181438</v>
      </c>
      <c r="H47" s="32">
        <f>Feb!H47+G47</f>
        <v>1709222</v>
      </c>
      <c r="I47" s="32">
        <f t="shared" si="0"/>
        <v>226535</v>
      </c>
      <c r="J47" s="32">
        <f t="shared" si="1"/>
        <v>3633982</v>
      </c>
    </row>
    <row r="48" spans="1:10" s="1" customFormat="1" ht="15.75" customHeight="1" x14ac:dyDescent="0.2">
      <c r="A48" s="5" t="s">
        <v>42</v>
      </c>
      <c r="B48" s="6" t="s">
        <v>20</v>
      </c>
      <c r="C48" s="120">
        <v>14070</v>
      </c>
      <c r="D48" s="32">
        <f>(Jul!C48*9)+(Aug!C48*8)+(Sep!C48*7)+(Oct!C48*6)+(Nov!C48*5)+(Dec!C48*4)+(Jan!C48*3)+(Feb!C48*2)+(Mar!C48*1)</f>
        <v>173177</v>
      </c>
      <c r="E48" s="121">
        <v>3854</v>
      </c>
      <c r="F48" s="32">
        <f>(Jul!E48*9)+(Aug!E48*8)+(Sep!E48*7)+(Oct!E48*6)+(Nov!E48*5)+(Dec!E48*4)+(Jan!E48*3)+(Feb!E48*2)+(Mar!E48*1)</f>
        <v>319245</v>
      </c>
      <c r="G48" s="122">
        <v>160074</v>
      </c>
      <c r="H48" s="32">
        <f>Feb!H48+G48</f>
        <v>694680</v>
      </c>
      <c r="I48" s="32">
        <f t="shared" si="0"/>
        <v>177998</v>
      </c>
      <c r="J48" s="32">
        <f t="shared" si="1"/>
        <v>1187102</v>
      </c>
    </row>
    <row r="49" spans="1:10" s="10" customFormat="1" ht="15.75" customHeight="1" x14ac:dyDescent="0.2">
      <c r="A49" s="8" t="s">
        <v>43</v>
      </c>
      <c r="B49" s="9" t="s">
        <v>20</v>
      </c>
      <c r="C49" s="120"/>
      <c r="D49" s="32">
        <f>(Jul!C49*9)+(Aug!C49*8)+(Sep!C49*7)+(Oct!C49*6)+(Nov!C49*5)+(Dec!C49*4)+(Jan!C49*3)+(Feb!C49*2)+(Mar!C49*1)</f>
        <v>80029</v>
      </c>
      <c r="E49" s="121">
        <v>90</v>
      </c>
      <c r="F49" s="32">
        <f>(Jul!E49*9)+(Aug!E49*8)+(Sep!E49*7)+(Oct!E49*6)+(Nov!E49*5)+(Dec!E49*4)+(Jan!E49*3)+(Feb!E49*2)+(Mar!E49*1)</f>
        <v>55627</v>
      </c>
      <c r="G49" s="122">
        <v>270</v>
      </c>
      <c r="H49" s="32">
        <f>Feb!H49+G49</f>
        <v>188153</v>
      </c>
      <c r="I49" s="32">
        <f t="shared" si="0"/>
        <v>360</v>
      </c>
      <c r="J49" s="32">
        <f t="shared" si="1"/>
        <v>323809</v>
      </c>
    </row>
    <row r="50" spans="1:10" s="10" customFormat="1" ht="15.75" customHeight="1" x14ac:dyDescent="0.2">
      <c r="A50" s="8" t="s">
        <v>129</v>
      </c>
      <c r="B50" s="9" t="s">
        <v>20</v>
      </c>
      <c r="C50" s="120">
        <v>22927</v>
      </c>
      <c r="D50" s="32">
        <f>(Jul!C50*9)+(Aug!C50*8)+(Sep!C50*7)+(Oct!C50*6)+(Nov!C50*5)+(Dec!C50*4)+(Jan!C50*3)+(Feb!C50*2)+(Mar!C50*1)</f>
        <v>612910</v>
      </c>
      <c r="E50" s="121"/>
      <c r="F50" s="32">
        <f>(Jul!E50*9)+(Aug!E50*8)+(Sep!E50*7)+(Oct!E50*6)+(Nov!E50*5)+(Dec!E50*4)+(Jan!E50*3)+(Feb!E50*2)+(Mar!E50*1)</f>
        <v>74370</v>
      </c>
      <c r="G50" s="122">
        <v>0</v>
      </c>
      <c r="H50" s="32">
        <f>Feb!H50+G50</f>
        <v>249389</v>
      </c>
      <c r="I50" s="32">
        <f t="shared" si="0"/>
        <v>22927</v>
      </c>
      <c r="J50" s="32">
        <f t="shared" si="1"/>
        <v>936669</v>
      </c>
    </row>
    <row r="51" spans="1:10" s="1" customFormat="1" ht="15.75" customHeight="1" x14ac:dyDescent="0.2">
      <c r="A51" s="5" t="s">
        <v>48</v>
      </c>
      <c r="B51" s="6" t="s">
        <v>20</v>
      </c>
      <c r="C51" s="120">
        <v>18174</v>
      </c>
      <c r="D51" s="32">
        <f>(Jul!C51*9)+(Aug!C51*8)+(Sep!C51*7)+(Oct!C51*6)+(Nov!C51*5)+(Dec!C51*4)+(Jan!C51*3)+(Feb!C51*2)+(Mar!C51*1)</f>
        <v>659721</v>
      </c>
      <c r="E51" s="121">
        <v>1788</v>
      </c>
      <c r="F51" s="32">
        <f>(Jul!E51*9)+(Aug!E51*8)+(Sep!E51*7)+(Oct!E51*6)+(Nov!E51*5)+(Dec!E51*4)+(Jan!E51*3)+(Feb!E51*2)+(Mar!E51*1)</f>
        <v>69085</v>
      </c>
      <c r="G51" s="122">
        <v>76207</v>
      </c>
      <c r="H51" s="32">
        <f>Feb!H51+G51</f>
        <v>898642</v>
      </c>
      <c r="I51" s="32">
        <f t="shared" si="0"/>
        <v>96169</v>
      </c>
      <c r="J51" s="32">
        <f t="shared" si="1"/>
        <v>1627448</v>
      </c>
    </row>
    <row r="52" spans="1:10" s="10" customFormat="1" ht="15.75" customHeight="1" x14ac:dyDescent="0.2">
      <c r="A52" s="8" t="s">
        <v>53</v>
      </c>
      <c r="B52" s="9" t="s">
        <v>20</v>
      </c>
      <c r="C52" s="120"/>
      <c r="D52" s="32">
        <f>(Jul!C52*9)+(Aug!C52*8)+(Sep!C52*7)+(Oct!C52*6)+(Nov!C52*5)+(Dec!C52*4)+(Jan!C52*3)+(Feb!C52*2)+(Mar!C52*1)</f>
        <v>46492</v>
      </c>
      <c r="E52" s="121"/>
      <c r="F52" s="32">
        <f>(Jul!E52*9)+(Aug!E52*8)+(Sep!E52*7)+(Oct!E52*6)+(Nov!E52*5)+(Dec!E52*4)+(Jan!E52*3)+(Feb!E52*2)+(Mar!E52*1)</f>
        <v>15990</v>
      </c>
      <c r="G52" s="122"/>
      <c r="H52" s="32">
        <f>Feb!H52+G52</f>
        <v>123581</v>
      </c>
      <c r="I52" s="32">
        <f t="shared" si="0"/>
        <v>0</v>
      </c>
      <c r="J52" s="32">
        <f t="shared" si="1"/>
        <v>186063</v>
      </c>
    </row>
    <row r="53" spans="1:10" s="10" customFormat="1" ht="15.75" customHeight="1" x14ac:dyDescent="0.2">
      <c r="A53" s="8" t="s">
        <v>54</v>
      </c>
      <c r="B53" s="9" t="s">
        <v>20</v>
      </c>
      <c r="C53" s="120">
        <v>19280</v>
      </c>
      <c r="D53" s="32">
        <f>(Jul!C53*9)+(Aug!C53*8)+(Sep!C53*7)+(Oct!C53*6)+(Nov!C53*5)+(Dec!C53*4)+(Jan!C53*3)+(Feb!C53*2)+(Mar!C53*1)</f>
        <v>375593</v>
      </c>
      <c r="E53" s="121">
        <v>3053</v>
      </c>
      <c r="F53" s="32">
        <f>(Jul!E53*9)+(Aug!E53*8)+(Sep!E53*7)+(Oct!E53*6)+(Nov!E53*5)+(Dec!E53*4)+(Jan!E53*3)+(Feb!E53*2)+(Mar!E53*1)</f>
        <v>378785</v>
      </c>
      <c r="G53" s="122">
        <v>89768</v>
      </c>
      <c r="H53" s="32">
        <f>Feb!H53+G53</f>
        <v>810962</v>
      </c>
      <c r="I53" s="32">
        <f t="shared" si="0"/>
        <v>112101</v>
      </c>
      <c r="J53" s="32">
        <f t="shared" si="1"/>
        <v>1565340</v>
      </c>
    </row>
    <row r="54" spans="1:10" s="10" customFormat="1" ht="15.75" customHeight="1" x14ac:dyDescent="0.2">
      <c r="A54" s="8" t="s">
        <v>55</v>
      </c>
      <c r="B54" s="9" t="s">
        <v>20</v>
      </c>
      <c r="C54" s="120">
        <v>16492</v>
      </c>
      <c r="D54" s="32">
        <f>(Jul!C54*9)+(Aug!C54*8)+(Sep!C54*7)+(Oct!C54*6)+(Nov!C54*5)+(Dec!C54*4)+(Jan!C54*3)+(Feb!C54*2)+(Mar!C54*1)</f>
        <v>635365</v>
      </c>
      <c r="E54" s="121">
        <v>1188</v>
      </c>
      <c r="F54" s="32">
        <f>(Jul!E54*9)+(Aug!E54*8)+(Sep!E54*7)+(Oct!E54*6)+(Nov!E54*5)+(Dec!E54*4)+(Jan!E54*3)+(Feb!E54*2)+(Mar!E54*1)</f>
        <v>765555</v>
      </c>
      <c r="G54" s="122">
        <v>91356</v>
      </c>
      <c r="H54" s="32">
        <f>Feb!H54+G54</f>
        <v>1333838</v>
      </c>
      <c r="I54" s="32">
        <f t="shared" si="0"/>
        <v>109036</v>
      </c>
      <c r="J54" s="32">
        <f t="shared" si="1"/>
        <v>2734758</v>
      </c>
    </row>
    <row r="55" spans="1:10" s="1" customFormat="1" ht="15.75" customHeight="1" x14ac:dyDescent="0.2">
      <c r="A55" s="5" t="s">
        <v>57</v>
      </c>
      <c r="B55" s="6" t="s">
        <v>20</v>
      </c>
      <c r="C55" s="120">
        <v>4491</v>
      </c>
      <c r="D55" s="32">
        <f>(Jul!C55*9)+(Aug!C55*8)+(Sep!C55*7)+(Oct!C55*6)+(Nov!C55*5)+(Dec!C55*4)+(Jan!C55*3)+(Feb!C55*2)+(Mar!C55*1)</f>
        <v>99045</v>
      </c>
      <c r="E55" s="121"/>
      <c r="F55" s="32">
        <f>(Jul!E55*9)+(Aug!E55*8)+(Sep!E55*7)+(Oct!E55*6)+(Nov!E55*5)+(Dec!E55*4)+(Jan!E55*3)+(Feb!E55*2)+(Mar!E55*1)</f>
        <v>15090</v>
      </c>
      <c r="G55" s="122">
        <v>399</v>
      </c>
      <c r="H55" s="32">
        <f>Feb!H55+G55</f>
        <v>202237</v>
      </c>
      <c r="I55" s="32">
        <f t="shared" si="0"/>
        <v>4890</v>
      </c>
      <c r="J55" s="32">
        <f t="shared" si="1"/>
        <v>316372</v>
      </c>
    </row>
    <row r="56" spans="1:10" s="1" customFormat="1" ht="15.75" customHeight="1" x14ac:dyDescent="0.2">
      <c r="A56" s="5" t="s">
        <v>58</v>
      </c>
      <c r="B56" s="6" t="s">
        <v>20</v>
      </c>
      <c r="C56" s="120">
        <v>33231</v>
      </c>
      <c r="D56" s="32">
        <f>(Jul!C56*9)+(Aug!C56*8)+(Sep!C56*7)+(Oct!C56*6)+(Nov!C56*5)+(Dec!C56*4)+(Jan!C56*3)+(Feb!C56*2)+(Mar!C56*1)</f>
        <v>487772</v>
      </c>
      <c r="E56" s="121">
        <v>5855</v>
      </c>
      <c r="F56" s="32">
        <f>(Jul!E56*9)+(Aug!E56*8)+(Sep!E56*7)+(Oct!E56*6)+(Nov!E56*5)+(Dec!E56*4)+(Jan!E56*3)+(Feb!E56*2)+(Mar!E56*1)</f>
        <v>503103</v>
      </c>
      <c r="G56" s="122">
        <v>211750</v>
      </c>
      <c r="H56" s="32">
        <f>Feb!H56+G56</f>
        <v>1130936</v>
      </c>
      <c r="I56" s="32">
        <f t="shared" si="0"/>
        <v>250836</v>
      </c>
      <c r="J56" s="32">
        <f t="shared" si="1"/>
        <v>2121811</v>
      </c>
    </row>
    <row r="57" spans="1:10" s="1" customFormat="1" ht="15.75" customHeight="1" x14ac:dyDescent="0.2">
      <c r="A57" s="5" t="s">
        <v>59</v>
      </c>
      <c r="B57" s="6" t="s">
        <v>20</v>
      </c>
      <c r="C57" s="120">
        <v>5581</v>
      </c>
      <c r="D57" s="32">
        <f>(Jul!C57*9)+(Aug!C57*8)+(Sep!C57*7)+(Oct!C57*6)+(Nov!C57*5)+(Dec!C57*4)+(Jan!C57*3)+(Feb!C57*2)+(Mar!C57*1)</f>
        <v>579834</v>
      </c>
      <c r="E57" s="121">
        <v>4084</v>
      </c>
      <c r="F57" s="32">
        <f>(Jul!E57*9)+(Aug!E57*8)+(Sep!E57*7)+(Oct!E57*6)+(Nov!E57*5)+(Dec!E57*4)+(Jan!E57*3)+(Feb!E57*2)+(Mar!E57*1)</f>
        <v>728009</v>
      </c>
      <c r="G57" s="122">
        <v>52767</v>
      </c>
      <c r="H57" s="32">
        <f>Feb!H57+G57</f>
        <v>1139182</v>
      </c>
      <c r="I57" s="32">
        <f t="shared" si="0"/>
        <v>62432</v>
      </c>
      <c r="J57" s="32">
        <f t="shared" si="1"/>
        <v>2447025</v>
      </c>
    </row>
    <row r="58" spans="1:10" s="1" customFormat="1" ht="15.75" customHeight="1" x14ac:dyDescent="0.2">
      <c r="A58" s="5" t="s">
        <v>60</v>
      </c>
      <c r="B58" s="6" t="s">
        <v>20</v>
      </c>
      <c r="C58" s="120">
        <v>61334</v>
      </c>
      <c r="D58" s="32">
        <f>(Jul!C58*9)+(Aug!C58*8)+(Sep!C58*7)+(Oct!C58*6)+(Nov!C58*5)+(Dec!C58*4)+(Jan!C58*3)+(Feb!C58*2)+(Mar!C58*1)</f>
        <v>1576005</v>
      </c>
      <c r="E58" s="121">
        <v>3545</v>
      </c>
      <c r="F58" s="32">
        <f>(Jul!E58*9)+(Aug!E58*8)+(Sep!E58*7)+(Oct!E58*6)+(Nov!E58*5)+(Dec!E58*4)+(Jan!E58*3)+(Feb!E58*2)+(Mar!E58*1)</f>
        <v>397070</v>
      </c>
      <c r="G58" s="122">
        <v>329364</v>
      </c>
      <c r="H58" s="32">
        <f>Feb!H58+G58</f>
        <v>1910875</v>
      </c>
      <c r="I58" s="32">
        <f t="shared" si="0"/>
        <v>394243</v>
      </c>
      <c r="J58" s="32">
        <f t="shared" si="1"/>
        <v>3883950</v>
      </c>
    </row>
    <row r="59" spans="1:10" s="1" customFormat="1" ht="15.75" customHeight="1" x14ac:dyDescent="0.2">
      <c r="A59" s="5" t="s">
        <v>64</v>
      </c>
      <c r="B59" s="6" t="s">
        <v>20</v>
      </c>
      <c r="C59" s="120">
        <v>10992</v>
      </c>
      <c r="D59" s="32">
        <f>(Jul!C59*9)+(Aug!C59*8)+(Sep!C59*7)+(Oct!C59*6)+(Nov!C59*5)+(Dec!C59*4)+(Jan!C59*3)+(Feb!C59*2)+(Mar!C59*1)</f>
        <v>306275</v>
      </c>
      <c r="E59" s="121">
        <v>118</v>
      </c>
      <c r="F59" s="32">
        <f>(Jul!E59*9)+(Aug!E59*8)+(Sep!E59*7)+(Oct!E59*6)+(Nov!E59*5)+(Dec!E59*4)+(Jan!E59*3)+(Feb!E59*2)+(Mar!E59*1)</f>
        <v>35239</v>
      </c>
      <c r="G59" s="122">
        <v>68101</v>
      </c>
      <c r="H59" s="32">
        <f>Feb!H59+G59</f>
        <v>278787</v>
      </c>
      <c r="I59" s="32">
        <f t="shared" si="0"/>
        <v>79211</v>
      </c>
      <c r="J59" s="32">
        <f t="shared" si="1"/>
        <v>620301</v>
      </c>
    </row>
    <row r="60" spans="1:10" s="1" customFormat="1" ht="15.75" customHeight="1" x14ac:dyDescent="0.2">
      <c r="A60" s="5" t="s">
        <v>65</v>
      </c>
      <c r="B60" s="6" t="s">
        <v>20</v>
      </c>
      <c r="C60" s="120">
        <v>13507</v>
      </c>
      <c r="D60" s="32">
        <f>(Jul!C60*9)+(Aug!C60*8)+(Sep!C60*7)+(Oct!C60*6)+(Nov!C60*5)+(Dec!C60*4)+(Jan!C60*3)+(Feb!C60*2)+(Mar!C60*1)</f>
        <v>330585</v>
      </c>
      <c r="E60" s="121">
        <v>3254</v>
      </c>
      <c r="F60" s="32">
        <f>(Jul!E60*9)+(Aug!E60*8)+(Sep!E60*7)+(Oct!E60*6)+(Nov!E60*5)+(Dec!E60*4)+(Jan!E60*3)+(Feb!E60*2)+(Mar!E60*1)</f>
        <v>96755</v>
      </c>
      <c r="G60" s="122">
        <v>81082</v>
      </c>
      <c r="H60" s="32">
        <f>Feb!H60+G60</f>
        <v>683710</v>
      </c>
      <c r="I60" s="32">
        <f t="shared" si="0"/>
        <v>97843</v>
      </c>
      <c r="J60" s="32">
        <f t="shared" si="1"/>
        <v>1111050</v>
      </c>
    </row>
    <row r="61" spans="1:10" s="1" customFormat="1" ht="15.75" customHeight="1" x14ac:dyDescent="0.2">
      <c r="A61" s="5" t="s">
        <v>66</v>
      </c>
      <c r="B61" s="6" t="s">
        <v>20</v>
      </c>
      <c r="C61" s="120">
        <v>8840</v>
      </c>
      <c r="D61" s="32">
        <f>(Jul!C61*9)+(Aug!C61*8)+(Sep!C61*7)+(Oct!C61*6)+(Nov!C61*5)+(Dec!C61*4)+(Jan!C61*3)+(Feb!C61*2)+(Mar!C61*1)</f>
        <v>345958</v>
      </c>
      <c r="E61" s="121">
        <v>4380</v>
      </c>
      <c r="F61" s="32">
        <f>(Jul!E61*9)+(Aug!E61*8)+(Sep!E61*7)+(Oct!E61*6)+(Nov!E61*5)+(Dec!E61*4)+(Jan!E61*3)+(Feb!E61*2)+(Mar!E61*1)</f>
        <v>173231</v>
      </c>
      <c r="G61" s="122">
        <v>99555</v>
      </c>
      <c r="H61" s="32">
        <f>Feb!H61+G61</f>
        <v>706691</v>
      </c>
      <c r="I61" s="32">
        <f t="shared" si="0"/>
        <v>112775</v>
      </c>
      <c r="J61" s="32">
        <f t="shared" si="1"/>
        <v>1225880</v>
      </c>
    </row>
    <row r="62" spans="1:10" s="10" customFormat="1" ht="15.75" customHeight="1" x14ac:dyDescent="0.2">
      <c r="A62" s="8" t="s">
        <v>67</v>
      </c>
      <c r="B62" s="9" t="s">
        <v>20</v>
      </c>
      <c r="C62" s="120">
        <v>2693</v>
      </c>
      <c r="D62" s="32">
        <f>(Jul!C62*9)+(Aug!C62*8)+(Sep!C62*7)+(Oct!C62*6)+(Nov!C62*5)+(Dec!C62*4)+(Jan!C62*3)+(Feb!C62*2)+(Mar!C62*1)</f>
        <v>155894</v>
      </c>
      <c r="E62" s="121">
        <v>2937</v>
      </c>
      <c r="F62" s="32">
        <f>(Jul!E62*9)+(Aug!E62*8)+(Sep!E62*7)+(Oct!E62*6)+(Nov!E62*5)+(Dec!E62*4)+(Jan!E62*3)+(Feb!E62*2)+(Mar!E62*1)</f>
        <v>101888</v>
      </c>
      <c r="G62" s="122">
        <v>19295</v>
      </c>
      <c r="H62" s="32">
        <f>Feb!H62+G62</f>
        <v>251137</v>
      </c>
      <c r="I62" s="32">
        <f t="shared" si="0"/>
        <v>24925</v>
      </c>
      <c r="J62" s="32">
        <f t="shared" si="1"/>
        <v>508919</v>
      </c>
    </row>
    <row r="63" spans="1:10" s="1" customFormat="1" ht="15.75" customHeight="1" x14ac:dyDescent="0.2">
      <c r="A63" s="5" t="s">
        <v>68</v>
      </c>
      <c r="B63" s="6" t="s">
        <v>20</v>
      </c>
      <c r="C63" s="120">
        <v>15963</v>
      </c>
      <c r="D63" s="32">
        <f>(Jul!C63*9)+(Aug!C63*8)+(Sep!C63*7)+(Oct!C63*6)+(Nov!C63*5)+(Dec!C63*4)+(Jan!C63*3)+(Feb!C63*2)+(Mar!C63*1)</f>
        <v>595012</v>
      </c>
      <c r="E63" s="121">
        <v>7673</v>
      </c>
      <c r="F63" s="32">
        <f>(Jul!E63*9)+(Aug!E63*8)+(Sep!E63*7)+(Oct!E63*6)+(Nov!E63*5)+(Dec!E63*4)+(Jan!E63*3)+(Feb!E63*2)+(Mar!E63*1)</f>
        <v>190477</v>
      </c>
      <c r="G63" s="122">
        <v>204914</v>
      </c>
      <c r="H63" s="32">
        <f>Feb!H63+G63</f>
        <v>1095628</v>
      </c>
      <c r="I63" s="32">
        <f t="shared" si="0"/>
        <v>228550</v>
      </c>
      <c r="J63" s="32">
        <f t="shared" si="1"/>
        <v>1881117</v>
      </c>
    </row>
    <row r="64" spans="1:10" s="10" customFormat="1" ht="15.75" customHeight="1" x14ac:dyDescent="0.2">
      <c r="A64" s="8" t="s">
        <v>69</v>
      </c>
      <c r="B64" s="9" t="s">
        <v>20</v>
      </c>
      <c r="C64" s="120">
        <v>17743</v>
      </c>
      <c r="D64" s="32">
        <f>(Jul!C64*9)+(Aug!C64*8)+(Sep!C64*7)+(Oct!C64*6)+(Nov!C64*5)+(Dec!C64*4)+(Jan!C64*3)+(Feb!C64*2)+(Mar!C64*1)</f>
        <v>199102</v>
      </c>
      <c r="E64" s="121">
        <v>607</v>
      </c>
      <c r="F64" s="32">
        <f>(Jul!E64*9)+(Aug!E64*8)+(Sep!E64*7)+(Oct!E64*6)+(Nov!E64*5)+(Dec!E64*4)+(Jan!E64*3)+(Feb!E64*2)+(Mar!E64*1)</f>
        <v>135753</v>
      </c>
      <c r="G64" s="122">
        <v>133268</v>
      </c>
      <c r="H64" s="32">
        <f>Feb!H64+G64</f>
        <v>444509</v>
      </c>
      <c r="I64" s="32">
        <f t="shared" si="0"/>
        <v>151618</v>
      </c>
      <c r="J64" s="32">
        <f t="shared" si="1"/>
        <v>779364</v>
      </c>
    </row>
    <row r="65" spans="1:10" s="1" customFormat="1" ht="15.75" customHeight="1" x14ac:dyDescent="0.2">
      <c r="A65" s="5" t="s">
        <v>70</v>
      </c>
      <c r="B65" s="6" t="s">
        <v>20</v>
      </c>
      <c r="C65" s="120">
        <v>8842</v>
      </c>
      <c r="D65" s="32">
        <f>(Jul!C65*9)+(Aug!C65*8)+(Sep!C65*7)+(Oct!C65*6)+(Nov!C65*5)+(Dec!C65*4)+(Jan!C65*3)+(Feb!C65*2)+(Mar!C65*1)</f>
        <v>239917</v>
      </c>
      <c r="E65" s="121"/>
      <c r="F65" s="32">
        <f>(Jul!E65*9)+(Aug!E65*8)+(Sep!E65*7)+(Oct!E65*6)+(Nov!E65*5)+(Dec!E65*4)+(Jan!E65*3)+(Feb!E65*2)+(Mar!E65*1)</f>
        <v>70603</v>
      </c>
      <c r="G65" s="122">
        <v>101354</v>
      </c>
      <c r="H65" s="32">
        <f>Feb!H65+G65</f>
        <v>302383</v>
      </c>
      <c r="I65" s="32">
        <f t="shared" si="0"/>
        <v>110196</v>
      </c>
      <c r="J65" s="32">
        <f t="shared" si="1"/>
        <v>612903</v>
      </c>
    </row>
    <row r="66" spans="1:10" s="10" customFormat="1" ht="15.75" customHeight="1" x14ac:dyDescent="0.2">
      <c r="A66" s="8" t="s">
        <v>71</v>
      </c>
      <c r="B66" s="9" t="s">
        <v>20</v>
      </c>
      <c r="C66" s="120">
        <v>5060</v>
      </c>
      <c r="D66" s="32">
        <f>(Jul!C66*9)+(Aug!C66*8)+(Sep!C66*7)+(Oct!C66*6)+(Nov!C66*5)+(Dec!C66*4)+(Jan!C66*3)+(Feb!C66*2)+(Mar!C66*1)</f>
        <v>29746</v>
      </c>
      <c r="E66" s="121"/>
      <c r="F66" s="32">
        <f>(Jul!E66*9)+(Aug!E66*8)+(Sep!E66*7)+(Oct!E66*6)+(Nov!E66*5)+(Dec!E66*4)+(Jan!E66*3)+(Feb!E66*2)+(Mar!E66*1)</f>
        <v>10865</v>
      </c>
      <c r="G66" s="122">
        <v>18256</v>
      </c>
      <c r="H66" s="32">
        <f>Feb!H66+G66</f>
        <v>75420</v>
      </c>
      <c r="I66" s="32">
        <f t="shared" si="0"/>
        <v>23316</v>
      </c>
      <c r="J66" s="32">
        <f t="shared" si="1"/>
        <v>116031</v>
      </c>
    </row>
    <row r="67" spans="1:10" s="1" customFormat="1" ht="15.75" customHeight="1" x14ac:dyDescent="0.2">
      <c r="A67" s="5" t="s">
        <v>72</v>
      </c>
      <c r="B67" s="6" t="s">
        <v>20</v>
      </c>
      <c r="C67" s="120">
        <v>4750</v>
      </c>
      <c r="D67" s="32">
        <f>(Jul!C67*9)+(Aug!C67*8)+(Sep!C67*7)+(Oct!C67*6)+(Nov!C67*5)+(Dec!C67*4)+(Jan!C67*3)+(Feb!C67*2)+(Mar!C67*1)</f>
        <v>311701</v>
      </c>
      <c r="E67" s="121"/>
      <c r="F67" s="32">
        <f>(Jul!E67*9)+(Aug!E67*8)+(Sep!E67*7)+(Oct!E67*6)+(Nov!E67*5)+(Dec!E67*4)+(Jan!E67*3)+(Feb!E67*2)+(Mar!E67*1)</f>
        <v>10884</v>
      </c>
      <c r="G67" s="122">
        <v>21746</v>
      </c>
      <c r="H67" s="32">
        <f>Feb!H67+G67</f>
        <v>462217</v>
      </c>
      <c r="I67" s="32">
        <f t="shared" si="0"/>
        <v>26496</v>
      </c>
      <c r="J67" s="32">
        <f t="shared" si="1"/>
        <v>784802</v>
      </c>
    </row>
    <row r="68" spans="1:10" s="10" customFormat="1" ht="15.75" customHeight="1" x14ac:dyDescent="0.2">
      <c r="A68" s="8" t="s">
        <v>73</v>
      </c>
      <c r="B68" s="9" t="s">
        <v>20</v>
      </c>
      <c r="C68" s="120"/>
      <c r="D68" s="32">
        <f>(Jul!C68*9)+(Aug!C68*8)+(Sep!C68*7)+(Oct!C68*6)+(Nov!C68*5)+(Dec!C68*4)+(Jan!C68*3)+(Feb!C68*2)+(Mar!C68*1)</f>
        <v>2508</v>
      </c>
      <c r="E68" s="121"/>
      <c r="F68" s="32">
        <f>(Jul!E68*9)+(Aug!E68*8)+(Sep!E68*7)+(Oct!E68*6)+(Nov!E68*5)+(Dec!E68*4)+(Jan!E68*3)+(Feb!E68*2)+(Mar!E68*1)</f>
        <v>25212</v>
      </c>
      <c r="G68" s="122"/>
      <c r="H68" s="32">
        <f>Feb!H68+G68</f>
        <v>60330</v>
      </c>
      <c r="I68" s="32">
        <f t="shared" si="0"/>
        <v>0</v>
      </c>
      <c r="J68" s="32">
        <f t="shared" si="1"/>
        <v>88050</v>
      </c>
    </row>
    <row r="69" spans="1:10" s="1" customFormat="1" ht="15.75" customHeight="1" x14ac:dyDescent="0.2">
      <c r="A69" s="5" t="s">
        <v>138</v>
      </c>
      <c r="B69" s="6" t="s">
        <v>20</v>
      </c>
      <c r="C69" s="120">
        <v>8785</v>
      </c>
      <c r="D69" s="32">
        <f>(Jul!C69*9)+(Aug!C69*8)+(Sep!C69*7)+(Oct!C69*6)+(Nov!C69*5)+(Dec!C69*4)+(Jan!C69*3)+(Feb!C69*2)+(Mar!C69*1)</f>
        <v>112831</v>
      </c>
      <c r="E69" s="121"/>
      <c r="F69" s="32">
        <f>(Jul!E69*9)+(Aug!E69*8)+(Sep!E69*7)+(Oct!E69*6)+(Nov!E69*5)+(Dec!E69*4)+(Jan!E69*3)+(Feb!E69*2)+(Mar!E69*1)</f>
        <v>78458</v>
      </c>
      <c r="G69" s="122">
        <v>14857</v>
      </c>
      <c r="H69" s="32">
        <f>Feb!H69+G69</f>
        <v>237146</v>
      </c>
      <c r="I69" s="32">
        <f t="shared" si="0"/>
        <v>23642</v>
      </c>
      <c r="J69" s="32">
        <f t="shared" si="1"/>
        <v>428435</v>
      </c>
    </row>
    <row r="70" spans="1:10" s="1" customFormat="1" ht="15.75" customHeight="1" x14ac:dyDescent="0.2">
      <c r="A70" s="5" t="s">
        <v>74</v>
      </c>
      <c r="B70" s="6" t="s">
        <v>20</v>
      </c>
      <c r="C70" s="120">
        <v>651</v>
      </c>
      <c r="D70" s="32">
        <f>(Jul!C70*9)+(Aug!C70*8)+(Sep!C70*7)+(Oct!C70*6)+(Nov!C70*5)+(Dec!C70*4)+(Jan!C70*3)+(Feb!C70*2)+(Mar!C70*1)</f>
        <v>22053</v>
      </c>
      <c r="E70" s="121"/>
      <c r="F70" s="32">
        <f>(Jul!E70*9)+(Aug!E70*8)+(Sep!E70*7)+(Oct!E70*6)+(Nov!E70*5)+(Dec!E70*4)+(Jan!E70*3)+(Feb!E70*2)+(Mar!E70*1)</f>
        <v>18765</v>
      </c>
      <c r="G70" s="122">
        <v>14140</v>
      </c>
      <c r="H70" s="32">
        <f>Feb!H70+G70</f>
        <v>94062</v>
      </c>
      <c r="I70" s="32">
        <f t="shared" ref="I70:I80" si="2">C70+E70+G70</f>
        <v>14791</v>
      </c>
      <c r="J70" s="32">
        <f t="shared" ref="J70:J80" si="3">D70+F70+H70</f>
        <v>134880</v>
      </c>
    </row>
    <row r="71" spans="1:10" s="10" customFormat="1" ht="15.75" customHeight="1" x14ac:dyDescent="0.2">
      <c r="A71" s="8" t="s">
        <v>76</v>
      </c>
      <c r="B71" s="9" t="s">
        <v>20</v>
      </c>
      <c r="C71" s="120"/>
      <c r="D71" s="32">
        <f>(Jul!C71*9)+(Aug!C71*8)+(Sep!C71*7)+(Oct!C71*6)+(Nov!C71*5)+(Dec!C71*4)+(Jan!C71*3)+(Feb!C71*2)+(Mar!C71*1)</f>
        <v>40113</v>
      </c>
      <c r="E71" s="121"/>
      <c r="F71" s="32">
        <f>(Jul!E71*9)+(Aug!E71*8)+(Sep!E71*7)+(Oct!E71*6)+(Nov!E71*5)+(Dec!E71*4)+(Jan!E71*3)+(Feb!E71*2)+(Mar!E71*1)</f>
        <v>0</v>
      </c>
      <c r="G71" s="122"/>
      <c r="H71" s="32">
        <f>Feb!H71+G71</f>
        <v>75101</v>
      </c>
      <c r="I71" s="32">
        <f t="shared" si="2"/>
        <v>0</v>
      </c>
      <c r="J71" s="32">
        <f t="shared" si="3"/>
        <v>115214</v>
      </c>
    </row>
    <row r="72" spans="1:10" s="10" customFormat="1" ht="15.75" customHeight="1" x14ac:dyDescent="0.2">
      <c r="A72" s="8" t="s">
        <v>77</v>
      </c>
      <c r="B72" s="9" t="s">
        <v>20</v>
      </c>
      <c r="C72" s="120">
        <v>1335</v>
      </c>
      <c r="D72" s="32">
        <f>(Jul!C72*9)+(Aug!C72*8)+(Sep!C72*7)+(Oct!C72*6)+(Nov!C72*5)+(Dec!C72*4)+(Jan!C72*3)+(Feb!C72*2)+(Mar!C72*1)</f>
        <v>63383</v>
      </c>
      <c r="E72" s="121"/>
      <c r="F72" s="32">
        <f>(Jul!E72*9)+(Aug!E72*8)+(Sep!E72*7)+(Oct!E72*6)+(Nov!E72*5)+(Dec!E72*4)+(Jan!E72*3)+(Feb!E72*2)+(Mar!E72*1)</f>
        <v>71610</v>
      </c>
      <c r="G72" s="122">
        <v>24921</v>
      </c>
      <c r="H72" s="32">
        <f>Feb!H72+G72</f>
        <v>204606</v>
      </c>
      <c r="I72" s="32">
        <f t="shared" si="2"/>
        <v>26256</v>
      </c>
      <c r="J72" s="32">
        <f t="shared" si="3"/>
        <v>339599</v>
      </c>
    </row>
    <row r="73" spans="1:10" s="10" customFormat="1" ht="15.75" customHeight="1" x14ac:dyDescent="0.2">
      <c r="A73" s="8" t="s">
        <v>78</v>
      </c>
      <c r="B73" s="9" t="s">
        <v>20</v>
      </c>
      <c r="C73" s="120">
        <v>21414</v>
      </c>
      <c r="D73" s="32">
        <f>(Jul!C73*9)+(Aug!C73*8)+(Sep!C73*7)+(Oct!C73*6)+(Nov!C73*5)+(Dec!C73*4)+(Jan!C73*3)+(Feb!C73*2)+(Mar!C73*1)</f>
        <v>706234</v>
      </c>
      <c r="E73" s="121">
        <v>185</v>
      </c>
      <c r="F73" s="32">
        <f>(Jul!E73*9)+(Aug!E73*8)+(Sep!E73*7)+(Oct!E73*6)+(Nov!E73*5)+(Dec!E73*4)+(Jan!E73*3)+(Feb!E73*2)+(Mar!E73*1)</f>
        <v>65568</v>
      </c>
      <c r="G73" s="122">
        <v>43912</v>
      </c>
      <c r="H73" s="32">
        <f>Feb!H73+G73</f>
        <v>707621</v>
      </c>
      <c r="I73" s="32">
        <f t="shared" si="2"/>
        <v>65511</v>
      </c>
      <c r="J73" s="32">
        <f t="shared" si="3"/>
        <v>1479423</v>
      </c>
    </row>
    <row r="74" spans="1:10" s="1" customFormat="1" ht="15.75" customHeight="1" x14ac:dyDescent="0.2">
      <c r="A74" s="5" t="s">
        <v>79</v>
      </c>
      <c r="B74" s="6" t="s">
        <v>20</v>
      </c>
      <c r="C74" s="120">
        <v>2092</v>
      </c>
      <c r="D74" s="32">
        <f>(Jul!C74*9)+(Aug!C74*8)+(Sep!C74*7)+(Oct!C74*6)+(Nov!C74*5)+(Dec!C74*4)+(Jan!C74*3)+(Feb!C74*2)+(Mar!C74*1)</f>
        <v>61664</v>
      </c>
      <c r="E74" s="121">
        <v>2298</v>
      </c>
      <c r="F74" s="32">
        <f>(Jul!E74*9)+(Aug!E74*8)+(Sep!E74*7)+(Oct!E74*6)+(Nov!E74*5)+(Dec!E74*4)+(Jan!E74*3)+(Feb!E74*2)+(Mar!E74*1)</f>
        <v>75855</v>
      </c>
      <c r="G74" s="122">
        <v>4422</v>
      </c>
      <c r="H74" s="32">
        <f>Feb!H74+G74</f>
        <v>135663</v>
      </c>
      <c r="I74" s="32">
        <f t="shared" si="2"/>
        <v>8812</v>
      </c>
      <c r="J74" s="32">
        <f t="shared" si="3"/>
        <v>273182</v>
      </c>
    </row>
    <row r="75" spans="1:10" s="10" customFormat="1" ht="15.75" customHeight="1" x14ac:dyDescent="0.2">
      <c r="A75" s="8" t="s">
        <v>83</v>
      </c>
      <c r="B75" s="9" t="s">
        <v>20</v>
      </c>
      <c r="C75" s="120"/>
      <c r="D75" s="32">
        <f>(Jul!C75*9)+(Aug!C75*8)+(Sep!C75*7)+(Oct!C75*6)+(Nov!C75*5)+(Dec!C75*4)+(Jan!C75*3)+(Feb!C75*2)+(Mar!C75*1)</f>
        <v>0</v>
      </c>
      <c r="E75" s="121"/>
      <c r="F75" s="32">
        <f>(Jul!E75*9)+(Aug!E75*8)+(Sep!E75*7)+(Oct!E75*6)+(Nov!E75*5)+(Dec!E75*4)+(Jan!E75*3)+(Feb!E75*2)+(Mar!E75*1)</f>
        <v>0</v>
      </c>
      <c r="G75" s="122"/>
      <c r="H75" s="32">
        <f>Feb!H75+G75</f>
        <v>0</v>
      </c>
      <c r="I75" s="32">
        <f t="shared" si="2"/>
        <v>0</v>
      </c>
      <c r="J75" s="32">
        <f t="shared" si="3"/>
        <v>0</v>
      </c>
    </row>
    <row r="76" spans="1:10" s="10" customFormat="1" ht="15.75" customHeight="1" x14ac:dyDescent="0.2">
      <c r="A76" s="8" t="s">
        <v>85</v>
      </c>
      <c r="B76" s="9" t="s">
        <v>20</v>
      </c>
      <c r="C76" s="120">
        <v>1233</v>
      </c>
      <c r="D76" s="32">
        <f>(Jul!C76*9)+(Aug!C76*8)+(Sep!C76*7)+(Oct!C76*6)+(Nov!C76*5)+(Dec!C76*4)+(Jan!C76*3)+(Feb!C76*2)+(Mar!C76*1)</f>
        <v>1233</v>
      </c>
      <c r="E76" s="121"/>
      <c r="F76" s="32">
        <f>(Jul!E76*9)+(Aug!E76*8)+(Sep!E76*7)+(Oct!E76*6)+(Nov!E76*5)+(Dec!E76*4)+(Jan!E76*3)+(Feb!E76*2)+(Mar!E76*1)</f>
        <v>15822</v>
      </c>
      <c r="G76" s="122">
        <v>9284</v>
      </c>
      <c r="H76" s="32">
        <f>Feb!H76+G76</f>
        <v>11042</v>
      </c>
      <c r="I76" s="32">
        <f t="shared" si="2"/>
        <v>10517</v>
      </c>
      <c r="J76" s="32">
        <f t="shared" si="3"/>
        <v>28097</v>
      </c>
    </row>
    <row r="77" spans="1:10" s="1" customFormat="1" ht="15.75" customHeight="1" x14ac:dyDescent="0.2">
      <c r="A77" s="5" t="s">
        <v>86</v>
      </c>
      <c r="B77" s="6" t="s">
        <v>20</v>
      </c>
      <c r="C77" s="120">
        <v>42434</v>
      </c>
      <c r="D77" s="32">
        <f>(Jul!C77*9)+(Aug!C77*8)+(Sep!C77*7)+(Oct!C77*6)+(Nov!C77*5)+(Dec!C77*4)+(Jan!C77*3)+(Feb!C77*2)+(Mar!C77*1)</f>
        <v>886224</v>
      </c>
      <c r="E77" s="121">
        <v>4383</v>
      </c>
      <c r="F77" s="32">
        <f>(Jul!E77*9)+(Aug!E77*8)+(Sep!E77*7)+(Oct!E77*6)+(Nov!E77*5)+(Dec!E77*4)+(Jan!E77*3)+(Feb!E77*2)+(Mar!E77*1)</f>
        <v>370778</v>
      </c>
      <c r="G77" s="122">
        <v>355028</v>
      </c>
      <c r="H77" s="32">
        <f>Feb!H77+G77</f>
        <v>1683999</v>
      </c>
      <c r="I77" s="32">
        <f t="shared" si="2"/>
        <v>401845</v>
      </c>
      <c r="J77" s="32">
        <f t="shared" si="3"/>
        <v>2941001</v>
      </c>
    </row>
    <row r="78" spans="1:10" s="1" customFormat="1" ht="15.75" customHeight="1" x14ac:dyDescent="0.2">
      <c r="A78" s="5" t="s">
        <v>137</v>
      </c>
      <c r="B78" s="6" t="s">
        <v>20</v>
      </c>
      <c r="C78" s="120"/>
      <c r="D78" s="32">
        <f>(Jul!C78*9)+(Aug!C78*8)+(Sep!C78*7)+(Oct!C78*6)+(Nov!C78*5)+(Dec!C78*4)+(Jan!C78*3)+(Feb!C78*2)+(Mar!C78*1)</f>
        <v>0</v>
      </c>
      <c r="E78" s="121">
        <v>1162</v>
      </c>
      <c r="F78" s="32">
        <f>(Jul!E78*9)+(Aug!E78*8)+(Sep!E78*7)+(Oct!E78*6)+(Nov!E78*5)+(Dec!E78*4)+(Jan!E78*3)+(Feb!E78*2)+(Mar!E78*1)</f>
        <v>92303</v>
      </c>
      <c r="G78" s="122">
        <v>15012</v>
      </c>
      <c r="H78" s="32">
        <f>Feb!H78+G78</f>
        <v>62391</v>
      </c>
      <c r="I78" s="32">
        <f t="shared" si="2"/>
        <v>16174</v>
      </c>
      <c r="J78" s="32">
        <f t="shared" si="3"/>
        <v>154694</v>
      </c>
    </row>
    <row r="79" spans="1:10" s="1" customFormat="1" ht="15.75" customHeight="1" x14ac:dyDescent="0.2">
      <c r="A79" s="5" t="s">
        <v>135</v>
      </c>
      <c r="B79" s="6" t="s">
        <v>20</v>
      </c>
      <c r="C79" s="120"/>
      <c r="D79" s="32">
        <f>(Jul!C79*9)+(Aug!C79*8)+(Sep!C79*7)+(Oct!C79*6)+(Nov!C79*5)+(Dec!C79*4)+(Jan!C79*3)+(Feb!C79*2)+(Mar!C79*1)</f>
        <v>0</v>
      </c>
      <c r="E79" s="121"/>
      <c r="F79" s="32">
        <f>(Jul!E79*9)+(Aug!E79*8)+(Sep!E79*7)+(Oct!E79*6)+(Nov!E79*5)+(Dec!E79*4)+(Jan!E79*3)+(Feb!E79*2)+(Mar!E79*1)</f>
        <v>76852</v>
      </c>
      <c r="G79" s="122"/>
      <c r="H79" s="32">
        <f>Feb!H79+G79</f>
        <v>373596</v>
      </c>
      <c r="I79" s="32">
        <f t="shared" si="2"/>
        <v>0</v>
      </c>
      <c r="J79" s="32">
        <f t="shared" si="3"/>
        <v>450448</v>
      </c>
    </row>
    <row r="80" spans="1:10" s="1" customFormat="1" ht="15.75" customHeight="1" x14ac:dyDescent="0.2">
      <c r="A80" s="5" t="s">
        <v>136</v>
      </c>
      <c r="B80" s="6" t="s">
        <v>20</v>
      </c>
      <c r="C80" s="120"/>
      <c r="D80" s="32">
        <f>(Jul!C80*9)+(Aug!C80*8)+(Sep!C80*7)+(Oct!C80*6)+(Nov!C80*5)+(Dec!C80*4)+(Jan!C80*3)+(Feb!C80*2)+(Mar!C80*1)</f>
        <v>3615</v>
      </c>
      <c r="E80" s="121"/>
      <c r="F80" s="32">
        <f>(Jul!E80*9)+(Aug!E80*8)+(Sep!E80*7)+(Oct!E80*6)+(Nov!E80*5)+(Dec!E80*4)+(Jan!E80*3)+(Feb!E80*2)+(Mar!E80*1)</f>
        <v>39516</v>
      </c>
      <c r="G80" s="122"/>
      <c r="H80" s="32">
        <f>Feb!H80+G80</f>
        <v>23126</v>
      </c>
      <c r="I80" s="32">
        <f t="shared" si="2"/>
        <v>0</v>
      </c>
      <c r="J80" s="32">
        <f t="shared" si="3"/>
        <v>66257</v>
      </c>
    </row>
    <row r="81" spans="1:13" s="3" customFormat="1" ht="21.75" x14ac:dyDescent="0.2">
      <c r="A81" s="18" t="s">
        <v>123</v>
      </c>
      <c r="B81" s="2"/>
      <c r="C81" s="33">
        <f>SUM(C5:C35)</f>
        <v>172549</v>
      </c>
      <c r="D81" s="33">
        <f t="shared" ref="D81:J81" si="4">SUM(D5:D35)</f>
        <v>5343842</v>
      </c>
      <c r="E81" s="33">
        <f t="shared" si="4"/>
        <v>82079</v>
      </c>
      <c r="F81" s="33">
        <f t="shared" si="4"/>
        <v>4867232</v>
      </c>
      <c r="G81" s="33">
        <f t="shared" si="4"/>
        <v>1237157</v>
      </c>
      <c r="H81" s="33">
        <f t="shared" si="4"/>
        <v>12004191</v>
      </c>
      <c r="I81" s="33">
        <f t="shared" si="4"/>
        <v>1491785</v>
      </c>
      <c r="J81" s="33">
        <f t="shared" si="4"/>
        <v>22215265</v>
      </c>
    </row>
    <row r="82" spans="1:13" s="3" customFormat="1" ht="21.75" x14ac:dyDescent="0.2">
      <c r="A82" s="18" t="s">
        <v>124</v>
      </c>
      <c r="B82" s="2"/>
      <c r="C82" s="33">
        <f>SUM(C36:C80)</f>
        <v>591381</v>
      </c>
      <c r="D82" s="33">
        <f t="shared" ref="D82:J82" si="5">SUM(D36:D80)</f>
        <v>15796694</v>
      </c>
      <c r="E82" s="33">
        <f t="shared" si="5"/>
        <v>65833</v>
      </c>
      <c r="F82" s="33">
        <f t="shared" si="5"/>
        <v>6214885</v>
      </c>
      <c r="G82" s="33">
        <f t="shared" si="5"/>
        <v>3665322</v>
      </c>
      <c r="H82" s="33">
        <f t="shared" si="5"/>
        <v>25955722</v>
      </c>
      <c r="I82" s="33">
        <f t="shared" si="5"/>
        <v>4322536</v>
      </c>
      <c r="J82" s="33">
        <f t="shared" si="5"/>
        <v>47967301</v>
      </c>
    </row>
    <row r="83" spans="1:13" s="3" customFormat="1" ht="15.75" customHeight="1" x14ac:dyDescent="0.2">
      <c r="A83" s="16" t="s">
        <v>87</v>
      </c>
      <c r="B83" s="2"/>
      <c r="C83" s="33">
        <f>SUM(C81:C82)</f>
        <v>763930</v>
      </c>
      <c r="D83" s="33">
        <f t="shared" ref="D83:J83" si="6">SUM(D81:D82)</f>
        <v>21140536</v>
      </c>
      <c r="E83" s="33">
        <f t="shared" si="6"/>
        <v>147912</v>
      </c>
      <c r="F83" s="33">
        <f t="shared" si="6"/>
        <v>11082117</v>
      </c>
      <c r="G83" s="33">
        <f t="shared" si="6"/>
        <v>4902479</v>
      </c>
      <c r="H83" s="33">
        <f t="shared" si="6"/>
        <v>37959913</v>
      </c>
      <c r="I83" s="33">
        <f t="shared" si="6"/>
        <v>5814321</v>
      </c>
      <c r="J83" s="33">
        <f t="shared" si="6"/>
        <v>70182566</v>
      </c>
    </row>
    <row r="84" spans="1:13" x14ac:dyDescent="0.2">
      <c r="A84" s="11"/>
      <c r="B84" s="2"/>
      <c r="C84" s="2"/>
      <c r="D84" s="35"/>
      <c r="E84" s="2"/>
      <c r="F84" s="35"/>
      <c r="G84" s="2"/>
      <c r="H84" s="35"/>
      <c r="I84" s="41"/>
      <c r="J84" s="46"/>
    </row>
    <row r="85" spans="1:13" x14ac:dyDescent="0.2">
      <c r="A85" s="11"/>
      <c r="B85" s="2"/>
      <c r="C85" s="2"/>
      <c r="D85" s="35"/>
      <c r="E85" s="2"/>
      <c r="F85" s="35"/>
      <c r="G85" s="2"/>
      <c r="H85" s="35"/>
      <c r="I85" s="41" t="s">
        <v>153</v>
      </c>
      <c r="J85" s="46">
        <v>83100517</v>
      </c>
    </row>
    <row r="86" spans="1:13" x14ac:dyDescent="0.2">
      <c r="A86" s="11"/>
      <c r="B86" s="2"/>
      <c r="C86" s="2"/>
      <c r="D86" s="35"/>
      <c r="E86" s="2"/>
      <c r="F86" s="35"/>
      <c r="G86" s="2"/>
      <c r="H86" s="35"/>
    </row>
    <row r="87" spans="1:13" x14ac:dyDescent="0.2">
      <c r="C87" s="51"/>
      <c r="D87" s="51"/>
      <c r="E87" s="51"/>
      <c r="F87" s="51"/>
      <c r="G87" s="51"/>
      <c r="H87" s="51"/>
      <c r="I87" s="51"/>
      <c r="J87" s="51"/>
      <c r="M87" s="51" t="s">
        <v>152</v>
      </c>
    </row>
  </sheetData>
  <sheetProtection password="B68E" sheet="1" objects="1" scenarios="1"/>
  <mergeCells count="1">
    <mergeCell ref="A1:J1"/>
  </mergeCells>
  <phoneticPr fontId="4" type="noConversion"/>
  <conditionalFormatting sqref="A2:A83 C2:IV2 A1:XFD1 D83:H86 K3:IV83 I83:J83 B3:C86 D3:J82">
    <cfRule type="expression" dxfId="202" priority="63" stopIfTrue="1">
      <formula>CellHasFormula</formula>
    </cfRule>
  </conditionalFormatting>
  <conditionalFormatting sqref="A1:XFD1">
    <cfRule type="expression" dxfId="201" priority="62" stopIfTrue="1">
      <formula>CellHasFormula</formula>
    </cfRule>
  </conditionalFormatting>
  <conditionalFormatting sqref="C5:C80">
    <cfRule type="expression" dxfId="200" priority="61" stopIfTrue="1">
      <formula>CellHasFormula</formula>
    </cfRule>
  </conditionalFormatting>
  <conditionalFormatting sqref="E5:E80">
    <cfRule type="expression" dxfId="199" priority="60" stopIfTrue="1">
      <formula>CellHasFormula</formula>
    </cfRule>
  </conditionalFormatting>
  <conditionalFormatting sqref="G5:G80">
    <cfRule type="expression" dxfId="198" priority="59" stopIfTrue="1">
      <formula>CellHasFormula</formula>
    </cfRule>
  </conditionalFormatting>
  <conditionalFormatting sqref="C36:C80">
    <cfRule type="expression" dxfId="197" priority="58" stopIfTrue="1">
      <formula>CellHasFormula</formula>
    </cfRule>
  </conditionalFormatting>
  <conditionalFormatting sqref="E36:E80">
    <cfRule type="expression" dxfId="196" priority="57" stopIfTrue="1">
      <formula>CellHasFormula</formula>
    </cfRule>
  </conditionalFormatting>
  <conditionalFormatting sqref="G36:G80">
    <cfRule type="expression" dxfId="195" priority="56" stopIfTrue="1">
      <formula>CellHasFormula</formula>
    </cfRule>
  </conditionalFormatting>
  <conditionalFormatting sqref="C5:C80">
    <cfRule type="expression" dxfId="194" priority="55" stopIfTrue="1">
      <formula>CellHasFormula</formula>
    </cfRule>
  </conditionalFormatting>
  <conditionalFormatting sqref="C5:C80">
    <cfRule type="expression" dxfId="193" priority="54" stopIfTrue="1">
      <formula>CellHasFormula</formula>
    </cfRule>
  </conditionalFormatting>
  <conditionalFormatting sqref="E5:E80">
    <cfRule type="expression" dxfId="192" priority="53" stopIfTrue="1">
      <formula>CellHasFormula</formula>
    </cfRule>
  </conditionalFormatting>
  <conditionalFormatting sqref="E5:E80">
    <cfRule type="expression" dxfId="191" priority="52" stopIfTrue="1">
      <formula>CellHasFormula</formula>
    </cfRule>
  </conditionalFormatting>
  <conditionalFormatting sqref="G5:G80">
    <cfRule type="expression" dxfId="190" priority="51" stopIfTrue="1">
      <formula>CellHasFormula</formula>
    </cfRule>
  </conditionalFormatting>
  <conditionalFormatting sqref="G5:G80">
    <cfRule type="expression" dxfId="189" priority="50" stopIfTrue="1">
      <formula>CellHasFormula</formula>
    </cfRule>
  </conditionalFormatting>
  <conditionalFormatting sqref="C36:C80">
    <cfRule type="expression" dxfId="188" priority="49" stopIfTrue="1">
      <formula>CellHasFormula</formula>
    </cfRule>
  </conditionalFormatting>
  <conditionalFormatting sqref="C36:C80">
    <cfRule type="expression" dxfId="187" priority="48" stopIfTrue="1">
      <formula>CellHasFormula</formula>
    </cfRule>
  </conditionalFormatting>
  <conditionalFormatting sqref="C36:C80">
    <cfRule type="expression" dxfId="186" priority="47" stopIfTrue="1">
      <formula>CellHasFormula</formula>
    </cfRule>
  </conditionalFormatting>
  <conditionalFormatting sqref="E36:E80">
    <cfRule type="expression" dxfId="185" priority="46" stopIfTrue="1">
      <formula>CellHasFormula</formula>
    </cfRule>
  </conditionalFormatting>
  <conditionalFormatting sqref="E36:E80">
    <cfRule type="expression" dxfId="184" priority="45" stopIfTrue="1">
      <formula>CellHasFormula</formula>
    </cfRule>
  </conditionalFormatting>
  <conditionalFormatting sqref="E36:E80">
    <cfRule type="expression" dxfId="183" priority="44" stopIfTrue="1">
      <formula>CellHasFormula</formula>
    </cfRule>
  </conditionalFormatting>
  <conditionalFormatting sqref="G36:G80">
    <cfRule type="expression" dxfId="182" priority="43" stopIfTrue="1">
      <formula>CellHasFormula</formula>
    </cfRule>
  </conditionalFormatting>
  <conditionalFormatting sqref="G36:G80">
    <cfRule type="expression" dxfId="181" priority="42" stopIfTrue="1">
      <formula>CellHasFormula</formula>
    </cfRule>
  </conditionalFormatting>
  <conditionalFormatting sqref="G36:G80">
    <cfRule type="expression" dxfId="180" priority="41" stopIfTrue="1">
      <formula>CellHasFormula</formula>
    </cfRule>
  </conditionalFormatting>
  <conditionalFormatting sqref="C5:C35">
    <cfRule type="expression" dxfId="179" priority="40" stopIfTrue="1">
      <formula>CellHasFormula</formula>
    </cfRule>
  </conditionalFormatting>
  <conditionalFormatting sqref="C5:C35">
    <cfRule type="expression" dxfId="178" priority="39" stopIfTrue="1">
      <formula>CellHasFormula</formula>
    </cfRule>
  </conditionalFormatting>
  <conditionalFormatting sqref="C5:C35">
    <cfRule type="expression" dxfId="177" priority="38" stopIfTrue="1">
      <formula>CellHasFormula</formula>
    </cfRule>
  </conditionalFormatting>
  <conditionalFormatting sqref="C5:C35">
    <cfRule type="expression" dxfId="176" priority="37" stopIfTrue="1">
      <formula>CellHasFormula</formula>
    </cfRule>
  </conditionalFormatting>
  <conditionalFormatting sqref="E5:E35">
    <cfRule type="expression" dxfId="175" priority="36" stopIfTrue="1">
      <formula>CellHasFormula</formula>
    </cfRule>
  </conditionalFormatting>
  <conditionalFormatting sqref="E5:E35">
    <cfRule type="expression" dxfId="174" priority="35" stopIfTrue="1">
      <formula>CellHasFormula</formula>
    </cfRule>
  </conditionalFormatting>
  <conditionalFormatting sqref="E5:E35">
    <cfRule type="expression" dxfId="173" priority="34" stopIfTrue="1">
      <formula>CellHasFormula</formula>
    </cfRule>
  </conditionalFormatting>
  <conditionalFormatting sqref="E5:E35">
    <cfRule type="expression" dxfId="172" priority="33" stopIfTrue="1">
      <formula>CellHasFormula</formula>
    </cfRule>
  </conditionalFormatting>
  <conditionalFormatting sqref="G5:G35">
    <cfRule type="expression" dxfId="171" priority="32" stopIfTrue="1">
      <formula>CellHasFormula</formula>
    </cfRule>
  </conditionalFormatting>
  <conditionalFormatting sqref="G5:G35">
    <cfRule type="expression" dxfId="170" priority="31" stopIfTrue="1">
      <formula>CellHasFormula</formula>
    </cfRule>
  </conditionalFormatting>
  <conditionalFormatting sqref="G5:G35">
    <cfRule type="expression" dxfId="169" priority="30" stopIfTrue="1">
      <formula>CellHasFormula</formula>
    </cfRule>
  </conditionalFormatting>
  <conditionalFormatting sqref="G5:G35">
    <cfRule type="expression" dxfId="168" priority="29" stopIfTrue="1">
      <formula>CellHasFormula</formula>
    </cfRule>
  </conditionalFormatting>
  <conditionalFormatting sqref="C36:C80">
    <cfRule type="expression" dxfId="167" priority="28" stopIfTrue="1">
      <formula>CellHasFormula</formula>
    </cfRule>
  </conditionalFormatting>
  <conditionalFormatting sqref="C36:C80">
    <cfRule type="expression" dxfId="166" priority="27" stopIfTrue="1">
      <formula>CellHasFormula</formula>
    </cfRule>
  </conditionalFormatting>
  <conditionalFormatting sqref="C36:C80">
    <cfRule type="expression" dxfId="165" priority="26" stopIfTrue="1">
      <formula>CellHasFormula</formula>
    </cfRule>
  </conditionalFormatting>
  <conditionalFormatting sqref="C36:C80">
    <cfRule type="expression" dxfId="164" priority="25" stopIfTrue="1">
      <formula>CellHasFormula</formula>
    </cfRule>
  </conditionalFormatting>
  <conditionalFormatting sqref="C36:C80">
    <cfRule type="expression" dxfId="163" priority="24" stopIfTrue="1">
      <formula>CellHasFormula</formula>
    </cfRule>
  </conditionalFormatting>
  <conditionalFormatting sqref="C36:C80">
    <cfRule type="expression" dxfId="162" priority="23" stopIfTrue="1">
      <formula>CellHasFormula</formula>
    </cfRule>
  </conditionalFormatting>
  <conditionalFormatting sqref="C36:C80">
    <cfRule type="expression" dxfId="161" priority="22" stopIfTrue="1">
      <formula>CellHasFormula</formula>
    </cfRule>
  </conditionalFormatting>
  <conditionalFormatting sqref="C36:C80">
    <cfRule type="expression" dxfId="160" priority="21" stopIfTrue="1">
      <formula>CellHasFormula</formula>
    </cfRule>
  </conditionalFormatting>
  <conditionalFormatting sqref="E36:E80">
    <cfRule type="expression" dxfId="159" priority="20" stopIfTrue="1">
      <formula>CellHasFormula</formula>
    </cfRule>
  </conditionalFormatting>
  <conditionalFormatting sqref="E36:E80">
    <cfRule type="expression" dxfId="158" priority="19" stopIfTrue="1">
      <formula>CellHasFormula</formula>
    </cfRule>
  </conditionalFormatting>
  <conditionalFormatting sqref="E36:E80">
    <cfRule type="expression" dxfId="157" priority="18" stopIfTrue="1">
      <formula>CellHasFormula</formula>
    </cfRule>
  </conditionalFormatting>
  <conditionalFormatting sqref="E36:E80">
    <cfRule type="expression" dxfId="156" priority="17" stopIfTrue="1">
      <formula>CellHasFormula</formula>
    </cfRule>
  </conditionalFormatting>
  <conditionalFormatting sqref="E36:E80">
    <cfRule type="expression" dxfId="155" priority="16" stopIfTrue="1">
      <formula>CellHasFormula</formula>
    </cfRule>
  </conditionalFormatting>
  <conditionalFormatting sqref="E36:E80">
    <cfRule type="expression" dxfId="154" priority="15" stopIfTrue="1">
      <formula>CellHasFormula</formula>
    </cfRule>
  </conditionalFormatting>
  <conditionalFormatting sqref="E36:E80">
    <cfRule type="expression" dxfId="153" priority="14" stopIfTrue="1">
      <formula>CellHasFormula</formula>
    </cfRule>
  </conditionalFormatting>
  <conditionalFormatting sqref="E36:E80">
    <cfRule type="expression" dxfId="152" priority="13" stopIfTrue="1">
      <formula>CellHasFormula</formula>
    </cfRule>
  </conditionalFormatting>
  <conditionalFormatting sqref="G36:G80">
    <cfRule type="expression" dxfId="151" priority="12" stopIfTrue="1">
      <formula>CellHasFormula</formula>
    </cfRule>
  </conditionalFormatting>
  <conditionalFormatting sqref="G36:G80">
    <cfRule type="expression" dxfId="150" priority="11" stopIfTrue="1">
      <formula>CellHasFormula</formula>
    </cfRule>
  </conditionalFormatting>
  <conditionalFormatting sqref="G36:G80">
    <cfRule type="expression" dxfId="149" priority="10" stopIfTrue="1">
      <formula>CellHasFormula</formula>
    </cfRule>
  </conditionalFormatting>
  <conditionalFormatting sqref="G36:G80">
    <cfRule type="expression" dxfId="148" priority="9" stopIfTrue="1">
      <formula>CellHasFormula</formula>
    </cfRule>
  </conditionalFormatting>
  <conditionalFormatting sqref="G36:G80">
    <cfRule type="expression" dxfId="147" priority="8" stopIfTrue="1">
      <formula>CellHasFormula</formula>
    </cfRule>
  </conditionalFormatting>
  <conditionalFormatting sqref="G36:G80">
    <cfRule type="expression" dxfId="146" priority="7" stopIfTrue="1">
      <formula>CellHasFormula</formula>
    </cfRule>
  </conditionalFormatting>
  <conditionalFormatting sqref="G36:G80">
    <cfRule type="expression" dxfId="145" priority="6" stopIfTrue="1">
      <formula>CellHasFormula</formula>
    </cfRule>
  </conditionalFormatting>
  <conditionalFormatting sqref="G36:G80">
    <cfRule type="expression" dxfId="144" priority="5" stopIfTrue="1">
      <formula>CellHasFormula</formula>
    </cfRule>
  </conditionalFormatting>
  <conditionalFormatting sqref="L5">
    <cfRule type="expression" dxfId="143" priority="4" stopIfTrue="1">
      <formula>CellHasFormula</formula>
    </cfRule>
  </conditionalFormatting>
  <conditionalFormatting sqref="L5">
    <cfRule type="expression" dxfId="142" priority="3" stopIfTrue="1">
      <formula>CellHasFormula</formula>
    </cfRule>
  </conditionalFormatting>
  <conditionalFormatting sqref="L5">
    <cfRule type="expression" dxfId="141" priority="2" stopIfTrue="1">
      <formula>CellHasFormula</formula>
    </cfRule>
  </conditionalFormatting>
  <conditionalFormatting sqref="L5">
    <cfRule type="expression" dxfId="140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371317-A895-414D-BBA7-35170FBBA9D7}"/>
</file>

<file path=customXml/itemProps2.xml><?xml version="1.0" encoding="utf-8"?>
<ds:datastoreItem xmlns:ds="http://schemas.openxmlformats.org/officeDocument/2006/customXml" ds:itemID="{1E143A53-D6D5-4C2D-AA7B-DEB378A30C8A}"/>
</file>

<file path=customXml/itemProps3.xml><?xml version="1.0" encoding="utf-8"?>
<ds:datastoreItem xmlns:ds="http://schemas.openxmlformats.org/officeDocument/2006/customXml" ds:itemID="{ED91C9B8-071C-4025-BB25-FC2FC515B5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kbopp</cp:lastModifiedBy>
  <cp:lastPrinted>2011-06-21T11:00:53Z</cp:lastPrinted>
  <dcterms:created xsi:type="dcterms:W3CDTF">2005-09-22T19:10:16Z</dcterms:created>
  <dcterms:modified xsi:type="dcterms:W3CDTF">2015-07-22T19:29:43Z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