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3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<sst xmlns="http://schemas.openxmlformats.org/spreadsheetml/2006/main" count="2028" uniqueCount="157">
  <si>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</si>
  <si>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</si>
  <si>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</si>
  <si>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</si>
  <si>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</si>
  <si>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</si>
  <si>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</si>
  <si>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</si>
  <si>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</si>
  <si>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</si>
  <si>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</si>
  <si>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</si>
  <si>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</si>
  <si>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</si>
  <si>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</si>
  <si>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</si>
  <si>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</si>
  <si>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</si>
  <si>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</si>
  <si>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</si>
  <si>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</si>
  <si>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</si>
  <si>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</si>
  <si>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</si>
  <si>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</si>
  <si>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</si>
  <si>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</si>
  <si>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</si>
  <si>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</si>
  <si>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</si>
  <si>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</si>
  <si>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</si>
  <si>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</si>
  <si>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</si>
  <si>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</si>
  <si>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</si>
  <si>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</si>
  <si>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</si>
  <si>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</si>
  <si>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</si>
  <si>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</si>
  <si>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</si>
  <si>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</si>
  <si>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</si>
  <si>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</si>
  <si>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</si>
  <si>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</si>
  <si>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</si>
  <si>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</si>
  <si>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</si>
  <si>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</si>
  <si>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</si>
  <si>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</si>
  <si>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</si>
  <si>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</si>
  <si>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</si>
  <si>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</si>
  <si>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</si>
  <si>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</si>
  <si>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</si>
  <si>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</si>
  <si>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</si>
  <si>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</si>
  <si>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</si>
  <si>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</si>
  <si>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</si>
  <si>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</si>
  <si>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</si>
  <si>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</si>
  <si>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</si>
  <si>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</si>
  <si>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</si>
  <si>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</si>
  <si>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</si>
  <si>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</si>
  <si>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</si>
  <si>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</si>
  <si>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</si>
  <si>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</si>
  <si>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</si>
  <si>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</si>
  <si>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</si>
  <si>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</si>
  <si>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</si>
  <si>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</si>
  <si>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</si>
  <si>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</si>
  <si>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</si>
  <si>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</si>
  <si>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</si>
  <si>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</si>
  <si>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</si>
  <si>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</si>
  <si>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</si>
  <si>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</si>
  <si>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</si>
  <si>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</si>
  <si>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</si>
  <si>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</si>
  <si>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</si>
  <si>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</si>
  <si>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</si>
  <si>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</si>
  <si>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</si>
  <si>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</si>
  <si>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</si>
  <si>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</si>
  <si>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</si>
  <si>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</si>
  <si>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</si>
  <si>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</si>
  <si>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</si>
  <si>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</si>
  <si>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</si>
  <si>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</si>
  <si>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</si>
  <si>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</si>
  <si>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</si>
  <si>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</si>
  <si>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</si>
  <si>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</si>
  <si>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</si>
  <si>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</si>
  <si>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</si>
  <si>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</si>
  <si>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2009</t>
  </si>
  <si>
    <t>TOTAL Region A
(Pittsburgh)</t>
  </si>
  <si>
    <t>TOTAL Region B
(Philadelphia)</t>
  </si>
  <si>
    <t>Retro July</t>
  </si>
  <si>
    <t>Pittsburgh AGO</t>
  </si>
  <si>
    <t>Philadelphia AGO</t>
  </si>
  <si>
    <t>Ft Indiantown Gap</t>
  </si>
  <si>
    <t>FT Indiantown Gap</t>
  </si>
  <si>
    <t>Pittsburg AGO</t>
  </si>
  <si>
    <t>Pittsburgh Ago</t>
  </si>
  <si>
    <t>PSSH</t>
  </si>
  <si>
    <t>HVH</t>
  </si>
  <si>
    <t>SWVC</t>
  </si>
  <si>
    <t>GMVC</t>
  </si>
  <si>
    <t>SEVC</t>
  </si>
  <si>
    <t>DVH</t>
  </si>
  <si>
    <t>Schuylkill</t>
  </si>
  <si>
    <t>Office of the Deputy Adjutant General for VA - MONTHLY CLAIMS AWARD REPORT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</si>
  <si>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</si>
  <si>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</si>
  <si>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</si>
  <si>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</si>
  <si>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</si>
  <si>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</si>
  <si>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</si>
  <si>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</si>
  <si>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</si>
  <si>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</si>
  <si>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</si>
  <si>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</si>
  <si>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Total 2010</t>
  </si>
  <si>
    <t>Total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</si>
</sst>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 horizontal="right"/>
      <protection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46" fillId="0" borderId="0" xfId="0" applyNumberFormat="1" applyFont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0.28125" style="1" customWidth="1"/>
    <col min="2" max="2" width="9.28125" style="1" customWidth="1"/>
    <col min="3" max="3" width="15.7109375" style="1" customWidth="1"/>
    <col min="4" max="4" width="15.7109375" style="33" customWidth="1"/>
    <col min="5" max="5" width="15.7109375" style="1" customWidth="1"/>
    <col min="6" max="6" width="15.7109375" style="33" customWidth="1"/>
    <col min="7" max="7" width="15.7109375" style="1" customWidth="1"/>
    <col min="8" max="10" width="15.7109375" style="33" customWidth="1"/>
    <col min="11" max="16384" width="9.140625" style="1" customWidth="1"/>
  </cols>
  <sheetData>
    <row r="1" spans="1:10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ht="12.75">
      <c r="A2" s="1" t="s">
        <v>143</v>
      </c>
    </row>
    <row r="3" spans="1:10" s="3" customFormat="1" ht="12.75">
      <c r="A3" s="14"/>
      <c r="B3" s="14"/>
      <c r="C3" s="14"/>
      <c r="D3" s="34"/>
      <c r="E3" s="14"/>
      <c r="F3" s="34"/>
      <c r="G3" s="14"/>
      <c r="H3" s="34"/>
      <c r="I3" s="34"/>
      <c r="J3" s="34"/>
    </row>
    <row r="4" spans="1:10" s="4" customFormat="1" ht="20.25" customHeight="1">
      <c r="A4" s="4" t="s">
        <v>0</v>
      </c>
      <c r="B4" s="15" t="s">
        <v>1</v>
      </c>
      <c r="C4" s="4" t="s">
        <v>2</v>
      </c>
      <c r="D4" s="35" t="s">
        <v>11</v>
      </c>
      <c r="E4" s="15" t="s">
        <v>12</v>
      </c>
      <c r="F4" s="35" t="s">
        <v>14</v>
      </c>
      <c r="G4" s="15" t="s">
        <v>128</v>
      </c>
      <c r="H4" s="35" t="s">
        <v>90</v>
      </c>
      <c r="I4" s="35" t="s">
        <v>16</v>
      </c>
      <c r="J4" s="35" t="s">
        <v>111</v>
      </c>
    </row>
    <row r="5" spans="1:10" s="24" customFormat="1" ht="20.25" customHeight="1">
      <c r="A5" s="22" t="s">
        <v>129</v>
      </c>
      <c r="B5" s="15" t="s">
        <v>22</v>
      </c>
      <c r="C5" s="25">
        <v>5310</v>
      </c>
      <c r="D5" s="36">
        <f aca="true" t="shared" si="0" ref="D5:D75">SUM(C5*12)</f>
        <v>63720</v>
      </c>
      <c r="E5" s="25">
        <v>3288</v>
      </c>
      <c r="F5" s="36">
        <f aca="true" t="shared" si="1" ref="F5:F75">SUM(E5*12)</f>
        <v>39456</v>
      </c>
      <c r="G5" s="25">
        <v>16960</v>
      </c>
      <c r="H5" s="36">
        <f>SUM(G5*1)</f>
        <v>16960</v>
      </c>
      <c r="I5" s="36">
        <f aca="true" t="shared" si="2" ref="I5:I68">SUM(C5,E5,G5)</f>
        <v>25558</v>
      </c>
      <c r="J5" s="36">
        <f>SUM(D5+F5+H5)</f>
        <v>120136</v>
      </c>
    </row>
    <row r="6" spans="1:10" s="12" customFormat="1" ht="15.75" customHeight="1">
      <c r="A6" s="10" t="s">
        <v>21</v>
      </c>
      <c r="B6" s="17" t="s">
        <v>22</v>
      </c>
      <c r="C6" s="25">
        <v>0</v>
      </c>
      <c r="D6" s="37">
        <f t="shared" si="0"/>
        <v>0</v>
      </c>
      <c r="E6" s="25">
        <v>0</v>
      </c>
      <c r="F6" s="36">
        <f t="shared" si="1"/>
        <v>0</v>
      </c>
      <c r="G6" s="25">
        <v>0</v>
      </c>
      <c r="H6" s="36">
        <f aca="true" t="shared" si="3" ref="H6:H69">SUM(G6*1)</f>
        <v>0</v>
      </c>
      <c r="I6" s="36">
        <f t="shared" si="2"/>
        <v>0</v>
      </c>
      <c r="J6" s="36">
        <f aca="true" t="shared" si="4" ref="J6:J69">SUM(D6+F6+H6)</f>
        <v>0</v>
      </c>
    </row>
    <row r="7" spans="1:10" s="12" customFormat="1" ht="15.75" customHeight="1">
      <c r="A7" s="10" t="s">
        <v>23</v>
      </c>
      <c r="B7" s="17" t="s">
        <v>22</v>
      </c>
      <c r="C7" s="25">
        <v>1575</v>
      </c>
      <c r="D7" s="37">
        <f t="shared" si="0"/>
        <v>18900</v>
      </c>
      <c r="E7" s="25">
        <v>1824</v>
      </c>
      <c r="F7" s="36">
        <f t="shared" si="1"/>
        <v>21888</v>
      </c>
      <c r="G7" s="25">
        <v>28965</v>
      </c>
      <c r="H7" s="36">
        <f t="shared" si="3"/>
        <v>28965</v>
      </c>
      <c r="I7" s="36">
        <f t="shared" si="2"/>
        <v>32364</v>
      </c>
      <c r="J7" s="36">
        <f t="shared" si="4"/>
        <v>69753</v>
      </c>
    </row>
    <row r="8" spans="1:10" ht="15.75" customHeight="1">
      <c r="A8" s="5" t="s">
        <v>24</v>
      </c>
      <c r="B8" s="19" t="s">
        <v>22</v>
      </c>
      <c r="C8" s="25">
        <v>18278</v>
      </c>
      <c r="D8" s="37">
        <f t="shared" si="0"/>
        <v>219336</v>
      </c>
      <c r="E8" s="25">
        <v>1644</v>
      </c>
      <c r="F8" s="36">
        <f t="shared" si="1"/>
        <v>19728</v>
      </c>
      <c r="G8" s="25">
        <v>72452</v>
      </c>
      <c r="H8" s="36">
        <f t="shared" si="3"/>
        <v>72452</v>
      </c>
      <c r="I8" s="36">
        <f t="shared" si="2"/>
        <v>92374</v>
      </c>
      <c r="J8" s="36">
        <f t="shared" si="4"/>
        <v>311516</v>
      </c>
    </row>
    <row r="9" spans="1:10" s="12" customFormat="1" ht="15.75" customHeight="1">
      <c r="A9" s="10" t="s">
        <v>25</v>
      </c>
      <c r="B9" s="17" t="s">
        <v>22</v>
      </c>
      <c r="C9" s="25">
        <v>1517</v>
      </c>
      <c r="D9" s="37">
        <f t="shared" si="0"/>
        <v>18204</v>
      </c>
      <c r="E9" s="25">
        <v>0</v>
      </c>
      <c r="F9" s="36">
        <f t="shared" si="1"/>
        <v>0</v>
      </c>
      <c r="G9" s="25">
        <v>1500</v>
      </c>
      <c r="H9" s="36">
        <f t="shared" si="3"/>
        <v>1500</v>
      </c>
      <c r="I9" s="36">
        <f t="shared" si="2"/>
        <v>3017</v>
      </c>
      <c r="J9" s="36">
        <f t="shared" si="4"/>
        <v>19704</v>
      </c>
    </row>
    <row r="10" spans="1:10" ht="15.75" customHeight="1">
      <c r="A10" s="5" t="s">
        <v>27</v>
      </c>
      <c r="B10" s="19" t="s">
        <v>22</v>
      </c>
      <c r="C10" s="25">
        <v>123</v>
      </c>
      <c r="D10" s="37">
        <f t="shared" si="0"/>
        <v>1476</v>
      </c>
      <c r="E10" s="25">
        <v>1734</v>
      </c>
      <c r="F10" s="36">
        <f t="shared" si="1"/>
        <v>20808</v>
      </c>
      <c r="G10" s="25">
        <v>10830</v>
      </c>
      <c r="H10" s="36">
        <f t="shared" si="3"/>
        <v>10830</v>
      </c>
      <c r="I10" s="36">
        <f t="shared" si="2"/>
        <v>12687</v>
      </c>
      <c r="J10" s="36">
        <f t="shared" si="4"/>
        <v>33114</v>
      </c>
    </row>
    <row r="11" spans="1:10" ht="15.75" customHeight="1">
      <c r="A11" s="5" t="s">
        <v>30</v>
      </c>
      <c r="B11" s="19" t="s">
        <v>22</v>
      </c>
      <c r="C11" s="25">
        <v>1154</v>
      </c>
      <c r="D11" s="37">
        <f t="shared" si="0"/>
        <v>13848</v>
      </c>
      <c r="E11" s="25">
        <v>3467</v>
      </c>
      <c r="F11" s="36">
        <f t="shared" si="1"/>
        <v>41604</v>
      </c>
      <c r="G11" s="25">
        <v>13552</v>
      </c>
      <c r="H11" s="36">
        <f t="shared" si="3"/>
        <v>13552</v>
      </c>
      <c r="I11" s="36">
        <f t="shared" si="2"/>
        <v>18173</v>
      </c>
      <c r="J11" s="36">
        <f t="shared" si="4"/>
        <v>69004</v>
      </c>
    </row>
    <row r="12" spans="1:10" ht="15.75" customHeight="1">
      <c r="A12" s="5" t="s">
        <v>31</v>
      </c>
      <c r="B12" s="19" t="s">
        <v>22</v>
      </c>
      <c r="C12" s="25">
        <v>8836</v>
      </c>
      <c r="D12" s="37">
        <f t="shared" si="0"/>
        <v>106032</v>
      </c>
      <c r="E12" s="25">
        <v>0</v>
      </c>
      <c r="F12" s="36">
        <f t="shared" si="1"/>
        <v>0</v>
      </c>
      <c r="G12" s="25">
        <v>46977</v>
      </c>
      <c r="H12" s="36">
        <f t="shared" si="3"/>
        <v>46977</v>
      </c>
      <c r="I12" s="36">
        <f t="shared" si="2"/>
        <v>55813</v>
      </c>
      <c r="J12" s="36">
        <f t="shared" si="4"/>
        <v>153009</v>
      </c>
    </row>
    <row r="13" spans="1:10" s="12" customFormat="1" ht="15.75" customHeight="1">
      <c r="A13" s="10" t="s">
        <v>36</v>
      </c>
      <c r="B13" s="17" t="s">
        <v>22</v>
      </c>
      <c r="C13" s="25">
        <v>0</v>
      </c>
      <c r="D13" s="37">
        <f t="shared" si="0"/>
        <v>0</v>
      </c>
      <c r="E13" s="25">
        <v>0</v>
      </c>
      <c r="F13" s="36">
        <f t="shared" si="1"/>
        <v>0</v>
      </c>
      <c r="G13" s="25">
        <v>0</v>
      </c>
      <c r="H13" s="36">
        <f t="shared" si="3"/>
        <v>0</v>
      </c>
      <c r="I13" s="36">
        <f t="shared" si="2"/>
        <v>0</v>
      </c>
      <c r="J13" s="36">
        <f t="shared" si="4"/>
        <v>0</v>
      </c>
    </row>
    <row r="14" spans="1:10" ht="15.75" customHeight="1">
      <c r="A14" s="5" t="s">
        <v>37</v>
      </c>
      <c r="B14" s="19" t="s">
        <v>22</v>
      </c>
      <c r="C14" s="25">
        <v>7948</v>
      </c>
      <c r="D14" s="37">
        <f t="shared" si="0"/>
        <v>95376</v>
      </c>
      <c r="E14" s="25">
        <v>1644</v>
      </c>
      <c r="F14" s="36">
        <f t="shared" si="1"/>
        <v>19728</v>
      </c>
      <c r="G14" s="25">
        <v>49050</v>
      </c>
      <c r="H14" s="36">
        <f t="shared" si="3"/>
        <v>49050</v>
      </c>
      <c r="I14" s="36">
        <f t="shared" si="2"/>
        <v>58642</v>
      </c>
      <c r="J14" s="36">
        <f t="shared" si="4"/>
        <v>164154</v>
      </c>
    </row>
    <row r="15" spans="1:10" ht="15.75" customHeight="1">
      <c r="A15" s="5" t="s">
        <v>40</v>
      </c>
      <c r="B15" s="19" t="s">
        <v>22</v>
      </c>
      <c r="C15" s="25">
        <v>8186</v>
      </c>
      <c r="D15" s="37">
        <f t="shared" si="0"/>
        <v>98232</v>
      </c>
      <c r="E15" s="25">
        <v>2700</v>
      </c>
      <c r="F15" s="36">
        <f t="shared" si="1"/>
        <v>32400</v>
      </c>
      <c r="G15" s="25">
        <v>68096</v>
      </c>
      <c r="H15" s="36">
        <f t="shared" si="3"/>
        <v>68096</v>
      </c>
      <c r="I15" s="36">
        <f t="shared" si="2"/>
        <v>78982</v>
      </c>
      <c r="J15" s="36">
        <f t="shared" si="4"/>
        <v>198728</v>
      </c>
    </row>
    <row r="16" spans="1:10" ht="15.75" customHeight="1">
      <c r="A16" s="5" t="s">
        <v>44</v>
      </c>
      <c r="B16" s="19" t="s">
        <v>22</v>
      </c>
      <c r="C16" s="25">
        <v>7262</v>
      </c>
      <c r="D16" s="37">
        <f t="shared" si="0"/>
        <v>87144</v>
      </c>
      <c r="E16" s="25">
        <v>6653</v>
      </c>
      <c r="F16" s="36">
        <f t="shared" si="1"/>
        <v>79836</v>
      </c>
      <c r="G16" s="25">
        <v>156899</v>
      </c>
      <c r="H16" s="36">
        <f t="shared" si="3"/>
        <v>156899</v>
      </c>
      <c r="I16" s="36">
        <f t="shared" si="2"/>
        <v>170814</v>
      </c>
      <c r="J16" s="36">
        <f t="shared" si="4"/>
        <v>323879</v>
      </c>
    </row>
    <row r="17" spans="1:10" ht="15.75" customHeight="1">
      <c r="A17" s="5" t="s">
        <v>45</v>
      </c>
      <c r="B17" s="19" t="s">
        <v>22</v>
      </c>
      <c r="C17" s="25">
        <v>5033</v>
      </c>
      <c r="D17" s="37">
        <f t="shared" si="0"/>
        <v>60396</v>
      </c>
      <c r="E17" s="25">
        <v>0</v>
      </c>
      <c r="F17" s="36">
        <f t="shared" si="1"/>
        <v>0</v>
      </c>
      <c r="G17" s="25">
        <v>71525</v>
      </c>
      <c r="H17" s="36">
        <f t="shared" si="3"/>
        <v>71525</v>
      </c>
      <c r="I17" s="36">
        <f t="shared" si="2"/>
        <v>76558</v>
      </c>
      <c r="J17" s="36">
        <f t="shared" si="4"/>
        <v>131921</v>
      </c>
    </row>
    <row r="18" spans="1:10" ht="15.75" customHeight="1">
      <c r="A18" s="5" t="s">
        <v>46</v>
      </c>
      <c r="B18" s="19" t="s">
        <v>22</v>
      </c>
      <c r="C18" s="25">
        <v>35843</v>
      </c>
      <c r="D18" s="37">
        <f t="shared" si="0"/>
        <v>430116</v>
      </c>
      <c r="E18" s="25">
        <v>6230</v>
      </c>
      <c r="F18" s="36">
        <f t="shared" si="1"/>
        <v>74760</v>
      </c>
      <c r="G18" s="25">
        <v>241336</v>
      </c>
      <c r="H18" s="36">
        <f t="shared" si="3"/>
        <v>241336</v>
      </c>
      <c r="I18" s="36">
        <f t="shared" si="2"/>
        <v>283409</v>
      </c>
      <c r="J18" s="36">
        <f t="shared" si="4"/>
        <v>746212</v>
      </c>
    </row>
    <row r="19" spans="1:10" s="12" customFormat="1" ht="15.75" customHeight="1">
      <c r="A19" s="10" t="s">
        <v>47</v>
      </c>
      <c r="B19" s="17" t="s">
        <v>22</v>
      </c>
      <c r="C19" s="25">
        <v>0</v>
      </c>
      <c r="D19" s="37">
        <f t="shared" si="0"/>
        <v>0</v>
      </c>
      <c r="E19" s="25">
        <v>0</v>
      </c>
      <c r="F19" s="36">
        <f t="shared" si="1"/>
        <v>0</v>
      </c>
      <c r="G19" s="25">
        <v>0</v>
      </c>
      <c r="H19" s="36">
        <f t="shared" si="3"/>
        <v>0</v>
      </c>
      <c r="I19" s="36">
        <f t="shared" si="2"/>
        <v>0</v>
      </c>
      <c r="J19" s="36">
        <f t="shared" si="4"/>
        <v>0</v>
      </c>
    </row>
    <row r="20" spans="1:10" s="12" customFormat="1" ht="15.75" customHeight="1">
      <c r="A20" s="10" t="s">
        <v>49</v>
      </c>
      <c r="B20" s="17" t="s">
        <v>22</v>
      </c>
      <c r="C20" s="25">
        <v>0</v>
      </c>
      <c r="D20" s="37">
        <f t="shared" si="0"/>
        <v>0</v>
      </c>
      <c r="E20" s="25">
        <v>0</v>
      </c>
      <c r="F20" s="36">
        <f t="shared" si="1"/>
        <v>0</v>
      </c>
      <c r="G20" s="25">
        <v>0</v>
      </c>
      <c r="H20" s="36">
        <f t="shared" si="3"/>
        <v>0</v>
      </c>
      <c r="I20" s="36">
        <f t="shared" si="2"/>
        <v>0</v>
      </c>
      <c r="J20" s="36">
        <f t="shared" si="4"/>
        <v>0</v>
      </c>
    </row>
    <row r="21" spans="1:10" ht="15.75" customHeight="1">
      <c r="A21" s="5" t="s">
        <v>50</v>
      </c>
      <c r="B21" s="19" t="s">
        <v>22</v>
      </c>
      <c r="C21" s="25">
        <v>6719</v>
      </c>
      <c r="D21" s="37">
        <f t="shared" si="0"/>
        <v>80628</v>
      </c>
      <c r="E21" s="25">
        <v>0</v>
      </c>
      <c r="F21" s="36">
        <f t="shared" si="1"/>
        <v>0</v>
      </c>
      <c r="G21" s="25">
        <v>205673</v>
      </c>
      <c r="H21" s="36">
        <f t="shared" si="3"/>
        <v>205673</v>
      </c>
      <c r="I21" s="36">
        <f t="shared" si="2"/>
        <v>212392</v>
      </c>
      <c r="J21" s="36">
        <f t="shared" si="4"/>
        <v>286301</v>
      </c>
    </row>
    <row r="22" spans="1:10" ht="15.75" customHeight="1">
      <c r="A22" s="5" t="s">
        <v>51</v>
      </c>
      <c r="B22" s="19" t="s">
        <v>22</v>
      </c>
      <c r="C22" s="25">
        <v>0</v>
      </c>
      <c r="D22" s="37">
        <f t="shared" si="0"/>
        <v>0</v>
      </c>
      <c r="E22" s="25">
        <v>0</v>
      </c>
      <c r="F22" s="36">
        <f t="shared" si="1"/>
        <v>0</v>
      </c>
      <c r="G22" s="25">
        <v>0</v>
      </c>
      <c r="H22" s="36">
        <f t="shared" si="3"/>
        <v>0</v>
      </c>
      <c r="I22" s="36">
        <f t="shared" si="2"/>
        <v>0</v>
      </c>
      <c r="J22" s="36">
        <f t="shared" si="4"/>
        <v>0</v>
      </c>
    </row>
    <row r="23" spans="1:10" ht="15.75" customHeight="1">
      <c r="A23" s="5" t="s">
        <v>52</v>
      </c>
      <c r="B23" s="19" t="s">
        <v>22</v>
      </c>
      <c r="C23" s="25">
        <v>20383</v>
      </c>
      <c r="D23" s="37">
        <f t="shared" si="0"/>
        <v>244596</v>
      </c>
      <c r="E23" s="25">
        <v>2673</v>
      </c>
      <c r="F23" s="36">
        <f t="shared" si="1"/>
        <v>32076</v>
      </c>
      <c r="G23" s="25">
        <v>683374</v>
      </c>
      <c r="H23" s="36">
        <f t="shared" si="3"/>
        <v>683374</v>
      </c>
      <c r="I23" s="36">
        <f t="shared" si="2"/>
        <v>706430</v>
      </c>
      <c r="J23" s="36">
        <f t="shared" si="4"/>
        <v>960046</v>
      </c>
    </row>
    <row r="24" spans="1:10" ht="15.75" customHeight="1">
      <c r="A24" s="5" t="s">
        <v>53</v>
      </c>
      <c r="B24" s="19" t="s">
        <v>22</v>
      </c>
      <c r="C24" s="25">
        <v>0</v>
      </c>
      <c r="D24" s="37">
        <f t="shared" si="0"/>
        <v>0</v>
      </c>
      <c r="E24" s="25">
        <v>0</v>
      </c>
      <c r="F24" s="36">
        <f t="shared" si="1"/>
        <v>0</v>
      </c>
      <c r="G24" s="25">
        <v>0</v>
      </c>
      <c r="H24" s="36">
        <f t="shared" si="3"/>
        <v>0</v>
      </c>
      <c r="I24" s="36">
        <f t="shared" si="2"/>
        <v>0</v>
      </c>
      <c r="J24" s="36">
        <f t="shared" si="4"/>
        <v>0</v>
      </c>
    </row>
    <row r="25" spans="1:10" s="12" customFormat="1" ht="15.75" customHeight="1">
      <c r="A25" s="10" t="s">
        <v>57</v>
      </c>
      <c r="B25" s="17" t="s">
        <v>22</v>
      </c>
      <c r="C25" s="25">
        <v>7646</v>
      </c>
      <c r="D25" s="37">
        <f t="shared" si="0"/>
        <v>91752</v>
      </c>
      <c r="E25" s="25">
        <v>4255</v>
      </c>
      <c r="F25" s="36">
        <f t="shared" si="1"/>
        <v>51060</v>
      </c>
      <c r="G25" s="25">
        <v>35926</v>
      </c>
      <c r="H25" s="36">
        <f t="shared" si="3"/>
        <v>35926</v>
      </c>
      <c r="I25" s="36">
        <f t="shared" si="2"/>
        <v>47827</v>
      </c>
      <c r="J25" s="36">
        <f t="shared" si="4"/>
        <v>178738</v>
      </c>
    </row>
    <row r="26" spans="1:10" ht="15.75" customHeight="1">
      <c r="A26" s="5" t="s">
        <v>63</v>
      </c>
      <c r="B26" s="19" t="s">
        <v>22</v>
      </c>
      <c r="C26" s="25">
        <v>1772</v>
      </c>
      <c r="D26" s="37">
        <f t="shared" si="0"/>
        <v>21264</v>
      </c>
      <c r="E26" s="25">
        <v>0</v>
      </c>
      <c r="F26" s="36">
        <f t="shared" si="1"/>
        <v>0</v>
      </c>
      <c r="G26" s="25">
        <v>16384</v>
      </c>
      <c r="H26" s="36">
        <f t="shared" si="3"/>
        <v>16384</v>
      </c>
      <c r="I26" s="36">
        <f t="shared" si="2"/>
        <v>18156</v>
      </c>
      <c r="J26" s="36">
        <f t="shared" si="4"/>
        <v>37648</v>
      </c>
    </row>
    <row r="27" spans="1:10" ht="15.75" customHeight="1">
      <c r="A27" s="5" t="s">
        <v>64</v>
      </c>
      <c r="B27" s="19" t="s">
        <v>22</v>
      </c>
      <c r="C27" s="25">
        <v>7209</v>
      </c>
      <c r="D27" s="37">
        <f t="shared" si="0"/>
        <v>86508</v>
      </c>
      <c r="E27" s="25">
        <v>7557</v>
      </c>
      <c r="F27" s="36">
        <f t="shared" si="1"/>
        <v>90684</v>
      </c>
      <c r="G27" s="25">
        <v>82349</v>
      </c>
      <c r="H27" s="36">
        <f t="shared" si="3"/>
        <v>82349</v>
      </c>
      <c r="I27" s="36">
        <f t="shared" si="2"/>
        <v>97115</v>
      </c>
      <c r="J27" s="36">
        <f t="shared" si="4"/>
        <v>259541</v>
      </c>
    </row>
    <row r="28" spans="1:10" ht="15.75" customHeight="1">
      <c r="A28" s="5" t="s">
        <v>77</v>
      </c>
      <c r="B28" s="19" t="s">
        <v>22</v>
      </c>
      <c r="C28" s="25">
        <v>664</v>
      </c>
      <c r="D28" s="37">
        <f t="shared" si="0"/>
        <v>7968</v>
      </c>
      <c r="E28" s="25">
        <v>1949</v>
      </c>
      <c r="F28" s="36">
        <f t="shared" si="1"/>
        <v>23388</v>
      </c>
      <c r="G28" s="25">
        <v>729</v>
      </c>
      <c r="H28" s="36">
        <f t="shared" si="3"/>
        <v>729</v>
      </c>
      <c r="I28" s="36">
        <f t="shared" si="2"/>
        <v>3342</v>
      </c>
      <c r="J28" s="36">
        <f t="shared" si="4"/>
        <v>32085</v>
      </c>
    </row>
    <row r="29" spans="1:10" ht="15.75" customHeight="1">
      <c r="A29" s="5" t="s">
        <v>82</v>
      </c>
      <c r="B29" s="19" t="s">
        <v>22</v>
      </c>
      <c r="C29" s="25">
        <v>10218</v>
      </c>
      <c r="D29" s="37">
        <f t="shared" si="0"/>
        <v>122616</v>
      </c>
      <c r="E29" s="25">
        <v>0</v>
      </c>
      <c r="F29" s="36">
        <f t="shared" si="1"/>
        <v>0</v>
      </c>
      <c r="G29" s="25">
        <v>33751</v>
      </c>
      <c r="H29" s="36">
        <f t="shared" si="3"/>
        <v>33751</v>
      </c>
      <c r="I29" s="36">
        <f t="shared" si="2"/>
        <v>43969</v>
      </c>
      <c r="J29" s="36">
        <f t="shared" si="4"/>
        <v>156367</v>
      </c>
    </row>
    <row r="30" spans="1:10" ht="15.75" customHeight="1">
      <c r="A30" s="5" t="s">
        <v>83</v>
      </c>
      <c r="B30" s="19" t="s">
        <v>22</v>
      </c>
      <c r="C30" s="25">
        <v>15036</v>
      </c>
      <c r="D30" s="37">
        <f t="shared" si="0"/>
        <v>180432</v>
      </c>
      <c r="E30" s="25">
        <v>1949</v>
      </c>
      <c r="F30" s="36">
        <f t="shared" si="1"/>
        <v>23388</v>
      </c>
      <c r="G30" s="25">
        <v>54423</v>
      </c>
      <c r="H30" s="36">
        <f t="shared" si="3"/>
        <v>54423</v>
      </c>
      <c r="I30" s="36">
        <f t="shared" si="2"/>
        <v>71408</v>
      </c>
      <c r="J30" s="36">
        <f t="shared" si="4"/>
        <v>258243</v>
      </c>
    </row>
    <row r="31" spans="1:10" ht="15.75" customHeight="1">
      <c r="A31" s="5" t="s">
        <v>84</v>
      </c>
      <c r="B31" s="19" t="s">
        <v>22</v>
      </c>
      <c r="C31" s="25">
        <v>9891</v>
      </c>
      <c r="D31" s="37">
        <f t="shared" si="0"/>
        <v>118692</v>
      </c>
      <c r="E31" s="25">
        <v>6885</v>
      </c>
      <c r="F31" s="36">
        <f t="shared" si="1"/>
        <v>82620</v>
      </c>
      <c r="G31" s="25">
        <v>253757</v>
      </c>
      <c r="H31" s="36">
        <f t="shared" si="3"/>
        <v>253757</v>
      </c>
      <c r="I31" s="36">
        <f t="shared" si="2"/>
        <v>270533</v>
      </c>
      <c r="J31" s="36">
        <f t="shared" si="4"/>
        <v>455069</v>
      </c>
    </row>
    <row r="32" spans="1:10" s="12" customFormat="1" ht="15.75" customHeight="1">
      <c r="A32" s="10" t="s">
        <v>86</v>
      </c>
      <c r="B32" s="17" t="s">
        <v>22</v>
      </c>
      <c r="C32" s="25">
        <v>1064</v>
      </c>
      <c r="D32" s="37">
        <f t="shared" si="0"/>
        <v>12768</v>
      </c>
      <c r="E32" s="25">
        <v>1511</v>
      </c>
      <c r="F32" s="36">
        <f t="shared" si="1"/>
        <v>18132</v>
      </c>
      <c r="G32" s="25">
        <v>8361</v>
      </c>
      <c r="H32" s="36">
        <f t="shared" si="3"/>
        <v>8361</v>
      </c>
      <c r="I32" s="36">
        <f t="shared" si="2"/>
        <v>10936</v>
      </c>
      <c r="J32" s="36">
        <f t="shared" si="4"/>
        <v>39261</v>
      </c>
    </row>
    <row r="33" spans="1:10" s="12" customFormat="1" ht="15.75" customHeight="1">
      <c r="A33" s="10" t="s">
        <v>135</v>
      </c>
      <c r="B33" s="17" t="s">
        <v>22</v>
      </c>
      <c r="C33" s="25">
        <v>0</v>
      </c>
      <c r="D33" s="37">
        <f t="shared" si="0"/>
        <v>0</v>
      </c>
      <c r="E33" s="25">
        <v>2300</v>
      </c>
      <c r="F33" s="36">
        <f t="shared" si="1"/>
        <v>27600</v>
      </c>
      <c r="G33" s="25">
        <v>10769</v>
      </c>
      <c r="H33" s="36">
        <f t="shared" si="3"/>
        <v>10769</v>
      </c>
      <c r="I33" s="36">
        <f t="shared" si="2"/>
        <v>13069</v>
      </c>
      <c r="J33" s="36">
        <f t="shared" si="4"/>
        <v>38369</v>
      </c>
    </row>
    <row r="34" spans="1:10" s="12" customFormat="1" ht="15.75" customHeight="1">
      <c r="A34" s="10" t="s">
        <v>136</v>
      </c>
      <c r="B34" s="17" t="s">
        <v>22</v>
      </c>
      <c r="C34" s="25">
        <v>0</v>
      </c>
      <c r="D34" s="37">
        <f t="shared" si="0"/>
        <v>0</v>
      </c>
      <c r="E34" s="25">
        <v>2799</v>
      </c>
      <c r="F34" s="36">
        <f t="shared" si="1"/>
        <v>33588</v>
      </c>
      <c r="G34" s="25">
        <v>4600</v>
      </c>
      <c r="H34" s="36">
        <f t="shared" si="3"/>
        <v>4600</v>
      </c>
      <c r="I34" s="36">
        <f t="shared" si="2"/>
        <v>7399</v>
      </c>
      <c r="J34" s="36">
        <f t="shared" si="4"/>
        <v>38188</v>
      </c>
    </row>
    <row r="35" spans="1:10" s="12" customFormat="1" ht="15.75" customHeight="1">
      <c r="A35" s="10" t="s">
        <v>137</v>
      </c>
      <c r="B35" s="17" t="s">
        <v>22</v>
      </c>
      <c r="C35" s="25">
        <v>0</v>
      </c>
      <c r="D35" s="37">
        <f t="shared" si="0"/>
        <v>0</v>
      </c>
      <c r="E35" s="25">
        <v>3378</v>
      </c>
      <c r="F35" s="36">
        <f t="shared" si="1"/>
        <v>40536</v>
      </c>
      <c r="G35" s="25">
        <v>31824</v>
      </c>
      <c r="H35" s="36">
        <f t="shared" si="3"/>
        <v>31824</v>
      </c>
      <c r="I35" s="36">
        <f t="shared" si="2"/>
        <v>35202</v>
      </c>
      <c r="J35" s="36">
        <f t="shared" si="4"/>
        <v>72360</v>
      </c>
    </row>
    <row r="36" spans="1:10" s="12" customFormat="1" ht="15.75" customHeight="1">
      <c r="A36" s="10" t="s">
        <v>130</v>
      </c>
      <c r="B36" s="17" t="s">
        <v>20</v>
      </c>
      <c r="C36" s="25">
        <v>4914</v>
      </c>
      <c r="D36" s="37">
        <f t="shared" si="0"/>
        <v>58968</v>
      </c>
      <c r="E36" s="25">
        <v>0</v>
      </c>
      <c r="F36" s="36">
        <f t="shared" si="1"/>
        <v>0</v>
      </c>
      <c r="G36" s="25">
        <v>5477</v>
      </c>
      <c r="H36" s="36">
        <f t="shared" si="3"/>
        <v>5477</v>
      </c>
      <c r="I36" s="36">
        <f t="shared" si="2"/>
        <v>10391</v>
      </c>
      <c r="J36" s="36">
        <f t="shared" si="4"/>
        <v>64445</v>
      </c>
    </row>
    <row r="37" spans="1:10" ht="15.75" customHeight="1">
      <c r="A37" s="5" t="s">
        <v>19</v>
      </c>
      <c r="B37" s="19" t="s">
        <v>20</v>
      </c>
      <c r="C37" s="25">
        <v>123</v>
      </c>
      <c r="D37" s="37">
        <f t="shared" si="0"/>
        <v>1476</v>
      </c>
      <c r="E37" s="25">
        <v>0</v>
      </c>
      <c r="F37" s="36">
        <f t="shared" si="1"/>
        <v>0</v>
      </c>
      <c r="G37" s="25">
        <v>0</v>
      </c>
      <c r="H37" s="36">
        <f t="shared" si="3"/>
        <v>0</v>
      </c>
      <c r="I37" s="36">
        <f t="shared" si="2"/>
        <v>123</v>
      </c>
      <c r="J37" s="36">
        <f t="shared" si="4"/>
        <v>1476</v>
      </c>
    </row>
    <row r="38" spans="1:10" ht="15.75" customHeight="1">
      <c r="A38" s="5" t="s">
        <v>26</v>
      </c>
      <c r="B38" s="19" t="s">
        <v>20</v>
      </c>
      <c r="C38" s="25">
        <v>26643</v>
      </c>
      <c r="D38" s="37">
        <f t="shared" si="0"/>
        <v>319716</v>
      </c>
      <c r="E38" s="25">
        <v>3422</v>
      </c>
      <c r="F38" s="36">
        <f t="shared" si="1"/>
        <v>41064</v>
      </c>
      <c r="G38" s="25">
        <v>481780</v>
      </c>
      <c r="H38" s="36">
        <f t="shared" si="3"/>
        <v>481780</v>
      </c>
      <c r="I38" s="36">
        <f t="shared" si="2"/>
        <v>511845</v>
      </c>
      <c r="J38" s="36">
        <f t="shared" si="4"/>
        <v>842560</v>
      </c>
    </row>
    <row r="39" spans="1:10" ht="15.75" customHeight="1">
      <c r="A39" s="5" t="s">
        <v>28</v>
      </c>
      <c r="B39" s="19" t="s">
        <v>20</v>
      </c>
      <c r="C39" s="25">
        <v>4451</v>
      </c>
      <c r="D39" s="37">
        <f t="shared" si="0"/>
        <v>53412</v>
      </c>
      <c r="E39" s="25">
        <v>333</v>
      </c>
      <c r="F39" s="36">
        <f t="shared" si="1"/>
        <v>3996</v>
      </c>
      <c r="G39" s="25">
        <v>11793</v>
      </c>
      <c r="H39" s="36">
        <f t="shared" si="3"/>
        <v>11793</v>
      </c>
      <c r="I39" s="36">
        <f t="shared" si="2"/>
        <v>16577</v>
      </c>
      <c r="J39" s="36">
        <f t="shared" si="4"/>
        <v>69201</v>
      </c>
    </row>
    <row r="40" spans="1:10" ht="15.75" customHeight="1">
      <c r="A40" s="5" t="s">
        <v>29</v>
      </c>
      <c r="B40" s="19" t="s">
        <v>20</v>
      </c>
      <c r="C40" s="25">
        <v>4835</v>
      </c>
      <c r="D40" s="37">
        <f t="shared" si="0"/>
        <v>58020</v>
      </c>
      <c r="E40" s="25">
        <v>1056</v>
      </c>
      <c r="F40" s="36">
        <f t="shared" si="1"/>
        <v>12672</v>
      </c>
      <c r="G40" s="25">
        <v>30650</v>
      </c>
      <c r="H40" s="36">
        <f t="shared" si="3"/>
        <v>30650</v>
      </c>
      <c r="I40" s="36">
        <f t="shared" si="2"/>
        <v>36541</v>
      </c>
      <c r="J40" s="36">
        <f t="shared" si="4"/>
        <v>101342</v>
      </c>
    </row>
    <row r="41" spans="1:10" s="12" customFormat="1" ht="15.75" customHeight="1">
      <c r="A41" s="10" t="s">
        <v>32</v>
      </c>
      <c r="B41" s="17" t="s">
        <v>20</v>
      </c>
      <c r="C41" s="25">
        <v>0</v>
      </c>
      <c r="D41" s="37">
        <f t="shared" si="0"/>
        <v>0</v>
      </c>
      <c r="E41" s="25">
        <v>0</v>
      </c>
      <c r="F41" s="36">
        <f t="shared" si="1"/>
        <v>0</v>
      </c>
      <c r="G41" s="25">
        <v>0</v>
      </c>
      <c r="H41" s="36">
        <f t="shared" si="3"/>
        <v>0</v>
      </c>
      <c r="I41" s="36">
        <f t="shared" si="2"/>
        <v>0</v>
      </c>
      <c r="J41" s="36">
        <f t="shared" si="4"/>
        <v>0</v>
      </c>
    </row>
    <row r="42" spans="1:10" ht="15.75" customHeight="1">
      <c r="A42" s="5" t="s">
        <v>33</v>
      </c>
      <c r="B42" s="19" t="s">
        <v>20</v>
      </c>
      <c r="C42" s="25">
        <v>10922</v>
      </c>
      <c r="D42" s="37">
        <f t="shared" si="0"/>
        <v>131064</v>
      </c>
      <c r="E42" s="25">
        <v>3939</v>
      </c>
      <c r="F42" s="36">
        <f t="shared" si="1"/>
        <v>47268</v>
      </c>
      <c r="G42" s="25">
        <v>80038</v>
      </c>
      <c r="H42" s="36">
        <f t="shared" si="3"/>
        <v>80038</v>
      </c>
      <c r="I42" s="36">
        <f t="shared" si="2"/>
        <v>94899</v>
      </c>
      <c r="J42" s="36">
        <f t="shared" si="4"/>
        <v>258370</v>
      </c>
    </row>
    <row r="43" spans="1:10" ht="15.75" customHeight="1">
      <c r="A43" s="5" t="s">
        <v>34</v>
      </c>
      <c r="B43" s="19" t="s">
        <v>20</v>
      </c>
      <c r="C43" s="25">
        <v>13621</v>
      </c>
      <c r="D43" s="37">
        <f t="shared" si="0"/>
        <v>163452</v>
      </c>
      <c r="E43" s="25">
        <v>87</v>
      </c>
      <c r="F43" s="36">
        <f t="shared" si="1"/>
        <v>1044</v>
      </c>
      <c r="G43" s="25">
        <v>51907</v>
      </c>
      <c r="H43" s="36">
        <f t="shared" si="3"/>
        <v>51907</v>
      </c>
      <c r="I43" s="36">
        <f t="shared" si="2"/>
        <v>65615</v>
      </c>
      <c r="J43" s="36">
        <f t="shared" si="4"/>
        <v>216403</v>
      </c>
    </row>
    <row r="44" spans="1:10" s="12" customFormat="1" ht="15.75" customHeight="1">
      <c r="A44" s="10" t="s">
        <v>35</v>
      </c>
      <c r="B44" s="17" t="s">
        <v>20</v>
      </c>
      <c r="C44" s="25">
        <v>0</v>
      </c>
      <c r="D44" s="37">
        <f t="shared" si="0"/>
        <v>0</v>
      </c>
      <c r="E44" s="25">
        <v>0</v>
      </c>
      <c r="F44" s="36">
        <f t="shared" si="1"/>
        <v>0</v>
      </c>
      <c r="G44" s="25">
        <v>0</v>
      </c>
      <c r="H44" s="36">
        <f t="shared" si="3"/>
        <v>0</v>
      </c>
      <c r="I44" s="36">
        <f t="shared" si="2"/>
        <v>0</v>
      </c>
      <c r="J44" s="36">
        <f t="shared" si="4"/>
        <v>0</v>
      </c>
    </row>
    <row r="45" spans="1:10" ht="15.75" customHeight="1">
      <c r="A45" s="5" t="s">
        <v>38</v>
      </c>
      <c r="B45" s="19" t="s">
        <v>20</v>
      </c>
      <c r="C45" s="25">
        <v>8827</v>
      </c>
      <c r="D45" s="37">
        <f t="shared" si="0"/>
        <v>105924</v>
      </c>
      <c r="E45" s="25">
        <v>1749</v>
      </c>
      <c r="F45" s="36">
        <f t="shared" si="1"/>
        <v>20988</v>
      </c>
      <c r="G45" s="25">
        <v>71331</v>
      </c>
      <c r="H45" s="36">
        <f t="shared" si="3"/>
        <v>71331</v>
      </c>
      <c r="I45" s="36">
        <f t="shared" si="2"/>
        <v>81907</v>
      </c>
      <c r="J45" s="36">
        <f t="shared" si="4"/>
        <v>198243</v>
      </c>
    </row>
    <row r="46" spans="1:10" s="12" customFormat="1" ht="15.75" customHeight="1">
      <c r="A46" s="10" t="s">
        <v>39</v>
      </c>
      <c r="B46" s="17" t="s">
        <v>20</v>
      </c>
      <c r="C46" s="25">
        <v>123</v>
      </c>
      <c r="D46" s="37">
        <f t="shared" si="0"/>
        <v>1476</v>
      </c>
      <c r="E46" s="25">
        <v>2750</v>
      </c>
      <c r="F46" s="36">
        <f t="shared" si="1"/>
        <v>33000</v>
      </c>
      <c r="G46" s="25">
        <v>13131</v>
      </c>
      <c r="H46" s="36">
        <f t="shared" si="3"/>
        <v>13131</v>
      </c>
      <c r="I46" s="36">
        <f t="shared" si="2"/>
        <v>16004</v>
      </c>
      <c r="J46" s="36">
        <f t="shared" si="4"/>
        <v>47607</v>
      </c>
    </row>
    <row r="47" spans="1:10" ht="15.75" customHeight="1">
      <c r="A47" s="5" t="s">
        <v>41</v>
      </c>
      <c r="B47" s="19" t="s">
        <v>20</v>
      </c>
      <c r="C47" s="25">
        <v>13814</v>
      </c>
      <c r="D47" s="37">
        <f t="shared" si="0"/>
        <v>165768</v>
      </c>
      <c r="E47" s="25">
        <v>28763</v>
      </c>
      <c r="F47" s="36">
        <f t="shared" si="1"/>
        <v>345156</v>
      </c>
      <c r="G47" s="25">
        <v>168473</v>
      </c>
      <c r="H47" s="36">
        <f t="shared" si="3"/>
        <v>168473</v>
      </c>
      <c r="I47" s="36">
        <f t="shared" si="2"/>
        <v>211050</v>
      </c>
      <c r="J47" s="36">
        <f t="shared" si="4"/>
        <v>679397</v>
      </c>
    </row>
    <row r="48" spans="1:10" ht="15.75" customHeight="1">
      <c r="A48" s="5" t="s">
        <v>42</v>
      </c>
      <c r="B48" s="19" t="s">
        <v>20</v>
      </c>
      <c r="C48" s="25">
        <v>5773</v>
      </c>
      <c r="D48" s="37">
        <f t="shared" si="0"/>
        <v>69276</v>
      </c>
      <c r="E48" s="25">
        <v>1751</v>
      </c>
      <c r="F48" s="36">
        <f t="shared" si="1"/>
        <v>21012</v>
      </c>
      <c r="G48" s="25">
        <v>41084</v>
      </c>
      <c r="H48" s="36">
        <f t="shared" si="3"/>
        <v>41084</v>
      </c>
      <c r="I48" s="36">
        <f t="shared" si="2"/>
        <v>48608</v>
      </c>
      <c r="J48" s="36">
        <f t="shared" si="4"/>
        <v>131372</v>
      </c>
    </row>
    <row r="49" spans="1:10" s="12" customFormat="1" ht="15.75" customHeight="1">
      <c r="A49" s="10" t="s">
        <v>43</v>
      </c>
      <c r="B49" s="17" t="s">
        <v>20</v>
      </c>
      <c r="C49" s="25">
        <v>4274</v>
      </c>
      <c r="D49" s="37">
        <f t="shared" si="0"/>
        <v>51288</v>
      </c>
      <c r="E49" s="25">
        <v>0</v>
      </c>
      <c r="F49" s="36">
        <f t="shared" si="1"/>
        <v>0</v>
      </c>
      <c r="G49" s="25">
        <v>2262</v>
      </c>
      <c r="H49" s="36">
        <f t="shared" si="3"/>
        <v>2262</v>
      </c>
      <c r="I49" s="36">
        <f t="shared" si="2"/>
        <v>6536</v>
      </c>
      <c r="J49" s="36">
        <f t="shared" si="4"/>
        <v>53550</v>
      </c>
    </row>
    <row r="50" spans="1:10" s="12" customFormat="1" ht="15.75" customHeight="1">
      <c r="A50" s="10" t="s">
        <v>131</v>
      </c>
      <c r="B50" s="17" t="s">
        <v>20</v>
      </c>
      <c r="C50" s="25">
        <v>5174</v>
      </c>
      <c r="D50" s="37">
        <f t="shared" si="0"/>
        <v>62088</v>
      </c>
      <c r="E50" s="25">
        <v>0</v>
      </c>
      <c r="F50" s="36">
        <f t="shared" si="1"/>
        <v>0</v>
      </c>
      <c r="G50" s="25">
        <v>29856</v>
      </c>
      <c r="H50" s="36">
        <f t="shared" si="3"/>
        <v>29856</v>
      </c>
      <c r="I50" s="36">
        <f t="shared" si="2"/>
        <v>35030</v>
      </c>
      <c r="J50" s="36">
        <f t="shared" si="4"/>
        <v>91944</v>
      </c>
    </row>
    <row r="51" spans="1:10" ht="15.75" customHeight="1">
      <c r="A51" s="5" t="s">
        <v>48</v>
      </c>
      <c r="B51" s="19" t="s">
        <v>20</v>
      </c>
      <c r="C51" s="25">
        <v>23149</v>
      </c>
      <c r="D51" s="37">
        <f t="shared" si="0"/>
        <v>277788</v>
      </c>
      <c r="E51" s="25">
        <v>3318</v>
      </c>
      <c r="F51" s="36">
        <f t="shared" si="1"/>
        <v>39816</v>
      </c>
      <c r="G51" s="25">
        <v>317545</v>
      </c>
      <c r="H51" s="36">
        <f t="shared" si="3"/>
        <v>317545</v>
      </c>
      <c r="I51" s="36">
        <f t="shared" si="2"/>
        <v>344012</v>
      </c>
      <c r="J51" s="36">
        <f t="shared" si="4"/>
        <v>635149</v>
      </c>
    </row>
    <row r="52" spans="1:10" s="12" customFormat="1" ht="15.75" customHeight="1">
      <c r="A52" s="10" t="s">
        <v>54</v>
      </c>
      <c r="B52" s="17" t="s">
        <v>20</v>
      </c>
      <c r="C52" s="25">
        <v>0</v>
      </c>
      <c r="D52" s="37">
        <f t="shared" si="0"/>
        <v>0</v>
      </c>
      <c r="E52" s="25">
        <v>0</v>
      </c>
      <c r="F52" s="36">
        <f t="shared" si="1"/>
        <v>0</v>
      </c>
      <c r="G52" s="25">
        <v>0</v>
      </c>
      <c r="H52" s="36">
        <f t="shared" si="3"/>
        <v>0</v>
      </c>
      <c r="I52" s="36">
        <f t="shared" si="2"/>
        <v>0</v>
      </c>
      <c r="J52" s="36">
        <f t="shared" si="4"/>
        <v>0</v>
      </c>
    </row>
    <row r="53" spans="1:10" s="12" customFormat="1" ht="15.75" customHeight="1">
      <c r="A53" s="10" t="s">
        <v>55</v>
      </c>
      <c r="B53" s="17" t="s">
        <v>20</v>
      </c>
      <c r="C53" s="25">
        <v>9933</v>
      </c>
      <c r="D53" s="37">
        <f t="shared" si="0"/>
        <v>119196</v>
      </c>
      <c r="E53" s="25">
        <v>9845</v>
      </c>
      <c r="F53" s="36">
        <f t="shared" si="1"/>
        <v>118140</v>
      </c>
      <c r="G53" s="25">
        <v>55188</v>
      </c>
      <c r="H53" s="36">
        <f t="shared" si="3"/>
        <v>55188</v>
      </c>
      <c r="I53" s="36">
        <f t="shared" si="2"/>
        <v>74966</v>
      </c>
      <c r="J53" s="36">
        <f t="shared" si="4"/>
        <v>292524</v>
      </c>
    </row>
    <row r="54" spans="1:10" s="12" customFormat="1" ht="15.75" customHeight="1">
      <c r="A54" s="10" t="s">
        <v>56</v>
      </c>
      <c r="B54" s="17" t="s">
        <v>20</v>
      </c>
      <c r="C54" s="25">
        <v>15319</v>
      </c>
      <c r="D54" s="37">
        <f t="shared" si="0"/>
        <v>183828</v>
      </c>
      <c r="E54" s="25">
        <v>15520</v>
      </c>
      <c r="F54" s="36">
        <f t="shared" si="1"/>
        <v>186240</v>
      </c>
      <c r="G54" s="25">
        <v>240518</v>
      </c>
      <c r="H54" s="36">
        <f t="shared" si="3"/>
        <v>240518</v>
      </c>
      <c r="I54" s="36">
        <f t="shared" si="2"/>
        <v>271357</v>
      </c>
      <c r="J54" s="36">
        <f t="shared" si="4"/>
        <v>610586</v>
      </c>
    </row>
    <row r="55" spans="1:10" ht="15.75" customHeight="1">
      <c r="A55" s="5" t="s">
        <v>58</v>
      </c>
      <c r="B55" s="19" t="s">
        <v>20</v>
      </c>
      <c r="C55" s="25">
        <v>0</v>
      </c>
      <c r="D55" s="37">
        <f t="shared" si="0"/>
        <v>0</v>
      </c>
      <c r="E55" s="25">
        <v>0</v>
      </c>
      <c r="F55" s="36">
        <f t="shared" si="1"/>
        <v>0</v>
      </c>
      <c r="G55" s="25">
        <v>0</v>
      </c>
      <c r="H55" s="36">
        <f t="shared" si="3"/>
        <v>0</v>
      </c>
      <c r="I55" s="36">
        <f t="shared" si="2"/>
        <v>0</v>
      </c>
      <c r="J55" s="36">
        <f t="shared" si="4"/>
        <v>0</v>
      </c>
    </row>
    <row r="56" spans="1:10" ht="15.75" customHeight="1">
      <c r="A56" s="5" t="s">
        <v>59</v>
      </c>
      <c r="B56" s="19" t="s">
        <v>20</v>
      </c>
      <c r="C56" s="25">
        <v>10297</v>
      </c>
      <c r="D56" s="37">
        <f t="shared" si="0"/>
        <v>123564</v>
      </c>
      <c r="E56" s="25">
        <v>18092</v>
      </c>
      <c r="F56" s="36">
        <f t="shared" si="1"/>
        <v>217104</v>
      </c>
      <c r="G56" s="25">
        <v>553653</v>
      </c>
      <c r="H56" s="36">
        <f t="shared" si="3"/>
        <v>553653</v>
      </c>
      <c r="I56" s="36">
        <f t="shared" si="2"/>
        <v>582042</v>
      </c>
      <c r="J56" s="36">
        <f t="shared" si="4"/>
        <v>894321</v>
      </c>
    </row>
    <row r="57" spans="1:10" ht="15.75" customHeight="1">
      <c r="A57" s="5" t="s">
        <v>60</v>
      </c>
      <c r="B57" s="19" t="s">
        <v>20</v>
      </c>
      <c r="C57" s="25">
        <v>5698</v>
      </c>
      <c r="D57" s="37">
        <f t="shared" si="0"/>
        <v>68376</v>
      </c>
      <c r="E57" s="25">
        <v>22499</v>
      </c>
      <c r="F57" s="36">
        <f t="shared" si="1"/>
        <v>269988</v>
      </c>
      <c r="G57" s="25">
        <v>96939</v>
      </c>
      <c r="H57" s="36">
        <f t="shared" si="3"/>
        <v>96939</v>
      </c>
      <c r="I57" s="36">
        <f t="shared" si="2"/>
        <v>125136</v>
      </c>
      <c r="J57" s="36">
        <f t="shared" si="4"/>
        <v>435303</v>
      </c>
    </row>
    <row r="58" spans="1:10" ht="15.75" customHeight="1">
      <c r="A58" s="5" t="s">
        <v>61</v>
      </c>
      <c r="B58" s="19" t="s">
        <v>20</v>
      </c>
      <c r="C58" s="25">
        <v>8832</v>
      </c>
      <c r="D58" s="37">
        <f t="shared" si="0"/>
        <v>105984</v>
      </c>
      <c r="E58" s="25">
        <v>5284</v>
      </c>
      <c r="F58" s="36">
        <f t="shared" si="1"/>
        <v>63408</v>
      </c>
      <c r="G58" s="25">
        <v>179017</v>
      </c>
      <c r="H58" s="36">
        <f t="shared" si="3"/>
        <v>179017</v>
      </c>
      <c r="I58" s="36">
        <f t="shared" si="2"/>
        <v>193133</v>
      </c>
      <c r="J58" s="36">
        <f t="shared" si="4"/>
        <v>348409</v>
      </c>
    </row>
    <row r="59" spans="1:10" ht="15.75" customHeight="1">
      <c r="A59" s="5" t="s">
        <v>65</v>
      </c>
      <c r="B59" s="19" t="s">
        <v>20</v>
      </c>
      <c r="C59" s="25">
        <v>1440</v>
      </c>
      <c r="D59" s="37">
        <f t="shared" si="0"/>
        <v>17280</v>
      </c>
      <c r="E59" s="25">
        <v>0</v>
      </c>
      <c r="F59" s="36">
        <f t="shared" si="1"/>
        <v>0</v>
      </c>
      <c r="G59" s="25">
        <v>12520</v>
      </c>
      <c r="H59" s="36">
        <f t="shared" si="3"/>
        <v>12520</v>
      </c>
      <c r="I59" s="36">
        <f t="shared" si="2"/>
        <v>13960</v>
      </c>
      <c r="J59" s="36">
        <f t="shared" si="4"/>
        <v>29800</v>
      </c>
    </row>
    <row r="60" spans="1:10" ht="15.75" customHeight="1">
      <c r="A60" s="5" t="s">
        <v>66</v>
      </c>
      <c r="B60" s="19" t="s">
        <v>20</v>
      </c>
      <c r="C60" s="25">
        <v>9836</v>
      </c>
      <c r="D60" s="37">
        <f t="shared" si="0"/>
        <v>118032</v>
      </c>
      <c r="E60" s="25">
        <v>0</v>
      </c>
      <c r="F60" s="36">
        <f t="shared" si="1"/>
        <v>0</v>
      </c>
      <c r="G60" s="25">
        <v>60820</v>
      </c>
      <c r="H60" s="36">
        <f t="shared" si="3"/>
        <v>60820</v>
      </c>
      <c r="I60" s="36">
        <f t="shared" si="2"/>
        <v>70656</v>
      </c>
      <c r="J60" s="36">
        <f t="shared" si="4"/>
        <v>178852</v>
      </c>
    </row>
    <row r="61" spans="1:10" ht="15.75" customHeight="1">
      <c r="A61" s="5" t="s">
        <v>67</v>
      </c>
      <c r="B61" s="19" t="s">
        <v>20</v>
      </c>
      <c r="C61" s="25">
        <v>0</v>
      </c>
      <c r="D61" s="37">
        <f t="shared" si="0"/>
        <v>0</v>
      </c>
      <c r="E61" s="25">
        <v>0</v>
      </c>
      <c r="F61" s="36">
        <f t="shared" si="1"/>
        <v>0</v>
      </c>
      <c r="G61" s="25">
        <v>0</v>
      </c>
      <c r="H61" s="36">
        <f t="shared" si="3"/>
        <v>0</v>
      </c>
      <c r="I61" s="36">
        <f t="shared" si="2"/>
        <v>0</v>
      </c>
      <c r="J61" s="36">
        <f t="shared" si="4"/>
        <v>0</v>
      </c>
    </row>
    <row r="62" spans="1:10" s="12" customFormat="1" ht="15.75" customHeight="1">
      <c r="A62" s="10" t="s">
        <v>68</v>
      </c>
      <c r="B62" s="17" t="s">
        <v>20</v>
      </c>
      <c r="C62" s="25">
        <v>421</v>
      </c>
      <c r="D62" s="37">
        <f t="shared" si="0"/>
        <v>5052</v>
      </c>
      <c r="E62" s="25">
        <v>462</v>
      </c>
      <c r="F62" s="36">
        <f t="shared" si="1"/>
        <v>5544</v>
      </c>
      <c r="G62" s="25">
        <v>4480</v>
      </c>
      <c r="H62" s="36">
        <f t="shared" si="3"/>
        <v>4480</v>
      </c>
      <c r="I62" s="36">
        <f t="shared" si="2"/>
        <v>5363</v>
      </c>
      <c r="J62" s="36">
        <f t="shared" si="4"/>
        <v>15076</v>
      </c>
    </row>
    <row r="63" spans="1:10" ht="15.75" customHeight="1">
      <c r="A63" s="5" t="s">
        <v>69</v>
      </c>
      <c r="B63" s="19" t="s">
        <v>20</v>
      </c>
      <c r="C63" s="25">
        <v>1508</v>
      </c>
      <c r="D63" s="37">
        <f t="shared" si="0"/>
        <v>18096</v>
      </c>
      <c r="E63" s="25">
        <v>1056</v>
      </c>
      <c r="F63" s="36">
        <f t="shared" si="1"/>
        <v>12672</v>
      </c>
      <c r="G63" s="25">
        <v>4748</v>
      </c>
      <c r="H63" s="36">
        <f t="shared" si="3"/>
        <v>4748</v>
      </c>
      <c r="I63" s="36">
        <f t="shared" si="2"/>
        <v>7312</v>
      </c>
      <c r="J63" s="36">
        <f t="shared" si="4"/>
        <v>35516</v>
      </c>
    </row>
    <row r="64" spans="1:10" s="12" customFormat="1" ht="15.75" customHeight="1">
      <c r="A64" s="10" t="s">
        <v>70</v>
      </c>
      <c r="B64" s="17" t="s">
        <v>20</v>
      </c>
      <c r="C64" s="25">
        <v>3039</v>
      </c>
      <c r="D64" s="37">
        <f t="shared" si="0"/>
        <v>36468</v>
      </c>
      <c r="E64" s="25">
        <v>2432</v>
      </c>
      <c r="F64" s="36">
        <f t="shared" si="1"/>
        <v>29184</v>
      </c>
      <c r="G64" s="25">
        <v>52150</v>
      </c>
      <c r="H64" s="36">
        <f t="shared" si="3"/>
        <v>52150</v>
      </c>
      <c r="I64" s="36">
        <f t="shared" si="2"/>
        <v>57621</v>
      </c>
      <c r="J64" s="36">
        <f t="shared" si="4"/>
        <v>117802</v>
      </c>
    </row>
    <row r="65" spans="1:10" ht="15.75" customHeight="1">
      <c r="A65" s="5" t="s">
        <v>71</v>
      </c>
      <c r="B65" s="19" t="s">
        <v>20</v>
      </c>
      <c r="C65" s="25">
        <v>7873</v>
      </c>
      <c r="D65" s="37">
        <f t="shared" si="0"/>
        <v>94476</v>
      </c>
      <c r="E65" s="25">
        <v>337</v>
      </c>
      <c r="F65" s="36">
        <f t="shared" si="1"/>
        <v>4044</v>
      </c>
      <c r="G65" s="25">
        <v>123266</v>
      </c>
      <c r="H65" s="36">
        <f t="shared" si="3"/>
        <v>123266</v>
      </c>
      <c r="I65" s="36">
        <f t="shared" si="2"/>
        <v>131476</v>
      </c>
      <c r="J65" s="36">
        <f t="shared" si="4"/>
        <v>221786</v>
      </c>
    </row>
    <row r="66" spans="1:10" s="12" customFormat="1" ht="15.75" customHeight="1">
      <c r="A66" s="10" t="s">
        <v>72</v>
      </c>
      <c r="B66" s="17" t="s">
        <v>20</v>
      </c>
      <c r="C66" s="25">
        <v>0</v>
      </c>
      <c r="D66" s="37">
        <f t="shared" si="0"/>
        <v>0</v>
      </c>
      <c r="E66" s="25">
        <v>0</v>
      </c>
      <c r="F66" s="36">
        <f t="shared" si="1"/>
        <v>0</v>
      </c>
      <c r="G66" s="25">
        <v>0</v>
      </c>
      <c r="H66" s="36">
        <f t="shared" si="3"/>
        <v>0</v>
      </c>
      <c r="I66" s="36">
        <f t="shared" si="2"/>
        <v>0</v>
      </c>
      <c r="J66" s="36">
        <f t="shared" si="4"/>
        <v>0</v>
      </c>
    </row>
    <row r="67" spans="1:10" ht="15.75" customHeight="1">
      <c r="A67" s="5" t="s">
        <v>73</v>
      </c>
      <c r="B67" s="19" t="s">
        <v>20</v>
      </c>
      <c r="C67" s="25">
        <v>7807</v>
      </c>
      <c r="D67" s="37">
        <f t="shared" si="0"/>
        <v>93684</v>
      </c>
      <c r="E67" s="25">
        <v>0</v>
      </c>
      <c r="F67" s="36">
        <f t="shared" si="1"/>
        <v>0</v>
      </c>
      <c r="G67" s="25">
        <v>41539</v>
      </c>
      <c r="H67" s="36">
        <f t="shared" si="3"/>
        <v>41539</v>
      </c>
      <c r="I67" s="36">
        <f t="shared" si="2"/>
        <v>49346</v>
      </c>
      <c r="J67" s="36">
        <f t="shared" si="4"/>
        <v>135223</v>
      </c>
    </row>
    <row r="68" spans="1:10" s="12" customFormat="1" ht="15.75" customHeight="1">
      <c r="A68" s="10" t="s">
        <v>74</v>
      </c>
      <c r="B68" s="17" t="s">
        <v>20</v>
      </c>
      <c r="C68" s="25">
        <v>2956</v>
      </c>
      <c r="D68" s="37">
        <f t="shared" si="0"/>
        <v>35472</v>
      </c>
      <c r="E68" s="25">
        <v>0</v>
      </c>
      <c r="F68" s="36">
        <f t="shared" si="1"/>
        <v>0</v>
      </c>
      <c r="G68" s="25">
        <v>-1165</v>
      </c>
      <c r="H68" s="36">
        <f t="shared" si="3"/>
        <v>-1165</v>
      </c>
      <c r="I68" s="36">
        <f t="shared" si="2"/>
        <v>1791</v>
      </c>
      <c r="J68" s="36">
        <f t="shared" si="4"/>
        <v>34307</v>
      </c>
    </row>
    <row r="69" spans="1:10" ht="15.75" customHeight="1">
      <c r="A69" s="5" t="s">
        <v>75</v>
      </c>
      <c r="B69" s="19" t="s">
        <v>20</v>
      </c>
      <c r="C69" s="25">
        <v>3977</v>
      </c>
      <c r="D69" s="37">
        <f t="shared" si="0"/>
        <v>47724</v>
      </c>
      <c r="E69" s="25">
        <v>2838</v>
      </c>
      <c r="F69" s="36">
        <f t="shared" si="1"/>
        <v>34056</v>
      </c>
      <c r="G69" s="25">
        <v>42000</v>
      </c>
      <c r="H69" s="36">
        <f t="shared" si="3"/>
        <v>42000</v>
      </c>
      <c r="I69" s="36">
        <f aca="true" t="shared" si="5" ref="I69:I80">SUM(C69,E69,G69)</f>
        <v>48815</v>
      </c>
      <c r="J69" s="36">
        <f t="shared" si="4"/>
        <v>123780</v>
      </c>
    </row>
    <row r="70" spans="1:10" ht="15.75" customHeight="1">
      <c r="A70" s="5" t="s">
        <v>76</v>
      </c>
      <c r="B70" s="19" t="s">
        <v>20</v>
      </c>
      <c r="C70" s="25">
        <v>4147</v>
      </c>
      <c r="D70" s="37">
        <f t="shared" si="0"/>
        <v>49764</v>
      </c>
      <c r="E70" s="25">
        <v>1056</v>
      </c>
      <c r="F70" s="36">
        <f t="shared" si="1"/>
        <v>12672</v>
      </c>
      <c r="G70" s="25">
        <v>22000</v>
      </c>
      <c r="H70" s="36">
        <f aca="true" t="shared" si="6" ref="H70:H80">SUM(G70*1)</f>
        <v>22000</v>
      </c>
      <c r="I70" s="36">
        <f t="shared" si="5"/>
        <v>27203</v>
      </c>
      <c r="J70" s="36">
        <f aca="true" t="shared" si="7" ref="J70:J80">SUM(D70+F70+H70)</f>
        <v>84436</v>
      </c>
    </row>
    <row r="71" spans="1:10" s="12" customFormat="1" ht="15.75" customHeight="1">
      <c r="A71" s="10" t="s">
        <v>78</v>
      </c>
      <c r="B71" s="17" t="s">
        <v>20</v>
      </c>
      <c r="C71" s="25">
        <v>0</v>
      </c>
      <c r="D71" s="37">
        <f t="shared" si="0"/>
        <v>0</v>
      </c>
      <c r="E71" s="25">
        <v>0</v>
      </c>
      <c r="F71" s="36">
        <f t="shared" si="1"/>
        <v>0</v>
      </c>
      <c r="G71" s="25">
        <v>0</v>
      </c>
      <c r="H71" s="36">
        <f t="shared" si="6"/>
        <v>0</v>
      </c>
      <c r="I71" s="36">
        <f t="shared" si="5"/>
        <v>0</v>
      </c>
      <c r="J71" s="36">
        <f t="shared" si="7"/>
        <v>0</v>
      </c>
    </row>
    <row r="72" spans="1:10" s="12" customFormat="1" ht="15.75" customHeight="1">
      <c r="A72" s="10" t="s">
        <v>79</v>
      </c>
      <c r="B72" s="17" t="s">
        <v>20</v>
      </c>
      <c r="C72" s="25">
        <v>0</v>
      </c>
      <c r="D72" s="37">
        <f t="shared" si="0"/>
        <v>0</v>
      </c>
      <c r="E72" s="25">
        <v>90</v>
      </c>
      <c r="F72" s="36">
        <f t="shared" si="1"/>
        <v>1080</v>
      </c>
      <c r="G72" s="25">
        <v>0</v>
      </c>
      <c r="H72" s="36">
        <f t="shared" si="6"/>
        <v>0</v>
      </c>
      <c r="I72" s="36">
        <f t="shared" si="5"/>
        <v>90</v>
      </c>
      <c r="J72" s="36">
        <f t="shared" si="7"/>
        <v>1080</v>
      </c>
    </row>
    <row r="73" spans="1:10" s="12" customFormat="1" ht="15.75" customHeight="1">
      <c r="A73" s="10" t="s">
        <v>80</v>
      </c>
      <c r="B73" s="17" t="s">
        <v>20</v>
      </c>
      <c r="C73" s="25">
        <v>18075</v>
      </c>
      <c r="D73" s="37">
        <f t="shared" si="0"/>
        <v>216900</v>
      </c>
      <c r="E73" s="25">
        <v>250</v>
      </c>
      <c r="F73" s="36">
        <f t="shared" si="1"/>
        <v>3000</v>
      </c>
      <c r="G73" s="25">
        <v>48424</v>
      </c>
      <c r="H73" s="36">
        <f t="shared" si="6"/>
        <v>48424</v>
      </c>
      <c r="I73" s="36">
        <f t="shared" si="5"/>
        <v>66749</v>
      </c>
      <c r="J73" s="36">
        <f t="shared" si="7"/>
        <v>268324</v>
      </c>
    </row>
    <row r="74" spans="1:10" ht="15.75" customHeight="1">
      <c r="A74" s="5" t="s">
        <v>81</v>
      </c>
      <c r="B74" s="19" t="s">
        <v>20</v>
      </c>
      <c r="C74" s="25">
        <v>5150</v>
      </c>
      <c r="D74" s="37">
        <f t="shared" si="0"/>
        <v>61800</v>
      </c>
      <c r="E74" s="25">
        <v>1644</v>
      </c>
      <c r="F74" s="36">
        <f t="shared" si="1"/>
        <v>19728</v>
      </c>
      <c r="G74" s="25">
        <v>21968</v>
      </c>
      <c r="H74" s="36">
        <f t="shared" si="6"/>
        <v>21968</v>
      </c>
      <c r="I74" s="36">
        <f t="shared" si="5"/>
        <v>28762</v>
      </c>
      <c r="J74" s="36">
        <f t="shared" si="7"/>
        <v>103496</v>
      </c>
    </row>
    <row r="75" spans="1:10" s="12" customFormat="1" ht="15.75" customHeight="1">
      <c r="A75" s="10" t="s">
        <v>85</v>
      </c>
      <c r="B75" s="17" t="s">
        <v>20</v>
      </c>
      <c r="C75" s="25">
        <v>0</v>
      </c>
      <c r="D75" s="37">
        <f t="shared" si="0"/>
        <v>0</v>
      </c>
      <c r="E75" s="25">
        <v>0</v>
      </c>
      <c r="F75" s="36">
        <f t="shared" si="1"/>
        <v>0</v>
      </c>
      <c r="G75" s="25">
        <v>0</v>
      </c>
      <c r="H75" s="36">
        <f t="shared" si="6"/>
        <v>0</v>
      </c>
      <c r="I75" s="36">
        <f t="shared" si="5"/>
        <v>0</v>
      </c>
      <c r="J75" s="36">
        <f t="shared" si="7"/>
        <v>0</v>
      </c>
    </row>
    <row r="76" spans="1:10" s="12" customFormat="1" ht="15.75" customHeight="1">
      <c r="A76" s="10" t="s">
        <v>87</v>
      </c>
      <c r="B76" s="17" t="s">
        <v>20</v>
      </c>
      <c r="C76" s="25">
        <v>0</v>
      </c>
      <c r="D76" s="37">
        <f>SUM(C76*12)</f>
        <v>0</v>
      </c>
      <c r="E76" s="25">
        <v>0</v>
      </c>
      <c r="F76" s="36">
        <f>SUM(E76*12)</f>
        <v>0</v>
      </c>
      <c r="G76" s="25">
        <v>0</v>
      </c>
      <c r="H76" s="36">
        <f t="shared" si="6"/>
        <v>0</v>
      </c>
      <c r="I76" s="36">
        <f t="shared" si="5"/>
        <v>0</v>
      </c>
      <c r="J76" s="36">
        <f t="shared" si="7"/>
        <v>0</v>
      </c>
    </row>
    <row r="77" spans="1:10" ht="15.75" customHeight="1">
      <c r="A77" s="5" t="s">
        <v>88</v>
      </c>
      <c r="B77" s="19" t="s">
        <v>20</v>
      </c>
      <c r="C77" s="25">
        <v>16552</v>
      </c>
      <c r="D77" s="37">
        <f>SUM(C77*12)</f>
        <v>198624</v>
      </c>
      <c r="E77" s="25">
        <v>15247</v>
      </c>
      <c r="F77" s="36">
        <f>SUM(E77*12)</f>
        <v>182964</v>
      </c>
      <c r="G77" s="25">
        <v>106439</v>
      </c>
      <c r="H77" s="36">
        <f t="shared" si="6"/>
        <v>106439</v>
      </c>
      <c r="I77" s="36">
        <f t="shared" si="5"/>
        <v>138238</v>
      </c>
      <c r="J77" s="36">
        <f t="shared" si="7"/>
        <v>488027</v>
      </c>
    </row>
    <row r="78" spans="1:10" ht="15.75" customHeight="1">
      <c r="A78" s="5" t="s">
        <v>140</v>
      </c>
      <c r="B78" s="19" t="s">
        <v>20</v>
      </c>
      <c r="C78" s="25">
        <v>0</v>
      </c>
      <c r="D78" s="37">
        <f>SUM(C78*12)</f>
        <v>0</v>
      </c>
      <c r="E78" s="25">
        <v>7917</v>
      </c>
      <c r="F78" s="36">
        <f>SUM(E78*12)</f>
        <v>95004</v>
      </c>
      <c r="G78" s="25">
        <v>39600</v>
      </c>
      <c r="H78" s="36">
        <f t="shared" si="6"/>
        <v>39600</v>
      </c>
      <c r="I78" s="36">
        <f t="shared" si="5"/>
        <v>47517</v>
      </c>
      <c r="J78" s="36">
        <f t="shared" si="7"/>
        <v>134604</v>
      </c>
    </row>
    <row r="79" spans="1:10" ht="15.75" customHeight="1">
      <c r="A79" s="5" t="s">
        <v>138</v>
      </c>
      <c r="B79" s="19" t="s">
        <v>20</v>
      </c>
      <c r="C79" s="25">
        <v>0</v>
      </c>
      <c r="D79" s="37">
        <f>SUM(C79*12)</f>
        <v>0</v>
      </c>
      <c r="E79" s="25">
        <v>9663</v>
      </c>
      <c r="F79" s="36">
        <f>SUM(E79*12)</f>
        <v>115956</v>
      </c>
      <c r="G79" s="25">
        <v>51168</v>
      </c>
      <c r="H79" s="36">
        <f t="shared" si="6"/>
        <v>51168</v>
      </c>
      <c r="I79" s="36">
        <f t="shared" si="5"/>
        <v>60831</v>
      </c>
      <c r="J79" s="36">
        <f t="shared" si="7"/>
        <v>167124</v>
      </c>
    </row>
    <row r="80" spans="1:10" ht="15.75" customHeight="1">
      <c r="A80" s="5" t="s">
        <v>139</v>
      </c>
      <c r="B80" s="19" t="s">
        <v>20</v>
      </c>
      <c r="C80" s="25">
        <v>0</v>
      </c>
      <c r="D80" s="37">
        <f>SUM(C80*12)</f>
        <v>0</v>
      </c>
      <c r="E80" s="25">
        <v>4932</v>
      </c>
      <c r="F80" s="36">
        <f>SUM(E80*12)</f>
        <v>59184</v>
      </c>
      <c r="G80" s="25">
        <v>1105</v>
      </c>
      <c r="H80" s="36">
        <f t="shared" si="6"/>
        <v>1105</v>
      </c>
      <c r="I80" s="36">
        <f t="shared" si="5"/>
        <v>6037</v>
      </c>
      <c r="J80" s="36">
        <f t="shared" si="7"/>
        <v>60289</v>
      </c>
    </row>
    <row r="81" spans="1:10" s="3" customFormat="1" ht="21.75">
      <c r="A81" s="23" t="s">
        <v>126</v>
      </c>
      <c r="B81" s="14"/>
      <c r="C81" s="9">
        <f>SUM(C5:C35)</f>
        <v>181667</v>
      </c>
      <c r="D81" s="38">
        <f aca="true" t="shared" si="8" ref="D81:J81">SUM(D5:D35)</f>
        <v>2180004</v>
      </c>
      <c r="E81" s="9">
        <f t="shared" si="8"/>
        <v>64440</v>
      </c>
      <c r="F81" s="38">
        <f>SUM(F5:F35)</f>
        <v>773280</v>
      </c>
      <c r="G81" s="9">
        <f t="shared" si="8"/>
        <v>2200062</v>
      </c>
      <c r="H81" s="38">
        <f t="shared" si="8"/>
        <v>2200062</v>
      </c>
      <c r="I81" s="38">
        <f t="shared" si="8"/>
        <v>2446169</v>
      </c>
      <c r="J81" s="38">
        <f t="shared" si="8"/>
        <v>5153346</v>
      </c>
    </row>
    <row r="82" spans="1:10" s="3" customFormat="1" ht="21.75">
      <c r="A82" s="23" t="s">
        <v>127</v>
      </c>
      <c r="B82" s="14"/>
      <c r="C82" s="9">
        <f>SUM(C36:C80)</f>
        <v>259503</v>
      </c>
      <c r="D82" s="38">
        <f aca="true" t="shared" si="9" ref="D82:J82">SUM(D36:D80)</f>
        <v>3114036</v>
      </c>
      <c r="E82" s="9">
        <f t="shared" si="9"/>
        <v>166332</v>
      </c>
      <c r="F82" s="38">
        <f t="shared" si="9"/>
        <v>1995984</v>
      </c>
      <c r="G82" s="9">
        <f t="shared" si="9"/>
        <v>3061704</v>
      </c>
      <c r="H82" s="38">
        <f t="shared" si="9"/>
        <v>3061704</v>
      </c>
      <c r="I82" s="38">
        <f t="shared" si="9"/>
        <v>3487539</v>
      </c>
      <c r="J82" s="38">
        <f t="shared" si="9"/>
        <v>8171724</v>
      </c>
    </row>
    <row r="83" spans="1:10" s="3" customFormat="1" ht="15.75" customHeight="1">
      <c r="A83" s="5" t="s">
        <v>89</v>
      </c>
      <c r="B83" s="14"/>
      <c r="C83" s="9">
        <f>SUM(C81:C82)</f>
        <v>441170</v>
      </c>
      <c r="D83" s="38">
        <f aca="true" t="shared" si="10" ref="D83:J83">SUM(D81:D82)</f>
        <v>5294040</v>
      </c>
      <c r="E83" s="8">
        <f t="shared" si="10"/>
        <v>230772</v>
      </c>
      <c r="F83" s="38">
        <f t="shared" si="10"/>
        <v>2769264</v>
      </c>
      <c r="G83" s="8">
        <f t="shared" si="10"/>
        <v>5261766</v>
      </c>
      <c r="H83" s="38">
        <f t="shared" si="10"/>
        <v>5261766</v>
      </c>
      <c r="I83" s="38">
        <f t="shared" si="10"/>
        <v>5933708</v>
      </c>
      <c r="J83" s="38">
        <f t="shared" si="10"/>
        <v>13325070</v>
      </c>
    </row>
    <row r="84" spans="2:10" ht="12.75">
      <c r="B84" s="14"/>
      <c r="C84" s="2"/>
      <c r="D84" s="34"/>
      <c r="E84" s="14"/>
      <c r="F84" s="34"/>
      <c r="G84" s="14"/>
      <c r="H84" s="34"/>
      <c r="I84" s="33" t="s">
        <v>155</v>
      </c>
      <c r="J84" s="38">
        <v>9144655</v>
      </c>
    </row>
    <row r="85" spans="2:10" ht="12.75">
      <c r="B85" s="14"/>
      <c r="C85" s="2"/>
      <c r="D85" s="34"/>
      <c r="E85" s="14"/>
      <c r="F85" s="34"/>
      <c r="G85" s="14"/>
      <c r="H85" s="34"/>
      <c r="I85" s="33" t="s">
        <v>125</v>
      </c>
      <c r="J85" s="42">
        <v>8605207</v>
      </c>
    </row>
    <row r="86" spans="2:8" ht="12.75">
      <c r="B86" s="14"/>
      <c r="C86" s="2"/>
      <c r="D86" s="34"/>
      <c r="E86" s="14"/>
      <c r="F86" s="34"/>
      <c r="G86" s="14"/>
      <c r="H86" s="34"/>
    </row>
  </sheetData>
  <sheetProtection sheet="1"/>
  <mergeCells count="1">
    <mergeCell ref="A1:J1"/>
  </mergeCells>
  <conditionalFormatting sqref="A2:A65536 A1:J1 B3:B65536 K1:IV65536 C2:I65536 J2:J83 J85:J65536">
    <cfRule type="expression" priority="25" dxfId="0" stopIfTrue="1">
      <formula>CellHasFormula</formula>
    </cfRule>
  </conditionalFormatting>
  <conditionalFormatting sqref="C5:C80">
    <cfRule type="expression" priority="24" dxfId="0" stopIfTrue="1">
      <formula>CellHasFormula</formula>
    </cfRule>
  </conditionalFormatting>
  <conditionalFormatting sqref="E5:E80">
    <cfRule type="expression" priority="23" dxfId="0" stopIfTrue="1">
      <formula>CellHasFormula</formula>
    </cfRule>
  </conditionalFormatting>
  <conditionalFormatting sqref="G5:G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J85">
    <cfRule type="expression" priority="18" dxfId="0" stopIfTrue="1">
      <formula>CellHasFormula</formula>
    </cfRule>
  </conditionalFormatting>
  <conditionalFormatting sqref="J84">
    <cfRule type="expression" priority="17" dxfId="0" stopIfTrue="1">
      <formula>CellHasFormula</formula>
    </cfRule>
  </conditionalFormatting>
  <conditionalFormatting sqref="J84">
    <cfRule type="expression" priority="16" dxfId="0" stopIfTrue="1">
      <formula>CellHasFormula</formula>
    </cfRule>
  </conditionalFormatting>
  <conditionalFormatting sqref="C5:C34">
    <cfRule type="expression" priority="15" dxfId="0" stopIfTrue="1">
      <formula>CellHasFormula</formula>
    </cfRule>
  </conditionalFormatting>
  <conditionalFormatting sqref="C5:C34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281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152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41" t="s">
        <v>11</v>
      </c>
      <c r="E4" s="4" t="s">
        <v>106</v>
      </c>
      <c r="F4" s="41" t="s">
        <v>14</v>
      </c>
      <c r="G4" s="4" t="s">
        <v>107</v>
      </c>
      <c r="H4" s="41" t="s">
        <v>90</v>
      </c>
      <c r="I4" s="41" t="s">
        <v>108</v>
      </c>
      <c r="J4" s="41" t="s">
        <v>18</v>
      </c>
    </row>
    <row r="5" spans="1:10" s="12" customFormat="1" ht="15.75" customHeight="1">
      <c r="A5" s="10" t="s">
        <v>134</v>
      </c>
      <c r="B5" s="11" t="s">
        <v>22</v>
      </c>
      <c r="C5" s="7">
        <v>1479</v>
      </c>
      <c r="D5" s="37">
        <f>SUM(Mar!D5+C5*3)</f>
        <v>617674</v>
      </c>
      <c r="E5" s="8">
        <v>3716</v>
      </c>
      <c r="F5" s="37">
        <f>SUM(Mar!F5+E5*3)</f>
        <v>277800</v>
      </c>
      <c r="G5" s="8">
        <v>27927</v>
      </c>
      <c r="H5" s="37">
        <f>SUM(Mar!H5+G5)</f>
        <v>573084</v>
      </c>
      <c r="I5" s="37">
        <f aca="true" t="shared" si="0" ref="I5:I41">SUM(C5,E5,G5)</f>
        <v>33122</v>
      </c>
      <c r="J5" s="37">
        <f>SUM(D5+F5+H5)</f>
        <v>1468558</v>
      </c>
    </row>
    <row r="6" spans="1:10" s="12" customFormat="1" ht="15.75" customHeight="1">
      <c r="A6" s="10" t="s">
        <v>21</v>
      </c>
      <c r="B6" s="11" t="s">
        <v>22</v>
      </c>
      <c r="C6" s="7">
        <v>3354</v>
      </c>
      <c r="D6" s="37">
        <f>SUM(Mar!D6+C6*3)</f>
        <v>39213</v>
      </c>
      <c r="E6" s="8">
        <v>0</v>
      </c>
      <c r="F6" s="37">
        <f>SUM(Mar!F6+E6*3)</f>
        <v>13016</v>
      </c>
      <c r="G6" s="8">
        <v>28747</v>
      </c>
      <c r="H6" s="37">
        <f>SUM(Mar!H6+G6)</f>
        <v>46669</v>
      </c>
      <c r="I6" s="37">
        <f t="shared" si="0"/>
        <v>32101</v>
      </c>
      <c r="J6" s="37">
        <f>SUM(D6+F6+H6)</f>
        <v>98898</v>
      </c>
    </row>
    <row r="7" spans="1:10" s="12" customFormat="1" ht="15.75" customHeight="1">
      <c r="A7" s="10" t="s">
        <v>23</v>
      </c>
      <c r="B7" s="11" t="s">
        <v>22</v>
      </c>
      <c r="C7" s="7">
        <v>3484</v>
      </c>
      <c r="D7" s="37">
        <f>SUM(Mar!D7+C7*3)</f>
        <v>230192</v>
      </c>
      <c r="E7" s="8">
        <v>2098</v>
      </c>
      <c r="F7" s="37">
        <f>SUM(Mar!F7+E7*3)</f>
        <v>205502</v>
      </c>
      <c r="G7" s="8">
        <v>25809</v>
      </c>
      <c r="H7" s="37">
        <f>SUM(Mar!H7+G7)</f>
        <v>370803</v>
      </c>
      <c r="I7" s="37">
        <f t="shared" si="0"/>
        <v>31391</v>
      </c>
      <c r="J7" s="37">
        <f aca="true" t="shared" si="1" ref="J7:J75">SUM(D7+F7+H7)</f>
        <v>806497</v>
      </c>
    </row>
    <row r="8" spans="1:10" s="1" customFormat="1" ht="15.75" customHeight="1">
      <c r="A8" s="5" t="s">
        <v>24</v>
      </c>
      <c r="B8" s="6" t="s">
        <v>22</v>
      </c>
      <c r="C8" s="7">
        <v>1102</v>
      </c>
      <c r="D8" s="37">
        <f>SUM(Mar!D8+C8*3)</f>
        <v>1434986</v>
      </c>
      <c r="E8" s="8">
        <v>5650</v>
      </c>
      <c r="F8" s="37">
        <f>SUM(Mar!F8+E8*3)</f>
        <v>524745</v>
      </c>
      <c r="G8" s="8">
        <v>71292</v>
      </c>
      <c r="H8" s="37">
        <f>SUM(Mar!H8+G8)</f>
        <v>2574207</v>
      </c>
      <c r="I8" s="38">
        <f t="shared" si="0"/>
        <v>78044</v>
      </c>
      <c r="J8" s="37">
        <f t="shared" si="1"/>
        <v>4533938</v>
      </c>
    </row>
    <row r="9" spans="1:10" s="12" customFormat="1" ht="15.75" customHeight="1">
      <c r="A9" s="10" t="s">
        <v>25</v>
      </c>
      <c r="B9" s="11" t="s">
        <v>22</v>
      </c>
      <c r="C9" s="7">
        <v>0</v>
      </c>
      <c r="D9" s="37">
        <f>SUM(Mar!D9+C9*3)</f>
        <v>130024</v>
      </c>
      <c r="E9" s="8">
        <v>0</v>
      </c>
      <c r="F9" s="37">
        <f>SUM(Mar!F9+E9*3)</f>
        <v>64825</v>
      </c>
      <c r="G9" s="8">
        <v>0</v>
      </c>
      <c r="H9" s="37">
        <f>SUM(Mar!H9+G9)</f>
        <v>150230</v>
      </c>
      <c r="I9" s="37">
        <f t="shared" si="0"/>
        <v>0</v>
      </c>
      <c r="J9" s="37">
        <f t="shared" si="1"/>
        <v>345079</v>
      </c>
    </row>
    <row r="10" spans="1:10" s="1" customFormat="1" ht="15.75" customHeight="1">
      <c r="A10" s="5" t="s">
        <v>27</v>
      </c>
      <c r="B10" s="6" t="s">
        <v>22</v>
      </c>
      <c r="C10" s="7">
        <v>874</v>
      </c>
      <c r="D10" s="37">
        <f>SUM(Mar!D10+C10*3)</f>
        <v>202499</v>
      </c>
      <c r="E10" s="8">
        <v>9057</v>
      </c>
      <c r="F10" s="37">
        <f>SUM(Mar!F10+E10*3)</f>
        <v>243557</v>
      </c>
      <c r="G10" s="8">
        <v>98264</v>
      </c>
      <c r="H10" s="37">
        <f>SUM(Mar!H10+G10)</f>
        <v>492167</v>
      </c>
      <c r="I10" s="38">
        <f t="shared" si="0"/>
        <v>108195</v>
      </c>
      <c r="J10" s="37">
        <f t="shared" si="1"/>
        <v>938223</v>
      </c>
    </row>
    <row r="11" spans="1:10" s="1" customFormat="1" ht="15.75" customHeight="1">
      <c r="A11" s="5" t="s">
        <v>30</v>
      </c>
      <c r="B11" s="6" t="s">
        <v>22</v>
      </c>
      <c r="C11" s="7">
        <v>4571</v>
      </c>
      <c r="D11" s="37">
        <f>SUM(Mar!D11+C11*3)</f>
        <v>240256</v>
      </c>
      <c r="E11" s="8">
        <v>12625</v>
      </c>
      <c r="F11" s="37">
        <f>SUM(Mar!F11+E11*3)</f>
        <v>339702</v>
      </c>
      <c r="G11" s="8">
        <v>476369</v>
      </c>
      <c r="H11" s="37">
        <f>SUM(Mar!H11+G11)</f>
        <v>1050581</v>
      </c>
      <c r="I11" s="38">
        <f t="shared" si="0"/>
        <v>493565</v>
      </c>
      <c r="J11" s="37">
        <f t="shared" si="1"/>
        <v>1630539</v>
      </c>
    </row>
    <row r="12" spans="1:10" s="1" customFormat="1" ht="15.75" customHeight="1">
      <c r="A12" s="5" t="s">
        <v>31</v>
      </c>
      <c r="B12" s="6" t="s">
        <v>22</v>
      </c>
      <c r="C12" s="7">
        <v>4415</v>
      </c>
      <c r="D12" s="37">
        <f>SUM(Mar!D12+C12*3)</f>
        <v>238539</v>
      </c>
      <c r="E12" s="8">
        <v>5100</v>
      </c>
      <c r="F12" s="37">
        <f>SUM(Mar!F12+E12*3)</f>
        <v>185922</v>
      </c>
      <c r="G12" s="8">
        <v>56761</v>
      </c>
      <c r="H12" s="37">
        <f>SUM(Mar!H12+G12)</f>
        <v>335832</v>
      </c>
      <c r="I12" s="38">
        <f t="shared" si="0"/>
        <v>66276</v>
      </c>
      <c r="J12" s="37">
        <f t="shared" si="1"/>
        <v>760293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SUM(Mar!D13+C13*3)</f>
        <v>6299</v>
      </c>
      <c r="E13" s="8">
        <v>0</v>
      </c>
      <c r="F13" s="37">
        <f>SUM(Mar!F13+E13*3)</f>
        <v>5975</v>
      </c>
      <c r="G13" s="8">
        <v>0</v>
      </c>
      <c r="H13" s="37">
        <f>SUM(Mar!H13+G13)</f>
        <v>852</v>
      </c>
      <c r="I13" s="37">
        <f t="shared" si="0"/>
        <v>0</v>
      </c>
      <c r="J13" s="37">
        <f t="shared" si="1"/>
        <v>13126</v>
      </c>
    </row>
    <row r="14" spans="1:10" s="1" customFormat="1" ht="15.75" customHeight="1">
      <c r="A14" s="5" t="s">
        <v>37</v>
      </c>
      <c r="B14" s="6" t="s">
        <v>22</v>
      </c>
      <c r="C14" s="7">
        <v>2945</v>
      </c>
      <c r="D14" s="37">
        <f>SUM(Mar!D14+C14*3)</f>
        <v>349569</v>
      </c>
      <c r="E14" s="8">
        <v>2079</v>
      </c>
      <c r="F14" s="37">
        <f>SUM(Mar!F14+E14*3)</f>
        <v>120104</v>
      </c>
      <c r="G14" s="8">
        <v>108006</v>
      </c>
      <c r="H14" s="37">
        <f>SUM(Mar!H14+G14)</f>
        <v>689183</v>
      </c>
      <c r="I14" s="38">
        <f t="shared" si="0"/>
        <v>113030</v>
      </c>
      <c r="J14" s="37">
        <f t="shared" si="1"/>
        <v>1158856</v>
      </c>
    </row>
    <row r="15" spans="1:10" s="1" customFormat="1" ht="15.75" customHeight="1">
      <c r="A15" s="5" t="s">
        <v>40</v>
      </c>
      <c r="B15" s="6" t="s">
        <v>22</v>
      </c>
      <c r="C15" s="7">
        <v>2019</v>
      </c>
      <c r="D15" s="37">
        <f>SUM(Mar!D15+C15*3)</f>
        <v>589892</v>
      </c>
      <c r="E15" s="8">
        <v>2778</v>
      </c>
      <c r="F15" s="37">
        <f>SUM(Mar!F15+E15*3)</f>
        <v>273601</v>
      </c>
      <c r="G15" s="8">
        <v>43583</v>
      </c>
      <c r="H15" s="37">
        <f>SUM(Mar!H15+G15)</f>
        <v>646898</v>
      </c>
      <c r="I15" s="38">
        <f t="shared" si="0"/>
        <v>48380</v>
      </c>
      <c r="J15" s="37">
        <f t="shared" si="1"/>
        <v>1510391</v>
      </c>
    </row>
    <row r="16" spans="1:10" s="1" customFormat="1" ht="15.75" customHeight="1">
      <c r="A16" s="5" t="s">
        <v>44</v>
      </c>
      <c r="B16" s="6" t="s">
        <v>22</v>
      </c>
      <c r="C16" s="7">
        <v>8289</v>
      </c>
      <c r="D16" s="37">
        <f>SUM(Mar!D16+C16*3)</f>
        <v>427431</v>
      </c>
      <c r="E16" s="8">
        <v>4119</v>
      </c>
      <c r="F16" s="37">
        <f>SUM(Mar!F16+E16*3)</f>
        <v>160400</v>
      </c>
      <c r="G16" s="8">
        <v>164048</v>
      </c>
      <c r="H16" s="37">
        <f>SUM(Mar!H16+G16)</f>
        <v>691806</v>
      </c>
      <c r="I16" s="38">
        <f t="shared" si="0"/>
        <v>176456</v>
      </c>
      <c r="J16" s="37">
        <f t="shared" si="1"/>
        <v>1279637</v>
      </c>
    </row>
    <row r="17" spans="1:10" s="1" customFormat="1" ht="15.75" customHeight="1">
      <c r="A17" s="5" t="s">
        <v>45</v>
      </c>
      <c r="B17" s="6" t="s">
        <v>22</v>
      </c>
      <c r="C17" s="7">
        <v>9548</v>
      </c>
      <c r="D17" s="37">
        <f>SUM(Mar!D17+C17*3)</f>
        <v>295718</v>
      </c>
      <c r="E17" s="8">
        <v>8348</v>
      </c>
      <c r="F17" s="37">
        <f>SUM(Mar!F17+E17*3)</f>
        <v>328664</v>
      </c>
      <c r="G17" s="8">
        <v>188311</v>
      </c>
      <c r="H17" s="37">
        <f>SUM(Mar!H17+G17)</f>
        <v>719141</v>
      </c>
      <c r="I17" s="38">
        <f t="shared" si="0"/>
        <v>206207</v>
      </c>
      <c r="J17" s="37">
        <f t="shared" si="1"/>
        <v>1343523</v>
      </c>
    </row>
    <row r="18" spans="1:10" s="1" customFormat="1" ht="15.75" customHeight="1">
      <c r="A18" s="5" t="s">
        <v>46</v>
      </c>
      <c r="B18" s="6" t="s">
        <v>22</v>
      </c>
      <c r="C18" s="7">
        <v>6319</v>
      </c>
      <c r="D18" s="37">
        <f>SUM(Mar!D18+C18*3)</f>
        <v>755577</v>
      </c>
      <c r="E18" s="8">
        <v>14598</v>
      </c>
      <c r="F18" s="37">
        <f>SUM(Mar!F18+E18*3)</f>
        <v>492910</v>
      </c>
      <c r="G18" s="8">
        <v>241462</v>
      </c>
      <c r="H18" s="37">
        <f>SUM(Mar!H18+G18)</f>
        <v>1517704</v>
      </c>
      <c r="I18" s="38">
        <f t="shared" si="0"/>
        <v>262379</v>
      </c>
      <c r="J18" s="37">
        <f t="shared" si="1"/>
        <v>2766191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SUM(Mar!D19+C19*3)</f>
        <v>36581</v>
      </c>
      <c r="E19" s="8">
        <v>230</v>
      </c>
      <c r="F19" s="37">
        <f>SUM(Mar!F19+E19*3)</f>
        <v>4457</v>
      </c>
      <c r="G19" s="8">
        <v>22</v>
      </c>
      <c r="H19" s="37">
        <f>SUM(Mar!H19+G19)</f>
        <v>263480</v>
      </c>
      <c r="I19" s="37">
        <f t="shared" si="0"/>
        <v>252</v>
      </c>
      <c r="J19" s="37">
        <f t="shared" si="1"/>
        <v>304518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SUM(Mar!D20+C20*3)</f>
        <v>0</v>
      </c>
      <c r="E20" s="8">
        <v>0</v>
      </c>
      <c r="F20" s="37">
        <f>SUM(Mar!F20+E20*3)</f>
        <v>0</v>
      </c>
      <c r="G20" s="8">
        <v>0</v>
      </c>
      <c r="H20" s="37">
        <f>SUM(Mar!H20+G20)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0</v>
      </c>
      <c r="D21" s="37">
        <f>SUM(Mar!D21+C21*3)</f>
        <v>296414</v>
      </c>
      <c r="E21" s="8">
        <v>90</v>
      </c>
      <c r="F21" s="37">
        <f>SUM(Mar!F21+E21*3)</f>
        <v>110900</v>
      </c>
      <c r="G21" s="8">
        <v>1080</v>
      </c>
      <c r="H21" s="37">
        <f>SUM(Mar!H21+G21)</f>
        <v>542003</v>
      </c>
      <c r="I21" s="38">
        <f t="shared" si="0"/>
        <v>1170</v>
      </c>
      <c r="J21" s="37">
        <f t="shared" si="1"/>
        <v>949317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SUM(Mar!D22+C22*3)</f>
        <v>5045</v>
      </c>
      <c r="E22" s="8">
        <v>0</v>
      </c>
      <c r="F22" s="37">
        <f>SUM(Mar!F22+E22*3)</f>
        <v>0</v>
      </c>
      <c r="G22" s="8">
        <v>0</v>
      </c>
      <c r="H22" s="37">
        <f>SUM(Mar!H22+G22)</f>
        <v>15654</v>
      </c>
      <c r="I22" s="38">
        <f t="shared" si="0"/>
        <v>0</v>
      </c>
      <c r="J22" s="37">
        <f t="shared" si="1"/>
        <v>20699</v>
      </c>
    </row>
    <row r="23" spans="1:10" s="1" customFormat="1" ht="15.75" customHeight="1">
      <c r="A23" s="5" t="s">
        <v>52</v>
      </c>
      <c r="B23" s="6" t="s">
        <v>22</v>
      </c>
      <c r="C23" s="7">
        <v>3937</v>
      </c>
      <c r="D23" s="37">
        <f>SUM(Mar!D23+C23*3)</f>
        <v>717889</v>
      </c>
      <c r="E23" s="8">
        <v>5176</v>
      </c>
      <c r="F23" s="37">
        <f>SUM(Mar!F23+E23*3)</f>
        <v>399421</v>
      </c>
      <c r="G23" s="8">
        <v>60419</v>
      </c>
      <c r="H23" s="37">
        <f>SUM(Mar!H23+G23)</f>
        <v>1538924</v>
      </c>
      <c r="I23" s="38">
        <f t="shared" si="0"/>
        <v>69532</v>
      </c>
      <c r="J23" s="37">
        <f t="shared" si="1"/>
        <v>2656234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SUM(Mar!D24+C24*3)</f>
        <v>0</v>
      </c>
      <c r="E24" s="8">
        <v>0</v>
      </c>
      <c r="F24" s="37">
        <f>SUM(Mar!F24+E24*3)</f>
        <v>0</v>
      </c>
      <c r="G24" s="8">
        <v>0</v>
      </c>
      <c r="H24" s="37">
        <f>SUM(Mar!H24+G24)</f>
        <v>0</v>
      </c>
      <c r="I24" s="38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7768</v>
      </c>
      <c r="D25" s="37">
        <f>SUM(Mar!D25+C25*3)</f>
        <v>704414</v>
      </c>
      <c r="E25" s="8">
        <v>10270</v>
      </c>
      <c r="F25" s="37">
        <f>SUM(Mar!F25+E25*3)</f>
        <v>307013</v>
      </c>
      <c r="G25" s="8">
        <v>67905</v>
      </c>
      <c r="H25" s="37">
        <f>SUM(Mar!H25+G25)</f>
        <v>350537</v>
      </c>
      <c r="I25" s="37">
        <f t="shared" si="0"/>
        <v>85943</v>
      </c>
      <c r="J25" s="37">
        <f t="shared" si="1"/>
        <v>1361964</v>
      </c>
    </row>
    <row r="26" spans="1:10" s="1" customFormat="1" ht="15.75" customHeight="1">
      <c r="A26" s="5" t="s">
        <v>63</v>
      </c>
      <c r="B26" s="6" t="s">
        <v>22</v>
      </c>
      <c r="C26" s="7">
        <v>4389</v>
      </c>
      <c r="D26" s="37">
        <f>SUM(Mar!D26+C26*3)</f>
        <v>281807</v>
      </c>
      <c r="E26" s="8">
        <v>2797</v>
      </c>
      <c r="F26" s="37">
        <f>SUM(Mar!F26+E26*3)</f>
        <v>142522</v>
      </c>
      <c r="G26" s="8">
        <v>18265</v>
      </c>
      <c r="H26" s="37">
        <f>SUM(Mar!H26+G26)</f>
        <v>316257</v>
      </c>
      <c r="I26" s="38">
        <f t="shared" si="0"/>
        <v>25451</v>
      </c>
      <c r="J26" s="37">
        <f t="shared" si="1"/>
        <v>740586</v>
      </c>
    </row>
    <row r="27" spans="1:10" s="1" customFormat="1" ht="15.75" customHeight="1">
      <c r="A27" s="5" t="s">
        <v>64</v>
      </c>
      <c r="B27" s="6" t="s">
        <v>22</v>
      </c>
      <c r="C27" s="7">
        <v>7682</v>
      </c>
      <c r="D27" s="37">
        <f>SUM(Mar!D27+C27*3)</f>
        <v>482996</v>
      </c>
      <c r="E27" s="8">
        <v>8335</v>
      </c>
      <c r="F27" s="37">
        <f>SUM(Mar!F27+E27*3)</f>
        <v>436465</v>
      </c>
      <c r="G27" s="8">
        <v>156713</v>
      </c>
      <c r="H27" s="37">
        <f>SUM(Mar!H27+G27)</f>
        <v>1042547</v>
      </c>
      <c r="I27" s="38">
        <f t="shared" si="0"/>
        <v>172730</v>
      </c>
      <c r="J27" s="37">
        <f t="shared" si="1"/>
        <v>1962008</v>
      </c>
    </row>
    <row r="28" spans="1:10" s="1" customFormat="1" ht="15.75" customHeight="1">
      <c r="A28" s="5" t="s">
        <v>77</v>
      </c>
      <c r="B28" s="6" t="s">
        <v>22</v>
      </c>
      <c r="C28" s="7">
        <v>3175</v>
      </c>
      <c r="D28" s="37">
        <f>SUM(Mar!D28+C28*3)</f>
        <v>143969</v>
      </c>
      <c r="E28" s="8">
        <v>5148</v>
      </c>
      <c r="F28" s="37">
        <f>SUM(Mar!F28+E28*3)</f>
        <v>192429</v>
      </c>
      <c r="G28" s="8">
        <v>301138</v>
      </c>
      <c r="H28" s="37">
        <f>SUM(Mar!H28+G28)</f>
        <v>525057</v>
      </c>
      <c r="I28" s="38">
        <f t="shared" si="0"/>
        <v>309461</v>
      </c>
      <c r="J28" s="37">
        <f t="shared" si="1"/>
        <v>861455</v>
      </c>
    </row>
    <row r="29" spans="1:10" s="1" customFormat="1" ht="15.75" customHeight="1">
      <c r="A29" s="5" t="s">
        <v>82</v>
      </c>
      <c r="B29" s="6" t="s">
        <v>22</v>
      </c>
      <c r="C29" s="7">
        <v>5632</v>
      </c>
      <c r="D29" s="37">
        <f>SUM(Mar!D29+C29*3)</f>
        <v>978332</v>
      </c>
      <c r="E29" s="8">
        <v>0</v>
      </c>
      <c r="F29" s="37">
        <f>SUM(Mar!F29+E29*3)</f>
        <v>18264</v>
      </c>
      <c r="G29" s="8">
        <v>104539</v>
      </c>
      <c r="H29" s="37">
        <f>SUM(Mar!H29+G29)</f>
        <v>1046832</v>
      </c>
      <c r="I29" s="38">
        <f t="shared" si="0"/>
        <v>110171</v>
      </c>
      <c r="J29" s="37">
        <f t="shared" si="1"/>
        <v>2043428</v>
      </c>
    </row>
    <row r="30" spans="1:10" s="1" customFormat="1" ht="15.75" customHeight="1">
      <c r="A30" s="5" t="s">
        <v>83</v>
      </c>
      <c r="B30" s="6" t="s">
        <v>22</v>
      </c>
      <c r="C30" s="7">
        <v>1009</v>
      </c>
      <c r="D30" s="37">
        <f>SUM(Mar!D30+C30*3)</f>
        <v>1223870</v>
      </c>
      <c r="E30" s="8">
        <v>90</v>
      </c>
      <c r="F30" s="37">
        <f>SUM(Mar!F30+E30*3)</f>
        <v>185468</v>
      </c>
      <c r="G30" s="8">
        <v>6000</v>
      </c>
      <c r="H30" s="37">
        <f>SUM(Mar!H30+G30)</f>
        <v>847838</v>
      </c>
      <c r="I30" s="38">
        <f t="shared" si="0"/>
        <v>7099</v>
      </c>
      <c r="J30" s="37">
        <f t="shared" si="1"/>
        <v>2257176</v>
      </c>
    </row>
    <row r="31" spans="1:10" s="1" customFormat="1" ht="15.75" customHeight="1">
      <c r="A31" s="5" t="s">
        <v>84</v>
      </c>
      <c r="B31" s="6" t="s">
        <v>22</v>
      </c>
      <c r="C31" s="7">
        <v>5014</v>
      </c>
      <c r="D31" s="37">
        <f>SUM(Mar!D31+C31*3)</f>
        <v>300277</v>
      </c>
      <c r="E31" s="8">
        <v>14265</v>
      </c>
      <c r="F31" s="37">
        <f>SUM(Mar!F31+E31*3)</f>
        <v>745208</v>
      </c>
      <c r="G31" s="8">
        <v>112517</v>
      </c>
      <c r="H31" s="37">
        <f>SUM(Mar!H31+G31)</f>
        <v>1186694</v>
      </c>
      <c r="I31" s="38">
        <f t="shared" si="0"/>
        <v>131796</v>
      </c>
      <c r="J31" s="37">
        <f t="shared" si="1"/>
        <v>2232179</v>
      </c>
    </row>
    <row r="32" spans="1:10" s="12" customFormat="1" ht="15.75" customHeight="1">
      <c r="A32" s="10" t="s">
        <v>86</v>
      </c>
      <c r="B32" s="11" t="s">
        <v>22</v>
      </c>
      <c r="C32" s="7">
        <v>3919</v>
      </c>
      <c r="D32" s="37">
        <f>SUM(Mar!D32+C32*3)</f>
        <v>72090</v>
      </c>
      <c r="E32" s="8">
        <v>1094</v>
      </c>
      <c r="F32" s="37">
        <f>SUM(Mar!F32+E32*3)</f>
        <v>74625</v>
      </c>
      <c r="G32" s="8">
        <v>24785</v>
      </c>
      <c r="H32" s="37">
        <f>SUM(Mar!H32+G32)</f>
        <v>152572</v>
      </c>
      <c r="I32" s="37">
        <f t="shared" si="0"/>
        <v>29798</v>
      </c>
      <c r="J32" s="37">
        <f t="shared" si="1"/>
        <v>299287</v>
      </c>
    </row>
    <row r="33" spans="1:10" s="12" customFormat="1" ht="15.75" customHeight="1">
      <c r="A33" s="10" t="s">
        <v>135</v>
      </c>
      <c r="B33" s="11" t="s">
        <v>22</v>
      </c>
      <c r="C33" s="7">
        <v>2769</v>
      </c>
      <c r="D33" s="37">
        <f>SUM(Mar!D33+C33*3)</f>
        <v>48423</v>
      </c>
      <c r="E33" s="8">
        <v>2991</v>
      </c>
      <c r="F33" s="37">
        <f>SUM(Mar!F33+E33*3)</f>
        <v>181393</v>
      </c>
      <c r="G33" s="8">
        <v>128947</v>
      </c>
      <c r="H33" s="37">
        <f>SUM(Mar!H33+G33)</f>
        <v>277634</v>
      </c>
      <c r="I33" s="37">
        <f t="shared" si="0"/>
        <v>134707</v>
      </c>
      <c r="J33" s="37">
        <f t="shared" si="1"/>
        <v>507450</v>
      </c>
    </row>
    <row r="34" spans="1:10" s="12" customFormat="1" ht="15.75" customHeight="1">
      <c r="A34" s="10" t="s">
        <v>136</v>
      </c>
      <c r="B34" s="11" t="s">
        <v>22</v>
      </c>
      <c r="C34" s="7">
        <v>0</v>
      </c>
      <c r="D34" s="37">
        <f>SUM(Mar!D34+C34*3)</f>
        <v>961152</v>
      </c>
      <c r="E34" s="8">
        <v>8108</v>
      </c>
      <c r="F34" s="37">
        <f>SUM(Mar!F34+E34*3)</f>
        <v>392714</v>
      </c>
      <c r="G34" s="8">
        <v>14333</v>
      </c>
      <c r="H34" s="37">
        <f>SUM(Mar!H34+G34)</f>
        <v>172984</v>
      </c>
      <c r="I34" s="37">
        <f t="shared" si="0"/>
        <v>22441</v>
      </c>
      <c r="J34" s="37">
        <f t="shared" si="1"/>
        <v>1526850</v>
      </c>
    </row>
    <row r="35" spans="1:10" s="12" customFormat="1" ht="15.75" customHeight="1">
      <c r="A35" s="10" t="s">
        <v>137</v>
      </c>
      <c r="B35" s="11" t="s">
        <v>22</v>
      </c>
      <c r="C35" s="7">
        <v>0</v>
      </c>
      <c r="D35" s="37">
        <f>SUM(Mar!D35+C35*3)</f>
        <v>3585</v>
      </c>
      <c r="E35" s="8">
        <v>6859</v>
      </c>
      <c r="F35" s="37">
        <f>SUM(Mar!F35+E35*3)</f>
        <v>236734</v>
      </c>
      <c r="G35" s="8">
        <v>13079</v>
      </c>
      <c r="H35" s="37">
        <f>SUM(Mar!H35+G35)</f>
        <v>154174</v>
      </c>
      <c r="I35" s="37">
        <f t="shared" si="0"/>
        <v>19938</v>
      </c>
      <c r="J35" s="37">
        <f t="shared" si="1"/>
        <v>394493</v>
      </c>
    </row>
    <row r="36" spans="1:10" s="12" customFormat="1" ht="15.75" customHeight="1">
      <c r="A36" s="10" t="s">
        <v>130</v>
      </c>
      <c r="B36" s="11" t="s">
        <v>20</v>
      </c>
      <c r="C36" s="7">
        <v>21086</v>
      </c>
      <c r="D36" s="37">
        <f>SUM(Mar!D36+C36*3)</f>
        <v>637955</v>
      </c>
      <c r="E36" s="8">
        <v>4816</v>
      </c>
      <c r="F36" s="37">
        <f>SUM(Mar!F36+E36*3)</f>
        <v>155025</v>
      </c>
      <c r="G36" s="8">
        <v>257587</v>
      </c>
      <c r="H36" s="37">
        <f>SUM(Mar!H36+G36)</f>
        <v>612419</v>
      </c>
      <c r="I36" s="37">
        <f t="shared" si="0"/>
        <v>283489</v>
      </c>
      <c r="J36" s="37">
        <f t="shared" si="1"/>
        <v>1405399</v>
      </c>
    </row>
    <row r="37" spans="1:10" s="1" customFormat="1" ht="15.75" customHeight="1">
      <c r="A37" s="5" t="s">
        <v>19</v>
      </c>
      <c r="B37" s="6" t="s">
        <v>20</v>
      </c>
      <c r="C37" s="7">
        <v>4719</v>
      </c>
      <c r="D37" s="37">
        <f>SUM(Mar!D37+C37*3)</f>
        <v>235590</v>
      </c>
      <c r="E37" s="8">
        <v>1449</v>
      </c>
      <c r="F37" s="37">
        <f>SUM(Mar!F37+E37*3)</f>
        <v>21150</v>
      </c>
      <c r="G37" s="8">
        <v>13591</v>
      </c>
      <c r="H37" s="37">
        <f>SUM(Mar!H37+G37)</f>
        <v>241479</v>
      </c>
      <c r="I37" s="38">
        <f t="shared" si="0"/>
        <v>19759</v>
      </c>
      <c r="J37" s="37">
        <f t="shared" si="1"/>
        <v>498219</v>
      </c>
    </row>
    <row r="38" spans="1:10" s="1" customFormat="1" ht="15.75" customHeight="1">
      <c r="A38" s="5" t="s">
        <v>26</v>
      </c>
      <c r="B38" s="6" t="s">
        <v>20</v>
      </c>
      <c r="C38" s="7">
        <v>21273</v>
      </c>
      <c r="D38" s="37">
        <f>SUM(Mar!D38+C38*3)</f>
        <v>1585943</v>
      </c>
      <c r="E38" s="8">
        <v>4466</v>
      </c>
      <c r="F38" s="37">
        <f>SUM(Mar!F38+E38*3)</f>
        <v>796006</v>
      </c>
      <c r="G38" s="8">
        <v>176530</v>
      </c>
      <c r="H38" s="37">
        <f>SUM(Mar!H38+G38)</f>
        <v>1789528</v>
      </c>
      <c r="I38" s="38">
        <f t="shared" si="0"/>
        <v>202269</v>
      </c>
      <c r="J38" s="37">
        <f t="shared" si="1"/>
        <v>4171477</v>
      </c>
    </row>
    <row r="39" spans="1:10" s="1" customFormat="1" ht="15.75" customHeight="1">
      <c r="A39" s="5" t="s">
        <v>28</v>
      </c>
      <c r="B39" s="6" t="s">
        <v>20</v>
      </c>
      <c r="C39" s="7">
        <v>720</v>
      </c>
      <c r="D39" s="37">
        <f>SUM(Mar!D39+C39*3)</f>
        <v>609727</v>
      </c>
      <c r="E39" s="8">
        <v>2006</v>
      </c>
      <c r="F39" s="37">
        <f>SUM(Mar!F39+E39*3)</f>
        <v>99068</v>
      </c>
      <c r="G39" s="8">
        <v>14497</v>
      </c>
      <c r="H39" s="37">
        <f>SUM(Mar!H39+G39)</f>
        <v>1313296</v>
      </c>
      <c r="I39" s="38">
        <f t="shared" si="0"/>
        <v>17223</v>
      </c>
      <c r="J39" s="37">
        <f t="shared" si="1"/>
        <v>2022091</v>
      </c>
    </row>
    <row r="40" spans="1:10" s="1" customFormat="1" ht="15.75" customHeight="1">
      <c r="A40" s="5" t="s">
        <v>29</v>
      </c>
      <c r="B40" s="6" t="s">
        <v>20</v>
      </c>
      <c r="C40" s="7">
        <v>12436</v>
      </c>
      <c r="D40" s="37">
        <f>SUM(Mar!D40+C40*3)</f>
        <v>406392</v>
      </c>
      <c r="E40" s="8">
        <v>1703</v>
      </c>
      <c r="F40" s="37">
        <f>SUM(Mar!F40+E40*3)</f>
        <v>94615</v>
      </c>
      <c r="G40" s="8">
        <v>176838</v>
      </c>
      <c r="H40" s="37">
        <f>SUM(Mar!H40+G40)</f>
        <v>593272</v>
      </c>
      <c r="I40" s="38">
        <f t="shared" si="0"/>
        <v>190977</v>
      </c>
      <c r="J40" s="37">
        <f t="shared" si="1"/>
        <v>1094279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SUM(Mar!D41+C41*3)</f>
        <v>0</v>
      </c>
      <c r="E41" s="8">
        <v>0</v>
      </c>
      <c r="F41" s="37">
        <f>SUM(Mar!F41+E41*3)</f>
        <v>0</v>
      </c>
      <c r="G41" s="8">
        <v>0</v>
      </c>
      <c r="H41" s="37">
        <f>SUM(Mar!H41+G41)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11437</v>
      </c>
      <c r="D42" s="37">
        <f>SUM(Mar!D42+C42*3)</f>
        <v>632532</v>
      </c>
      <c r="E42" s="8">
        <v>1821</v>
      </c>
      <c r="F42" s="37">
        <f>SUM(Mar!F42+E42*3)</f>
        <v>374138</v>
      </c>
      <c r="G42" s="8">
        <v>110212</v>
      </c>
      <c r="H42" s="37">
        <f>SUM(Mar!H42+G42)</f>
        <v>1141367</v>
      </c>
      <c r="I42" s="38">
        <f aca="true" t="shared" si="2" ref="I42:I80">SUM(C42,E42,G42)</f>
        <v>123470</v>
      </c>
      <c r="J42" s="37">
        <f t="shared" si="1"/>
        <v>2148037</v>
      </c>
    </row>
    <row r="43" spans="1:10" s="1" customFormat="1" ht="15.75" customHeight="1">
      <c r="A43" s="5" t="s">
        <v>34</v>
      </c>
      <c r="B43" s="6" t="s">
        <v>20</v>
      </c>
      <c r="C43" s="7">
        <v>15332</v>
      </c>
      <c r="D43" s="37">
        <f>SUM(Mar!D43+C43*3)</f>
        <v>866286</v>
      </c>
      <c r="E43" s="8">
        <v>7297</v>
      </c>
      <c r="F43" s="37">
        <f>SUM(Mar!F43+E43*3)</f>
        <v>209291</v>
      </c>
      <c r="G43" s="8">
        <v>101408</v>
      </c>
      <c r="H43" s="37">
        <f>SUM(Mar!H43+G43)</f>
        <v>707077</v>
      </c>
      <c r="I43" s="38">
        <f t="shared" si="2"/>
        <v>124037</v>
      </c>
      <c r="J43" s="37">
        <f t="shared" si="1"/>
        <v>1782654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SUM(Mar!D44+C44*3)</f>
        <v>0</v>
      </c>
      <c r="E44" s="8">
        <v>0</v>
      </c>
      <c r="F44" s="37">
        <f>SUM(Mar!F44+E44*3)</f>
        <v>0</v>
      </c>
      <c r="G44" s="8">
        <v>0</v>
      </c>
      <c r="H44" s="37">
        <f>SUM(Mar!H44+G44)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17597</v>
      </c>
      <c r="D45" s="37">
        <f>SUM(Mar!D45+C45*3)</f>
        <v>1059906</v>
      </c>
      <c r="E45" s="8">
        <v>6786</v>
      </c>
      <c r="F45" s="37">
        <f>SUM(Mar!F45+E45*3)</f>
        <v>210281</v>
      </c>
      <c r="G45" s="8">
        <v>172996</v>
      </c>
      <c r="H45" s="37">
        <f>SUM(Mar!H45+G45)</f>
        <v>2367487</v>
      </c>
      <c r="I45" s="38">
        <f t="shared" si="2"/>
        <v>197379</v>
      </c>
      <c r="J45" s="37">
        <f t="shared" si="1"/>
        <v>3637674</v>
      </c>
    </row>
    <row r="46" spans="1:10" s="12" customFormat="1" ht="15.75" customHeight="1">
      <c r="A46" s="10" t="s">
        <v>39</v>
      </c>
      <c r="B46" s="11" t="s">
        <v>20</v>
      </c>
      <c r="C46" s="7">
        <v>9251</v>
      </c>
      <c r="D46" s="37">
        <f>SUM(Mar!D46+C46*3)</f>
        <v>176844</v>
      </c>
      <c r="E46" s="8">
        <v>1793</v>
      </c>
      <c r="F46" s="37">
        <f>SUM(Mar!F46+E46*3)</f>
        <v>137227</v>
      </c>
      <c r="G46" s="8">
        <v>97551</v>
      </c>
      <c r="H46" s="37">
        <f>SUM(Mar!H46+G46)</f>
        <v>296458</v>
      </c>
      <c r="I46" s="37">
        <f t="shared" si="2"/>
        <v>108595</v>
      </c>
      <c r="J46" s="37">
        <f t="shared" si="1"/>
        <v>610529</v>
      </c>
    </row>
    <row r="47" spans="1:10" s="1" customFormat="1" ht="15.75" customHeight="1">
      <c r="A47" s="5" t="s">
        <v>41</v>
      </c>
      <c r="B47" s="6" t="s">
        <v>20</v>
      </c>
      <c r="C47" s="7">
        <v>20328</v>
      </c>
      <c r="D47" s="37">
        <f>SUM(Mar!D47+C47*3)</f>
        <v>1127798</v>
      </c>
      <c r="E47" s="8">
        <v>8414</v>
      </c>
      <c r="F47" s="37">
        <f>SUM(Mar!F47+E47*3)</f>
        <v>1366667</v>
      </c>
      <c r="G47" s="8">
        <v>135583</v>
      </c>
      <c r="H47" s="37">
        <f>SUM(Mar!H47+G47)</f>
        <v>1823818</v>
      </c>
      <c r="I47" s="38">
        <f t="shared" si="2"/>
        <v>164325</v>
      </c>
      <c r="J47" s="37">
        <f t="shared" si="1"/>
        <v>4318283</v>
      </c>
    </row>
    <row r="48" spans="1:10" s="1" customFormat="1" ht="15.75" customHeight="1">
      <c r="A48" s="5" t="s">
        <v>42</v>
      </c>
      <c r="B48" s="6" t="s">
        <v>20</v>
      </c>
      <c r="C48" s="7">
        <v>5470</v>
      </c>
      <c r="D48" s="37">
        <f>SUM(Mar!D48+C48*3)</f>
        <v>279273</v>
      </c>
      <c r="E48" s="8">
        <v>1430</v>
      </c>
      <c r="F48" s="37">
        <f>SUM(Mar!F48+E48*3)</f>
        <v>100504</v>
      </c>
      <c r="G48" s="8">
        <v>2081</v>
      </c>
      <c r="H48" s="37">
        <f>SUM(Mar!H48+G48)</f>
        <v>345852</v>
      </c>
      <c r="I48" s="38">
        <f t="shared" si="2"/>
        <v>8981</v>
      </c>
      <c r="J48" s="37">
        <f t="shared" si="1"/>
        <v>725629</v>
      </c>
    </row>
    <row r="49" spans="1:10" s="12" customFormat="1" ht="15.75" customHeight="1">
      <c r="A49" s="10" t="s">
        <v>43</v>
      </c>
      <c r="B49" s="11" t="s">
        <v>20</v>
      </c>
      <c r="C49" s="7">
        <v>1838</v>
      </c>
      <c r="D49" s="37">
        <f>SUM(Mar!D49+C49*3)</f>
        <v>59912</v>
      </c>
      <c r="E49" s="8">
        <v>800</v>
      </c>
      <c r="F49" s="37">
        <f>SUM(Mar!F49+E49*3)</f>
        <v>17472</v>
      </c>
      <c r="G49" s="8">
        <v>17405</v>
      </c>
      <c r="H49" s="37">
        <f>SUM(Mar!H49+G49)</f>
        <v>21917</v>
      </c>
      <c r="I49" s="37">
        <f t="shared" si="2"/>
        <v>20043</v>
      </c>
      <c r="J49" s="37">
        <f t="shared" si="1"/>
        <v>99301</v>
      </c>
    </row>
    <row r="50" spans="1:10" s="12" customFormat="1" ht="15.75" customHeight="1">
      <c r="A50" s="10" t="s">
        <v>131</v>
      </c>
      <c r="B50" s="11" t="s">
        <v>20</v>
      </c>
      <c r="C50" s="7">
        <v>8917</v>
      </c>
      <c r="D50" s="37">
        <f>SUM(Mar!D50+C50*3)</f>
        <v>471170</v>
      </c>
      <c r="E50" s="8">
        <v>0</v>
      </c>
      <c r="F50" s="37">
        <f>SUM(Mar!F50+E50*3)</f>
        <v>33340</v>
      </c>
      <c r="G50" s="8">
        <v>45051</v>
      </c>
      <c r="H50" s="37">
        <f>SUM(Mar!H50+G50)</f>
        <v>205224</v>
      </c>
      <c r="I50" s="38">
        <f t="shared" si="2"/>
        <v>53968</v>
      </c>
      <c r="J50" s="37">
        <f t="shared" si="1"/>
        <v>709734</v>
      </c>
    </row>
    <row r="51" spans="1:10" s="1" customFormat="1" ht="15.75" customHeight="1">
      <c r="A51" s="5" t="s">
        <v>48</v>
      </c>
      <c r="B51" s="6" t="s">
        <v>20</v>
      </c>
      <c r="C51" s="7">
        <v>18327</v>
      </c>
      <c r="D51" s="37">
        <f>SUM(Mar!D51+C51*3)</f>
        <v>1041239</v>
      </c>
      <c r="E51" s="8">
        <v>0</v>
      </c>
      <c r="F51" s="37">
        <f>SUM(Mar!F51+E51*3)</f>
        <v>82507</v>
      </c>
      <c r="G51" s="8">
        <v>306618</v>
      </c>
      <c r="H51" s="37">
        <f>SUM(Mar!H51+G51)</f>
        <v>1293801</v>
      </c>
      <c r="I51" s="38">
        <f t="shared" si="2"/>
        <v>324945</v>
      </c>
      <c r="J51" s="37">
        <f t="shared" si="1"/>
        <v>2417547</v>
      </c>
    </row>
    <row r="52" spans="1:10" s="12" customFormat="1" ht="15.75" customHeight="1">
      <c r="A52" s="10" t="s">
        <v>54</v>
      </c>
      <c r="B52" s="11" t="s">
        <v>20</v>
      </c>
      <c r="C52" s="7">
        <v>5981</v>
      </c>
      <c r="D52" s="37">
        <f>SUM(Mar!D52+C52*3)</f>
        <v>57950</v>
      </c>
      <c r="E52" s="8">
        <v>0</v>
      </c>
      <c r="F52" s="37">
        <f>SUM(Mar!F52+E52*3)</f>
        <v>10480</v>
      </c>
      <c r="G52" s="8">
        <v>58859</v>
      </c>
      <c r="H52" s="37">
        <f>SUM(Mar!H52+G52)</f>
        <v>92333</v>
      </c>
      <c r="I52" s="37">
        <f t="shared" si="2"/>
        <v>64840</v>
      </c>
      <c r="J52" s="37">
        <f t="shared" si="1"/>
        <v>160763</v>
      </c>
    </row>
    <row r="53" spans="1:10" s="12" customFormat="1" ht="15.75" customHeight="1">
      <c r="A53" s="10" t="s">
        <v>55</v>
      </c>
      <c r="B53" s="11" t="s">
        <v>20</v>
      </c>
      <c r="C53" s="7">
        <v>14824</v>
      </c>
      <c r="D53" s="37">
        <f>SUM(Mar!D53+C53*3)</f>
        <v>547511</v>
      </c>
      <c r="E53" s="8">
        <v>14149</v>
      </c>
      <c r="F53" s="37">
        <f>SUM(Mar!F53+E53*3)</f>
        <v>828129</v>
      </c>
      <c r="G53" s="8">
        <v>90547</v>
      </c>
      <c r="H53" s="37">
        <f>SUM(Mar!H53+G53)</f>
        <v>810126</v>
      </c>
      <c r="I53" s="37">
        <f t="shared" si="2"/>
        <v>119520</v>
      </c>
      <c r="J53" s="37">
        <f t="shared" si="1"/>
        <v>2185766</v>
      </c>
    </row>
    <row r="54" spans="1:10" s="12" customFormat="1" ht="15.75" customHeight="1">
      <c r="A54" s="10" t="s">
        <v>56</v>
      </c>
      <c r="B54" s="11" t="s">
        <v>20</v>
      </c>
      <c r="C54" s="7">
        <v>26275</v>
      </c>
      <c r="D54" s="37">
        <f>SUM(Mar!D54+C54*3)</f>
        <v>1070313</v>
      </c>
      <c r="E54" s="8">
        <v>13587</v>
      </c>
      <c r="F54" s="37">
        <f>SUM(Mar!F54+E54*3)</f>
        <v>1041144</v>
      </c>
      <c r="G54" s="8">
        <v>255866</v>
      </c>
      <c r="H54" s="37">
        <f>SUM(Mar!H54+G54)</f>
        <v>1706144</v>
      </c>
      <c r="I54" s="37">
        <f t="shared" si="2"/>
        <v>295728</v>
      </c>
      <c r="J54" s="37">
        <f t="shared" si="1"/>
        <v>3817601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SUM(Mar!D55+C55*3)</f>
        <v>93613</v>
      </c>
      <c r="E55" s="8">
        <v>2382</v>
      </c>
      <c r="F55" s="37">
        <f>SUM(Mar!F55+E55*3)</f>
        <v>7506</v>
      </c>
      <c r="G55" s="8">
        <v>15907</v>
      </c>
      <c r="H55" s="37">
        <f>SUM(Mar!H55+G55)</f>
        <v>35988</v>
      </c>
      <c r="I55" s="38">
        <f t="shared" si="2"/>
        <v>18289</v>
      </c>
      <c r="J55" s="37">
        <f t="shared" si="1"/>
        <v>137107</v>
      </c>
    </row>
    <row r="56" spans="1:10" s="1" customFormat="1" ht="15.75" customHeight="1">
      <c r="A56" s="5" t="s">
        <v>59</v>
      </c>
      <c r="B56" s="6" t="s">
        <v>20</v>
      </c>
      <c r="C56" s="7">
        <v>24176</v>
      </c>
      <c r="D56" s="37">
        <f>SUM(Mar!D56+C56*3)</f>
        <v>1138041</v>
      </c>
      <c r="E56" s="8">
        <v>16203</v>
      </c>
      <c r="F56" s="37">
        <f>SUM(Mar!F56+E56*3)</f>
        <v>1806926</v>
      </c>
      <c r="G56" s="8">
        <v>172959</v>
      </c>
      <c r="H56" s="37">
        <f>SUM(Mar!H56+G56)</f>
        <v>2146637</v>
      </c>
      <c r="I56" s="38">
        <f t="shared" si="2"/>
        <v>213338</v>
      </c>
      <c r="J56" s="37">
        <f t="shared" si="1"/>
        <v>5091604</v>
      </c>
    </row>
    <row r="57" spans="1:10" s="1" customFormat="1" ht="15.75" customHeight="1">
      <c r="A57" s="5" t="s">
        <v>60</v>
      </c>
      <c r="B57" s="6" t="s">
        <v>20</v>
      </c>
      <c r="C57" s="7">
        <v>17699</v>
      </c>
      <c r="D57" s="37">
        <f>SUM(Mar!D57+C57*3)</f>
        <v>619459</v>
      </c>
      <c r="E57" s="8">
        <v>14172</v>
      </c>
      <c r="F57" s="37">
        <f>SUM(Mar!F57+E57*3)</f>
        <v>1292925</v>
      </c>
      <c r="G57" s="8">
        <v>143566</v>
      </c>
      <c r="H57" s="37">
        <f>SUM(Mar!H57+G57)</f>
        <v>1560709</v>
      </c>
      <c r="I57" s="38">
        <f t="shared" si="2"/>
        <v>175437</v>
      </c>
      <c r="J57" s="37">
        <f>SUM(D57+F57+H57)</f>
        <v>3473093</v>
      </c>
    </row>
    <row r="58" spans="1:10" s="1" customFormat="1" ht="15.75" customHeight="1">
      <c r="A58" s="5" t="s">
        <v>61</v>
      </c>
      <c r="B58" s="6" t="s">
        <v>20</v>
      </c>
      <c r="C58" s="7">
        <v>30757</v>
      </c>
      <c r="D58" s="37">
        <f>SUM(Mar!D58+C58*3)</f>
        <v>1316810</v>
      </c>
      <c r="E58" s="8">
        <v>9432</v>
      </c>
      <c r="F58" s="37">
        <f>SUM(Mar!F58+E58*3)</f>
        <v>652831</v>
      </c>
      <c r="G58" s="8">
        <v>88509</v>
      </c>
      <c r="H58" s="37">
        <f>SUM(Mar!H58+G58)</f>
        <v>1475798</v>
      </c>
      <c r="I58" s="38">
        <f t="shared" si="2"/>
        <v>128698</v>
      </c>
      <c r="J58" s="37">
        <f t="shared" si="1"/>
        <v>3445439</v>
      </c>
    </row>
    <row r="59" spans="1:10" s="1" customFormat="1" ht="15.75" customHeight="1">
      <c r="A59" s="5" t="s">
        <v>65</v>
      </c>
      <c r="B59" s="6" t="s">
        <v>20</v>
      </c>
      <c r="C59" s="7">
        <v>389</v>
      </c>
      <c r="D59" s="37">
        <f>SUM(Mar!D59+C59*3)</f>
        <v>85133</v>
      </c>
      <c r="E59" s="8">
        <v>0</v>
      </c>
      <c r="F59" s="37">
        <f>SUM(Mar!F59+E59*3)</f>
        <v>138271</v>
      </c>
      <c r="G59" s="8">
        <v>7196</v>
      </c>
      <c r="H59" s="37">
        <f>SUM(Mar!H59+G59)</f>
        <v>814178</v>
      </c>
      <c r="I59" s="38">
        <f t="shared" si="2"/>
        <v>7585</v>
      </c>
      <c r="J59" s="37">
        <f t="shared" si="1"/>
        <v>1037582</v>
      </c>
    </row>
    <row r="60" spans="1:10" s="1" customFormat="1" ht="15.75" customHeight="1">
      <c r="A60" s="5" t="s">
        <v>66</v>
      </c>
      <c r="B60" s="6" t="s">
        <v>20</v>
      </c>
      <c r="C60" s="7">
        <v>25500</v>
      </c>
      <c r="D60" s="37">
        <f>SUM(Mar!D60+C60*3)</f>
        <v>564241</v>
      </c>
      <c r="E60" s="8">
        <v>0</v>
      </c>
      <c r="F60" s="37">
        <f>SUM(Mar!F60+E60*3)</f>
        <v>85205</v>
      </c>
      <c r="G60" s="8">
        <v>164415</v>
      </c>
      <c r="H60" s="37">
        <f>SUM(Mar!H60+G60)</f>
        <v>841249</v>
      </c>
      <c r="I60" s="38">
        <f t="shared" si="2"/>
        <v>189915</v>
      </c>
      <c r="J60" s="37">
        <f t="shared" si="1"/>
        <v>1490695</v>
      </c>
    </row>
    <row r="61" spans="1:10" s="1" customFormat="1" ht="15.75" customHeight="1">
      <c r="A61" s="5" t="s">
        <v>67</v>
      </c>
      <c r="B61" s="6" t="s">
        <v>20</v>
      </c>
      <c r="C61" s="7">
        <v>127</v>
      </c>
      <c r="D61" s="37">
        <f>SUM(Mar!D61+C61*3)</f>
        <v>113620</v>
      </c>
      <c r="E61" s="8">
        <v>0</v>
      </c>
      <c r="F61" s="37">
        <f>SUM(Mar!F61+E61*3)</f>
        <v>18084</v>
      </c>
      <c r="G61" s="8">
        <v>2230</v>
      </c>
      <c r="H61" s="37">
        <f>SUM(Mar!H61+G61)</f>
        <v>131852</v>
      </c>
      <c r="I61" s="38">
        <f t="shared" si="2"/>
        <v>2357</v>
      </c>
      <c r="J61" s="37">
        <f t="shared" si="1"/>
        <v>263556</v>
      </c>
    </row>
    <row r="62" spans="1:10" s="12" customFormat="1" ht="15.75" customHeight="1">
      <c r="A62" s="10" t="s">
        <v>68</v>
      </c>
      <c r="B62" s="11" t="s">
        <v>20</v>
      </c>
      <c r="C62" s="7">
        <v>1494</v>
      </c>
      <c r="D62" s="37">
        <f>SUM(Mar!D62+C62*3)</f>
        <v>177623</v>
      </c>
      <c r="E62" s="8">
        <v>794</v>
      </c>
      <c r="F62" s="37">
        <f>SUM(Mar!F62+E62*3)</f>
        <v>144930</v>
      </c>
      <c r="G62" s="8">
        <v>19539</v>
      </c>
      <c r="H62" s="37">
        <f>SUM(Mar!H62+G62)</f>
        <v>275668</v>
      </c>
      <c r="I62" s="37">
        <f t="shared" si="2"/>
        <v>21827</v>
      </c>
      <c r="J62" s="37">
        <f t="shared" si="1"/>
        <v>598221</v>
      </c>
    </row>
    <row r="63" spans="1:10" s="1" customFormat="1" ht="15.75" customHeight="1">
      <c r="A63" s="5" t="s">
        <v>69</v>
      </c>
      <c r="B63" s="6" t="s">
        <v>20</v>
      </c>
      <c r="C63" s="7">
        <v>10442</v>
      </c>
      <c r="D63" s="37">
        <f>SUM(Mar!D63+C63*3)</f>
        <v>371325</v>
      </c>
      <c r="E63" s="8">
        <v>3867</v>
      </c>
      <c r="F63" s="37">
        <f>SUM(Mar!F63+E63*3)</f>
        <v>314277</v>
      </c>
      <c r="G63" s="8">
        <v>159720</v>
      </c>
      <c r="H63" s="37">
        <f>SUM(Mar!H63+G63)</f>
        <v>568954</v>
      </c>
      <c r="I63" s="38">
        <f t="shared" si="2"/>
        <v>174029</v>
      </c>
      <c r="J63" s="37">
        <f t="shared" si="1"/>
        <v>1254556</v>
      </c>
    </row>
    <row r="64" spans="1:10" s="12" customFormat="1" ht="15.75" customHeight="1">
      <c r="A64" s="10" t="s">
        <v>70</v>
      </c>
      <c r="B64" s="11" t="s">
        <v>20</v>
      </c>
      <c r="C64" s="7">
        <v>5985</v>
      </c>
      <c r="D64" s="37">
        <f>SUM(Mar!D64+C64*3)</f>
        <v>415519</v>
      </c>
      <c r="E64" s="8">
        <v>2358</v>
      </c>
      <c r="F64" s="37">
        <f>SUM(Mar!F64+E64*3)</f>
        <v>483089</v>
      </c>
      <c r="G64" s="8">
        <v>9134</v>
      </c>
      <c r="H64" s="37">
        <f>SUM(Mar!H64+G64)</f>
        <v>692503</v>
      </c>
      <c r="I64" s="37">
        <f t="shared" si="2"/>
        <v>17477</v>
      </c>
      <c r="J64" s="37">
        <f t="shared" si="1"/>
        <v>1591111</v>
      </c>
    </row>
    <row r="65" spans="1:10" s="1" customFormat="1" ht="15.75" customHeight="1">
      <c r="A65" s="5" t="s">
        <v>71</v>
      </c>
      <c r="B65" s="6" t="s">
        <v>20</v>
      </c>
      <c r="C65" s="7">
        <v>5428</v>
      </c>
      <c r="D65" s="37">
        <f>SUM(Mar!D65+C65*3)</f>
        <v>262287</v>
      </c>
      <c r="E65" s="8">
        <v>444</v>
      </c>
      <c r="F65" s="37">
        <f>SUM(Mar!F65+E65*3)</f>
        <v>183229</v>
      </c>
      <c r="G65" s="8">
        <v>30898</v>
      </c>
      <c r="H65" s="37">
        <f>SUM(Mar!H65+G65)</f>
        <v>472026</v>
      </c>
      <c r="I65" s="38">
        <f t="shared" si="2"/>
        <v>36770</v>
      </c>
      <c r="J65" s="37">
        <f t="shared" si="1"/>
        <v>917542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SUM(Mar!D66+C66*3)</f>
        <v>0</v>
      </c>
      <c r="E66" s="8">
        <v>0</v>
      </c>
      <c r="F66" s="37">
        <f>SUM(Mar!F66+E66*3)</f>
        <v>0</v>
      </c>
      <c r="G66" s="8">
        <v>0</v>
      </c>
      <c r="H66" s="37">
        <f>SUM(Mar!H66+G66)</f>
        <v>0</v>
      </c>
      <c r="I66" s="37">
        <f t="shared" si="2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2964</v>
      </c>
      <c r="D67" s="37">
        <f>SUM(Mar!D67+C67*3)</f>
        <v>475463</v>
      </c>
      <c r="E67" s="8">
        <v>0</v>
      </c>
      <c r="F67" s="37">
        <f>SUM(Mar!F67+E67*3)</f>
        <v>0</v>
      </c>
      <c r="G67" s="8">
        <v>27188</v>
      </c>
      <c r="H67" s="37">
        <f>SUM(Mar!H67+G67)</f>
        <v>396002</v>
      </c>
      <c r="I67" s="38">
        <f t="shared" si="2"/>
        <v>30152</v>
      </c>
      <c r="J67" s="37">
        <f t="shared" si="1"/>
        <v>871465</v>
      </c>
    </row>
    <row r="68" spans="1:10" s="12" customFormat="1" ht="15.75" customHeight="1">
      <c r="A68" s="10" t="s">
        <v>74</v>
      </c>
      <c r="B68" s="11" t="s">
        <v>20</v>
      </c>
      <c r="C68" s="7">
        <v>4625</v>
      </c>
      <c r="D68" s="37">
        <f>SUM(Mar!D68+C68*3)</f>
        <v>230947</v>
      </c>
      <c r="E68" s="8">
        <v>1021</v>
      </c>
      <c r="F68" s="37">
        <f>SUM(Mar!F68+E68*3)</f>
        <v>30882</v>
      </c>
      <c r="G68" s="8">
        <v>30318</v>
      </c>
      <c r="H68" s="37">
        <f>SUM(Mar!H68+G68)</f>
        <v>138594</v>
      </c>
      <c r="I68" s="37">
        <f t="shared" si="2"/>
        <v>35964</v>
      </c>
      <c r="J68" s="37">
        <f>SUM(D68+F68+H68)</f>
        <v>400423</v>
      </c>
    </row>
    <row r="69" spans="1:10" s="1" customFormat="1" ht="15.75" customHeight="1">
      <c r="A69" s="5" t="s">
        <v>75</v>
      </c>
      <c r="B69" s="6" t="s">
        <v>20</v>
      </c>
      <c r="C69" s="7">
        <v>0</v>
      </c>
      <c r="D69" s="37">
        <f>SUM(Mar!D69+C69*3)</f>
        <v>179251</v>
      </c>
      <c r="E69" s="8">
        <v>1627</v>
      </c>
      <c r="F69" s="37">
        <f>SUM(Mar!F69+E69*3)</f>
        <v>299311</v>
      </c>
      <c r="G69" s="8">
        <v>16474</v>
      </c>
      <c r="H69" s="37">
        <f>SUM(Mar!H69+G69)</f>
        <v>951348</v>
      </c>
      <c r="I69" s="38">
        <f t="shared" si="2"/>
        <v>18101</v>
      </c>
      <c r="J69" s="37">
        <f t="shared" si="1"/>
        <v>1429910</v>
      </c>
    </row>
    <row r="70" spans="1:10" s="1" customFormat="1" ht="15.75" customHeight="1">
      <c r="A70" s="5" t="s">
        <v>76</v>
      </c>
      <c r="B70" s="6" t="s">
        <v>20</v>
      </c>
      <c r="C70" s="7">
        <v>6280</v>
      </c>
      <c r="D70" s="37">
        <f>SUM(Mar!D70+C70*3)</f>
        <v>234634</v>
      </c>
      <c r="E70" s="8">
        <v>1332</v>
      </c>
      <c r="F70" s="37">
        <f>SUM(Mar!F70+E70*3)</f>
        <v>112242</v>
      </c>
      <c r="G70" s="8">
        <v>27487</v>
      </c>
      <c r="H70" s="37">
        <f>SUM(Mar!H70+G70)</f>
        <v>637327</v>
      </c>
      <c r="I70" s="38">
        <f t="shared" si="2"/>
        <v>35099</v>
      </c>
      <c r="J70" s="37">
        <f t="shared" si="1"/>
        <v>984203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SUM(Mar!D71+C71*3)</f>
        <v>0</v>
      </c>
      <c r="E71" s="8">
        <v>0</v>
      </c>
      <c r="F71" s="37">
        <f>SUM(Mar!F71+E71*3)</f>
        <v>0</v>
      </c>
      <c r="G71" s="8">
        <v>0</v>
      </c>
      <c r="H71" s="37">
        <f>SUM(Mar!H71+G71)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1102</v>
      </c>
      <c r="D72" s="37">
        <f>SUM(Mar!D72+C72*3)</f>
        <v>85688</v>
      </c>
      <c r="E72" s="8">
        <v>342</v>
      </c>
      <c r="F72" s="37">
        <f>SUM(Mar!F72+E72*3)</f>
        <v>50720</v>
      </c>
      <c r="G72" s="8">
        <v>11068</v>
      </c>
      <c r="H72" s="37">
        <f>SUM(Mar!H72+G72)</f>
        <v>110419</v>
      </c>
      <c r="I72" s="37">
        <f t="shared" si="2"/>
        <v>12512</v>
      </c>
      <c r="J72" s="37">
        <f t="shared" si="1"/>
        <v>246827</v>
      </c>
    </row>
    <row r="73" spans="1:10" s="12" customFormat="1" ht="15.75" customHeight="1">
      <c r="A73" s="10" t="s">
        <v>80</v>
      </c>
      <c r="B73" s="11" t="s">
        <v>20</v>
      </c>
      <c r="C73" s="7">
        <v>19824</v>
      </c>
      <c r="D73" s="37">
        <f>SUM(Mar!D73+C73*3)</f>
        <v>775001</v>
      </c>
      <c r="E73" s="8">
        <v>28</v>
      </c>
      <c r="F73" s="37">
        <f>SUM(Mar!F73+E73*3)</f>
        <v>69045</v>
      </c>
      <c r="G73" s="8">
        <v>159137</v>
      </c>
      <c r="H73" s="37">
        <f>SUM(Mar!H73+G73)</f>
        <v>1081052</v>
      </c>
      <c r="I73" s="37">
        <f t="shared" si="2"/>
        <v>178989</v>
      </c>
      <c r="J73" s="37">
        <f t="shared" si="1"/>
        <v>1925098</v>
      </c>
    </row>
    <row r="74" spans="1:10" s="1" customFormat="1" ht="15.75" customHeight="1">
      <c r="A74" s="5" t="s">
        <v>81</v>
      </c>
      <c r="B74" s="6" t="s">
        <v>20</v>
      </c>
      <c r="C74" s="7">
        <v>3051</v>
      </c>
      <c r="D74" s="37">
        <f>SUM(Mar!D74+C74*3)</f>
        <v>180119</v>
      </c>
      <c r="E74" s="8">
        <v>0</v>
      </c>
      <c r="F74" s="37">
        <f>SUM(Mar!F74+E74*3)</f>
        <v>78820</v>
      </c>
      <c r="G74" s="8">
        <v>66825</v>
      </c>
      <c r="H74" s="37">
        <f>SUM(Mar!H74+G74)</f>
        <v>213165</v>
      </c>
      <c r="I74" s="38">
        <f t="shared" si="2"/>
        <v>69876</v>
      </c>
      <c r="J74" s="37">
        <f t="shared" si="1"/>
        <v>472104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SUM(Mar!D75+C75*3)</f>
        <v>0</v>
      </c>
      <c r="E75" s="8">
        <v>0</v>
      </c>
      <c r="F75" s="37">
        <f>SUM(Mar!F75+E75*3)</f>
        <v>0</v>
      </c>
      <c r="G75" s="8">
        <v>0</v>
      </c>
      <c r="H75" s="37">
        <f>SUM(Mar!H75+G75)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SUM(Mar!D76+C76*3)</f>
        <v>0</v>
      </c>
      <c r="E76" s="8">
        <v>0</v>
      </c>
      <c r="F76" s="37">
        <f>SUM(Mar!F76+E76*3)</f>
        <v>0</v>
      </c>
      <c r="G76" s="8">
        <v>0</v>
      </c>
      <c r="H76" s="37">
        <f>SUM(Mar!H76+G76)</f>
        <v>-32880</v>
      </c>
      <c r="I76" s="37">
        <f t="shared" si="2"/>
        <v>0</v>
      </c>
      <c r="J76" s="37">
        <f>SUM(D76+F76+H76)</f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18713</v>
      </c>
      <c r="D77" s="37">
        <f>SUM(Mar!D77+C77*3)</f>
        <v>1218032</v>
      </c>
      <c r="E77" s="8">
        <v>10071</v>
      </c>
      <c r="F77" s="37">
        <f>SUM(Mar!F77+E77*3)</f>
        <v>1120485</v>
      </c>
      <c r="G77" s="8">
        <v>301495</v>
      </c>
      <c r="H77" s="37">
        <f>SUM(Mar!H77+G77)</f>
        <v>1896892</v>
      </c>
      <c r="I77" s="38">
        <f t="shared" si="2"/>
        <v>330279</v>
      </c>
      <c r="J77" s="37">
        <f>SUM(D77+F77+H77)</f>
        <v>4235409</v>
      </c>
    </row>
    <row r="78" spans="1:10" s="1" customFormat="1" ht="15.75" customHeight="1">
      <c r="A78" s="5" t="s">
        <v>140</v>
      </c>
      <c r="B78" s="6" t="s">
        <v>20</v>
      </c>
      <c r="C78" s="7">
        <v>0</v>
      </c>
      <c r="D78" s="37">
        <f>SUM(Mar!D78+C78*3)</f>
        <v>1506</v>
      </c>
      <c r="E78" s="8">
        <v>2134</v>
      </c>
      <c r="F78" s="37">
        <f>SUM(Mar!F78+E78*3)</f>
        <v>502660</v>
      </c>
      <c r="G78" s="8">
        <v>3377</v>
      </c>
      <c r="H78" s="37">
        <f>SUM(Mar!H78+G78)</f>
        <v>160048</v>
      </c>
      <c r="I78" s="38">
        <f t="shared" si="2"/>
        <v>5511</v>
      </c>
      <c r="J78" s="37">
        <f>SUM(D78+F78+H78)</f>
        <v>664214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SUM(Mar!D79+C79*3)</f>
        <v>24057</v>
      </c>
      <c r="E79" s="8">
        <v>7663</v>
      </c>
      <c r="F79" s="37">
        <f>SUM(Mar!F79+E79*3)</f>
        <v>732613</v>
      </c>
      <c r="G79" s="8">
        <v>2048</v>
      </c>
      <c r="H79" s="37">
        <f>SUM(Mar!H79+G79)</f>
        <v>182720</v>
      </c>
      <c r="I79" s="38">
        <f t="shared" si="2"/>
        <v>9711</v>
      </c>
      <c r="J79" s="37">
        <f>SUM(D79+F79+H79)</f>
        <v>939390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SUM(Mar!D80+C80*3)</f>
        <v>24057</v>
      </c>
      <c r="E80" s="8">
        <v>3806</v>
      </c>
      <c r="F80" s="37">
        <f>SUM(Mar!F80+E80*3)</f>
        <v>331918</v>
      </c>
      <c r="G80" s="8">
        <v>279</v>
      </c>
      <c r="H80" s="37">
        <f>SUM(Mar!H80+G80)</f>
        <v>227018</v>
      </c>
      <c r="I80" s="38">
        <f t="shared" si="2"/>
        <v>4085</v>
      </c>
      <c r="J80" s="37">
        <f>SUM(D80+F80+H80)</f>
        <v>582993</v>
      </c>
    </row>
    <row r="81" spans="1:10" s="3" customFormat="1" ht="21.75">
      <c r="A81" s="20" t="s">
        <v>126</v>
      </c>
      <c r="B81" s="2"/>
      <c r="C81" s="9">
        <f>SUM(C5:C35)</f>
        <v>93693</v>
      </c>
      <c r="D81" s="38">
        <f aca="true" t="shared" si="3" ref="D81:J81">SUM(D5:D35)</f>
        <v>11814713</v>
      </c>
      <c r="E81" s="9">
        <f t="shared" si="3"/>
        <v>135621</v>
      </c>
      <c r="F81" s="38">
        <f t="shared" si="3"/>
        <v>6664336</v>
      </c>
      <c r="G81" s="9">
        <f t="shared" si="3"/>
        <v>2540321</v>
      </c>
      <c r="H81" s="38">
        <f t="shared" si="3"/>
        <v>18292344</v>
      </c>
      <c r="I81" s="38">
        <f t="shared" si="3"/>
        <v>2769635</v>
      </c>
      <c r="J81" s="38">
        <f t="shared" si="3"/>
        <v>36771393</v>
      </c>
    </row>
    <row r="82" spans="1:10" s="3" customFormat="1" ht="21.75">
      <c r="A82" s="20" t="s">
        <v>127</v>
      </c>
      <c r="B82" s="2"/>
      <c r="C82" s="9">
        <f>SUM(C36:C80)</f>
        <v>394367</v>
      </c>
      <c r="D82" s="38">
        <f aca="true" t="shared" si="4" ref="D82:J82">SUM(D36:D80)</f>
        <v>19452767</v>
      </c>
      <c r="E82" s="9">
        <f t="shared" si="4"/>
        <v>148193</v>
      </c>
      <c r="F82" s="38">
        <f t="shared" si="4"/>
        <v>14033013</v>
      </c>
      <c r="G82" s="9">
        <f t="shared" si="4"/>
        <v>3492989</v>
      </c>
      <c r="H82" s="38">
        <f t="shared" si="4"/>
        <v>30338865</v>
      </c>
      <c r="I82" s="38">
        <f t="shared" si="4"/>
        <v>4035549</v>
      </c>
      <c r="J82" s="38">
        <f t="shared" si="4"/>
        <v>63824645</v>
      </c>
    </row>
    <row r="83" spans="1:10" s="3" customFormat="1" ht="15.75" customHeight="1">
      <c r="A83" s="18" t="s">
        <v>89</v>
      </c>
      <c r="B83" s="2"/>
      <c r="C83" s="9">
        <f>SUM(C81:C82)</f>
        <v>488060</v>
      </c>
      <c r="D83" s="38">
        <f aca="true" t="shared" si="5" ref="D83:J83">SUM(D81:D82)</f>
        <v>31267480</v>
      </c>
      <c r="E83" s="9">
        <f t="shared" si="5"/>
        <v>283814</v>
      </c>
      <c r="F83" s="38">
        <f t="shared" si="5"/>
        <v>20697349</v>
      </c>
      <c r="G83" s="9">
        <f t="shared" si="5"/>
        <v>6033310</v>
      </c>
      <c r="H83" s="38">
        <f t="shared" si="5"/>
        <v>48631209</v>
      </c>
      <c r="I83" s="38">
        <f t="shared" si="5"/>
        <v>6805184</v>
      </c>
      <c r="J83" s="38">
        <f t="shared" si="5"/>
        <v>100596038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1">
        <v>78664863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1">
        <v>65716405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D83:H86 K3:IV83 I83:J83 B3:C86 D3:J82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36:C80">
    <cfRule type="expression" priority="15" dxfId="0" stopIfTrue="1">
      <formula>CellHasFormula</formula>
    </cfRule>
  </conditionalFormatting>
  <conditionalFormatting sqref="C36:C80">
    <cfRule type="expression" priority="14" dxfId="0" stopIfTrue="1">
      <formula>CellHasFormula</formula>
    </cfRule>
  </conditionalFormatting>
  <conditionalFormatting sqref="C36:C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C5:C35">
    <cfRule type="expression" priority="5" dxfId="0" stopIfTrue="1">
      <formula>CellHasFormula</formula>
    </cfRule>
  </conditionalFormatting>
  <conditionalFormatting sqref="E5:E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G42" sqref="G42"/>
    </sheetView>
  </sheetViews>
  <sheetFormatPr defaultColWidth="9.140625" defaultRowHeight="12.75"/>
  <cols>
    <col min="1" max="1" width="19.5742187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  <col min="11" max="11" width="10.7109375" style="0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153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41" t="s">
        <v>11</v>
      </c>
      <c r="E4" s="4" t="s">
        <v>109</v>
      </c>
      <c r="F4" s="41" t="s">
        <v>14</v>
      </c>
      <c r="G4" s="4" t="s">
        <v>15</v>
      </c>
      <c r="H4" s="41" t="s">
        <v>90</v>
      </c>
      <c r="I4" s="41" t="s">
        <v>110</v>
      </c>
      <c r="J4" s="41" t="s">
        <v>18</v>
      </c>
    </row>
    <row r="5" spans="1:12" s="12" customFormat="1" ht="15.75" customHeight="1">
      <c r="A5" s="10" t="s">
        <v>129</v>
      </c>
      <c r="B5" s="11" t="s">
        <v>22</v>
      </c>
      <c r="C5" s="7">
        <v>1102</v>
      </c>
      <c r="D5" s="37">
        <f>SUM(Apr!D5+C5*2)</f>
        <v>619878</v>
      </c>
      <c r="E5" s="8">
        <v>2926</v>
      </c>
      <c r="F5" s="37">
        <f>SUM(Apr!F5+E5*2)</f>
        <v>283652</v>
      </c>
      <c r="G5" s="8">
        <v>8057</v>
      </c>
      <c r="H5" s="37">
        <f>SUM(Apr!H5+G5)</f>
        <v>581141</v>
      </c>
      <c r="I5" s="37">
        <f aca="true" t="shared" si="0" ref="I5:I41">SUM(C5,E5,G5)</f>
        <v>12085</v>
      </c>
      <c r="J5" s="37">
        <f>SUM(D5+F5+H5)</f>
        <v>1484671</v>
      </c>
      <c r="K5" s="53"/>
      <c r="L5" s="53"/>
    </row>
    <row r="6" spans="1:12" s="12" customFormat="1" ht="15.75" customHeight="1">
      <c r="A6" s="10" t="s">
        <v>21</v>
      </c>
      <c r="B6" s="11" t="s">
        <v>22</v>
      </c>
      <c r="C6" s="7">
        <v>0</v>
      </c>
      <c r="D6" s="37">
        <f>SUM(Apr!D6+C6*2)</f>
        <v>39213</v>
      </c>
      <c r="E6" s="8">
        <v>0</v>
      </c>
      <c r="F6" s="37">
        <f>SUM(Apr!F6+E6*2)</f>
        <v>13016</v>
      </c>
      <c r="G6" s="8">
        <v>0</v>
      </c>
      <c r="H6" s="37">
        <f>SUM(Apr!H6+G6)</f>
        <v>46669</v>
      </c>
      <c r="I6" s="37">
        <f t="shared" si="0"/>
        <v>0</v>
      </c>
      <c r="J6" s="37">
        <f>SUM(D6+F6+H6)</f>
        <v>98898</v>
      </c>
      <c r="K6" s="53"/>
      <c r="L6" s="53"/>
    </row>
    <row r="7" spans="1:12" s="12" customFormat="1" ht="15.75" customHeight="1">
      <c r="A7" s="10" t="s">
        <v>23</v>
      </c>
      <c r="B7" s="11" t="s">
        <v>22</v>
      </c>
      <c r="C7" s="7">
        <v>5413</v>
      </c>
      <c r="D7" s="37">
        <f>SUM(Apr!D7+C7*2)</f>
        <v>241018</v>
      </c>
      <c r="E7" s="8">
        <v>5468</v>
      </c>
      <c r="F7" s="37">
        <f>SUM(Apr!F7+E7*2)</f>
        <v>216438</v>
      </c>
      <c r="G7" s="8">
        <v>160068</v>
      </c>
      <c r="H7" s="37">
        <f>SUM(Apr!H7+G7)</f>
        <v>530871</v>
      </c>
      <c r="I7" s="37">
        <f t="shared" si="0"/>
        <v>170949</v>
      </c>
      <c r="J7" s="37">
        <f aca="true" t="shared" si="1" ref="J7:J75">SUM(D7+F7+H7)</f>
        <v>988327</v>
      </c>
      <c r="K7" s="53"/>
      <c r="L7" s="53"/>
    </row>
    <row r="8" spans="1:12" s="1" customFormat="1" ht="15.75" customHeight="1">
      <c r="A8" s="5" t="s">
        <v>24</v>
      </c>
      <c r="B8" s="6" t="s">
        <v>22</v>
      </c>
      <c r="C8" s="7">
        <v>8609</v>
      </c>
      <c r="D8" s="37">
        <f>SUM(Apr!D8+C8*2)</f>
        <v>1452204</v>
      </c>
      <c r="E8" s="8">
        <v>24447</v>
      </c>
      <c r="F8" s="37">
        <f>SUM(Apr!F8+E8*2)</f>
        <v>573639</v>
      </c>
      <c r="G8" s="8">
        <v>189168</v>
      </c>
      <c r="H8" s="37">
        <f>SUM(Apr!H8+G8)</f>
        <v>2763375</v>
      </c>
      <c r="I8" s="38">
        <f t="shared" si="0"/>
        <v>222224</v>
      </c>
      <c r="J8" s="37">
        <f t="shared" si="1"/>
        <v>4789218</v>
      </c>
      <c r="K8" s="53"/>
      <c r="L8" s="53"/>
    </row>
    <row r="9" spans="1:12" s="12" customFormat="1" ht="15.75" customHeight="1">
      <c r="A9" s="10" t="s">
        <v>25</v>
      </c>
      <c r="B9" s="11" t="s">
        <v>22</v>
      </c>
      <c r="C9" s="7">
        <v>1646</v>
      </c>
      <c r="D9" s="37">
        <f>SUM(Apr!D9+C9*2)</f>
        <v>133316</v>
      </c>
      <c r="E9" s="8">
        <v>2940</v>
      </c>
      <c r="F9" s="37">
        <f>SUM(Apr!F9+E9*2)</f>
        <v>70705</v>
      </c>
      <c r="G9" s="8">
        <v>18173</v>
      </c>
      <c r="H9" s="37">
        <f>SUM(Apr!H9+G9)</f>
        <v>168403</v>
      </c>
      <c r="I9" s="37">
        <f t="shared" si="0"/>
        <v>22759</v>
      </c>
      <c r="J9" s="37">
        <f t="shared" si="1"/>
        <v>372424</v>
      </c>
      <c r="K9" s="53"/>
      <c r="L9" s="53"/>
    </row>
    <row r="10" spans="1:12" s="1" customFormat="1" ht="15.75" customHeight="1">
      <c r="A10" s="5" t="s">
        <v>27</v>
      </c>
      <c r="B10" s="6" t="s">
        <v>22</v>
      </c>
      <c r="C10" s="7">
        <v>7200</v>
      </c>
      <c r="D10" s="37">
        <f>SUM(Apr!D10+C10*2)</f>
        <v>216899</v>
      </c>
      <c r="E10" s="8">
        <v>3738</v>
      </c>
      <c r="F10" s="37">
        <f>SUM(Apr!F10+E10*2)</f>
        <v>251033</v>
      </c>
      <c r="G10" s="8">
        <v>85281</v>
      </c>
      <c r="H10" s="37">
        <f>SUM(Apr!H10+G10)</f>
        <v>577448</v>
      </c>
      <c r="I10" s="38">
        <f t="shared" si="0"/>
        <v>96219</v>
      </c>
      <c r="J10" s="37">
        <f t="shared" si="1"/>
        <v>1045380</v>
      </c>
      <c r="K10" s="53"/>
      <c r="L10" s="53"/>
    </row>
    <row r="11" spans="1:12" s="1" customFormat="1" ht="15.75" customHeight="1">
      <c r="A11" s="5" t="s">
        <v>30</v>
      </c>
      <c r="B11" s="6" t="s">
        <v>22</v>
      </c>
      <c r="C11" s="7">
        <v>2390</v>
      </c>
      <c r="D11" s="37">
        <f>SUM(Apr!D11+C11*2)</f>
        <v>245036</v>
      </c>
      <c r="E11" s="8">
        <v>12133</v>
      </c>
      <c r="F11" s="37">
        <f>SUM(Apr!F11+E11*2)</f>
        <v>363968</v>
      </c>
      <c r="G11" s="8">
        <v>184976</v>
      </c>
      <c r="H11" s="37">
        <f>SUM(Apr!H11+G11)</f>
        <v>1235557</v>
      </c>
      <c r="I11" s="38">
        <f t="shared" si="0"/>
        <v>199499</v>
      </c>
      <c r="J11" s="37">
        <f t="shared" si="1"/>
        <v>1844561</v>
      </c>
      <c r="K11" s="53"/>
      <c r="L11" s="53"/>
    </row>
    <row r="12" spans="1:12" s="1" customFormat="1" ht="15.75" customHeight="1">
      <c r="A12" s="5" t="s">
        <v>31</v>
      </c>
      <c r="B12" s="6" t="s">
        <v>22</v>
      </c>
      <c r="C12" s="7">
        <v>3852</v>
      </c>
      <c r="D12" s="37">
        <f>SUM(Apr!D12+C12*2)</f>
        <v>246243</v>
      </c>
      <c r="E12" s="8">
        <v>3282</v>
      </c>
      <c r="F12" s="37">
        <f>SUM(Apr!F12+E12*2)</f>
        <v>192486</v>
      </c>
      <c r="G12" s="8">
        <v>610</v>
      </c>
      <c r="H12" s="37">
        <f>SUM(Apr!H12+G12)</f>
        <v>336442</v>
      </c>
      <c r="I12" s="38">
        <f t="shared" si="0"/>
        <v>7744</v>
      </c>
      <c r="J12" s="37">
        <f t="shared" si="1"/>
        <v>775171</v>
      </c>
      <c r="K12" s="53"/>
      <c r="L12" s="53"/>
    </row>
    <row r="13" spans="1:12" s="12" customFormat="1" ht="15.75" customHeight="1">
      <c r="A13" s="10" t="s">
        <v>36</v>
      </c>
      <c r="B13" s="11" t="s">
        <v>22</v>
      </c>
      <c r="C13" s="7">
        <v>0</v>
      </c>
      <c r="D13" s="37">
        <f>SUM(Apr!D13+C13*2)</f>
        <v>6299</v>
      </c>
      <c r="E13" s="8"/>
      <c r="F13" s="37">
        <f>SUM(Apr!F13+E13*2)</f>
        <v>5975</v>
      </c>
      <c r="G13" s="8">
        <v>0</v>
      </c>
      <c r="H13" s="37">
        <f>SUM(Apr!H13+G13)</f>
        <v>852</v>
      </c>
      <c r="I13" s="37">
        <f t="shared" si="0"/>
        <v>0</v>
      </c>
      <c r="J13" s="37">
        <f t="shared" si="1"/>
        <v>13126</v>
      </c>
      <c r="K13" s="53"/>
      <c r="L13" s="53"/>
    </row>
    <row r="14" spans="1:12" s="1" customFormat="1" ht="15.75" customHeight="1">
      <c r="A14" s="5" t="s">
        <v>37</v>
      </c>
      <c r="B14" s="6" t="s">
        <v>22</v>
      </c>
      <c r="C14" s="7">
        <v>4234</v>
      </c>
      <c r="D14" s="37">
        <f>SUM(Apr!D14+C14*2)</f>
        <v>358037</v>
      </c>
      <c r="E14" s="8">
        <v>1690</v>
      </c>
      <c r="F14" s="37">
        <f>SUM(Apr!F14+E14*2)</f>
        <v>123484</v>
      </c>
      <c r="G14" s="8">
        <v>10715</v>
      </c>
      <c r="H14" s="37">
        <f>SUM(Apr!H14+G14)</f>
        <v>699898</v>
      </c>
      <c r="I14" s="38">
        <f t="shared" si="0"/>
        <v>16639</v>
      </c>
      <c r="J14" s="37">
        <f t="shared" si="1"/>
        <v>1181419</v>
      </c>
      <c r="K14" s="53"/>
      <c r="L14" s="53"/>
    </row>
    <row r="15" spans="1:12" s="1" customFormat="1" ht="15.75" customHeight="1">
      <c r="A15" s="5" t="s">
        <v>40</v>
      </c>
      <c r="B15" s="6" t="s">
        <v>22</v>
      </c>
      <c r="C15" s="7">
        <v>14907</v>
      </c>
      <c r="D15" s="37">
        <f>SUM(Apr!D15+C15*2)</f>
        <v>619706</v>
      </c>
      <c r="E15" s="8">
        <v>6064</v>
      </c>
      <c r="F15" s="37">
        <f>SUM(Apr!F15+E15*2)</f>
        <v>285729</v>
      </c>
      <c r="G15" s="8">
        <v>89975</v>
      </c>
      <c r="H15" s="37">
        <f>SUM(Apr!H15+G15)</f>
        <v>736873</v>
      </c>
      <c r="I15" s="38">
        <f t="shared" si="0"/>
        <v>110946</v>
      </c>
      <c r="J15" s="37">
        <f t="shared" si="1"/>
        <v>1642308</v>
      </c>
      <c r="K15" s="53"/>
      <c r="L15" s="53"/>
    </row>
    <row r="16" spans="1:12" s="1" customFormat="1" ht="15.75" customHeight="1">
      <c r="A16" s="5" t="s">
        <v>44</v>
      </c>
      <c r="B16" s="6" t="s">
        <v>22</v>
      </c>
      <c r="C16" s="7">
        <v>11805</v>
      </c>
      <c r="D16" s="37">
        <f>SUM(Apr!D16+C16*2)</f>
        <v>451041</v>
      </c>
      <c r="E16" s="8">
        <v>2797</v>
      </c>
      <c r="F16" s="37">
        <f>SUM(Apr!F16+E16*2)</f>
        <v>165994</v>
      </c>
      <c r="G16" s="8">
        <v>120158</v>
      </c>
      <c r="H16" s="37">
        <f>SUM(Apr!H16+G16)</f>
        <v>811964</v>
      </c>
      <c r="I16" s="38">
        <f t="shared" si="0"/>
        <v>134760</v>
      </c>
      <c r="J16" s="37">
        <f t="shared" si="1"/>
        <v>1428999</v>
      </c>
      <c r="K16" s="53"/>
      <c r="L16" s="53"/>
    </row>
    <row r="17" spans="1:12" s="1" customFormat="1" ht="15.75" customHeight="1">
      <c r="A17" s="5" t="s">
        <v>45</v>
      </c>
      <c r="B17" s="6" t="s">
        <v>22</v>
      </c>
      <c r="C17" s="7">
        <v>0</v>
      </c>
      <c r="D17" s="37">
        <f>SUM(Apr!D17+C17*2)</f>
        <v>295718</v>
      </c>
      <c r="E17" s="8">
        <v>7370</v>
      </c>
      <c r="F17" s="37">
        <f>SUM(Apr!F17+E17*2)</f>
        <v>343404</v>
      </c>
      <c r="G17" s="8">
        <v>22221</v>
      </c>
      <c r="H17" s="37">
        <f>SUM(Apr!H17+G17)</f>
        <v>741362</v>
      </c>
      <c r="I17" s="38">
        <f t="shared" si="0"/>
        <v>29591</v>
      </c>
      <c r="J17" s="37">
        <f t="shared" si="1"/>
        <v>1380484</v>
      </c>
      <c r="K17" s="53"/>
      <c r="L17" s="53"/>
    </row>
    <row r="18" spans="1:12" s="1" customFormat="1" ht="15.75" customHeight="1">
      <c r="A18" s="5" t="s">
        <v>46</v>
      </c>
      <c r="B18" s="6" t="s">
        <v>22</v>
      </c>
      <c r="C18" s="7">
        <v>3158</v>
      </c>
      <c r="D18" s="37">
        <f>SUM(Apr!D18+C18*2)</f>
        <v>761893</v>
      </c>
      <c r="E18" s="8">
        <v>17505</v>
      </c>
      <c r="F18" s="37">
        <f>SUM(Apr!F18+E18*2)</f>
        <v>527920</v>
      </c>
      <c r="G18" s="8">
        <v>109523</v>
      </c>
      <c r="H18" s="37">
        <f>SUM(Apr!H18+G18)</f>
        <v>1627227</v>
      </c>
      <c r="I18" s="38">
        <f t="shared" si="0"/>
        <v>130186</v>
      </c>
      <c r="J18" s="37">
        <f t="shared" si="1"/>
        <v>2917040</v>
      </c>
      <c r="K18" s="53"/>
      <c r="L18" s="53"/>
    </row>
    <row r="19" spans="1:12" s="12" customFormat="1" ht="15.75" customHeight="1">
      <c r="A19" s="10" t="s">
        <v>47</v>
      </c>
      <c r="B19" s="11" t="s">
        <v>22</v>
      </c>
      <c r="C19" s="7">
        <v>0</v>
      </c>
      <c r="D19" s="37">
        <f>SUM(Apr!D19+C19*2)</f>
        <v>36581</v>
      </c>
      <c r="E19" s="8">
        <v>636</v>
      </c>
      <c r="F19" s="37">
        <f>SUM(Apr!F19+E19*2)</f>
        <v>5729</v>
      </c>
      <c r="G19" s="8">
        <v>636</v>
      </c>
      <c r="H19" s="37">
        <f>SUM(Apr!H19+G19)</f>
        <v>264116</v>
      </c>
      <c r="I19" s="37">
        <f t="shared" si="0"/>
        <v>1272</v>
      </c>
      <c r="J19" s="37">
        <f t="shared" si="1"/>
        <v>306426</v>
      </c>
      <c r="K19" s="53"/>
      <c r="L19" s="53"/>
    </row>
    <row r="20" spans="1:12" s="12" customFormat="1" ht="15.75" customHeight="1">
      <c r="A20" s="10" t="s">
        <v>49</v>
      </c>
      <c r="B20" s="11" t="s">
        <v>22</v>
      </c>
      <c r="C20" s="7">
        <v>0</v>
      </c>
      <c r="D20" s="37">
        <f>SUM(Apr!D20+C20*2)</f>
        <v>0</v>
      </c>
      <c r="E20" s="8">
        <v>0</v>
      </c>
      <c r="F20" s="37">
        <f>SUM(Apr!F20+E20*2)</f>
        <v>0</v>
      </c>
      <c r="G20" s="8">
        <v>0</v>
      </c>
      <c r="H20" s="37">
        <f>SUM(Apr!H20+G20)</f>
        <v>0</v>
      </c>
      <c r="I20" s="37">
        <f t="shared" si="0"/>
        <v>0</v>
      </c>
      <c r="J20" s="37">
        <f t="shared" si="1"/>
        <v>0</v>
      </c>
      <c r="K20" s="53"/>
      <c r="L20" s="53"/>
    </row>
    <row r="21" spans="1:12" s="1" customFormat="1" ht="15.75" customHeight="1">
      <c r="A21" s="5" t="s">
        <v>50</v>
      </c>
      <c r="B21" s="6" t="s">
        <v>22</v>
      </c>
      <c r="C21" s="7">
        <v>435</v>
      </c>
      <c r="D21" s="37">
        <f>SUM(Apr!D21+C21*2)</f>
        <v>297284</v>
      </c>
      <c r="E21" s="8">
        <v>225</v>
      </c>
      <c r="F21" s="37">
        <f>SUM(Apr!F21+E21*2)</f>
        <v>111350</v>
      </c>
      <c r="G21" s="8">
        <v>4777</v>
      </c>
      <c r="H21" s="37">
        <f>SUM(Apr!H21+G21)</f>
        <v>546780</v>
      </c>
      <c r="I21" s="38">
        <f t="shared" si="0"/>
        <v>5437</v>
      </c>
      <c r="J21" s="37">
        <f t="shared" si="1"/>
        <v>955414</v>
      </c>
      <c r="K21" s="53"/>
      <c r="L21" s="53"/>
    </row>
    <row r="22" spans="1:12" s="1" customFormat="1" ht="15.75" customHeight="1">
      <c r="A22" s="5" t="s">
        <v>51</v>
      </c>
      <c r="B22" s="6" t="s">
        <v>22</v>
      </c>
      <c r="C22" s="7">
        <v>0</v>
      </c>
      <c r="D22" s="37">
        <f>SUM(Apr!D22+C22*2)</f>
        <v>5045</v>
      </c>
      <c r="E22" s="8">
        <v>0</v>
      </c>
      <c r="F22" s="37">
        <f>SUM(Apr!F22+E22*2)</f>
        <v>0</v>
      </c>
      <c r="G22" s="8">
        <v>0</v>
      </c>
      <c r="H22" s="37">
        <f>SUM(Apr!H22+G22)</f>
        <v>15654</v>
      </c>
      <c r="I22" s="38">
        <f t="shared" si="0"/>
        <v>0</v>
      </c>
      <c r="J22" s="37">
        <f t="shared" si="1"/>
        <v>20699</v>
      </c>
      <c r="K22" s="53"/>
      <c r="L22" s="53"/>
    </row>
    <row r="23" spans="1:12" s="1" customFormat="1" ht="15.75" customHeight="1">
      <c r="A23" s="5" t="s">
        <v>52</v>
      </c>
      <c r="B23" s="6" t="s">
        <v>22</v>
      </c>
      <c r="C23" s="7">
        <v>3058</v>
      </c>
      <c r="D23" s="37">
        <f>SUM(Apr!D23+C23*2)</f>
        <v>724005</v>
      </c>
      <c r="E23" s="8">
        <v>12987</v>
      </c>
      <c r="F23" s="37">
        <f>SUM(Apr!F23+E23*2)</f>
        <v>425395</v>
      </c>
      <c r="G23" s="8">
        <v>82955</v>
      </c>
      <c r="H23" s="37">
        <f>SUM(Apr!H23+G23)</f>
        <v>1621879</v>
      </c>
      <c r="I23" s="38">
        <f t="shared" si="0"/>
        <v>99000</v>
      </c>
      <c r="J23" s="37">
        <f t="shared" si="1"/>
        <v>2771279</v>
      </c>
      <c r="K23" s="53"/>
      <c r="L23" s="53"/>
    </row>
    <row r="24" spans="1:12" s="1" customFormat="1" ht="15.75" customHeight="1">
      <c r="A24" s="5" t="s">
        <v>53</v>
      </c>
      <c r="B24" s="6" t="s">
        <v>22</v>
      </c>
      <c r="C24" s="7">
        <v>0</v>
      </c>
      <c r="D24" s="37">
        <f>SUM(Apr!D24+C24*2)</f>
        <v>0</v>
      </c>
      <c r="E24" s="8">
        <v>0</v>
      </c>
      <c r="F24" s="37">
        <f>SUM(Apr!F24+E24*2)</f>
        <v>0</v>
      </c>
      <c r="G24" s="8">
        <v>0</v>
      </c>
      <c r="H24" s="37">
        <f>SUM(Apr!H24+G24)</f>
        <v>0</v>
      </c>
      <c r="I24" s="38">
        <f t="shared" si="0"/>
        <v>0</v>
      </c>
      <c r="J24" s="37">
        <f t="shared" si="1"/>
        <v>0</v>
      </c>
      <c r="K24" s="53"/>
      <c r="L24" s="53"/>
    </row>
    <row r="25" spans="1:12" s="12" customFormat="1" ht="15.75" customHeight="1">
      <c r="A25" s="10" t="s">
        <v>57</v>
      </c>
      <c r="B25" s="11" t="s">
        <v>22</v>
      </c>
      <c r="C25" s="7">
        <v>3191</v>
      </c>
      <c r="D25" s="37">
        <f>SUM(Apr!D25+C25*2)</f>
        <v>710796</v>
      </c>
      <c r="E25" s="8">
        <v>6785</v>
      </c>
      <c r="F25" s="37">
        <f>SUM(Apr!F25+E25*2)</f>
        <v>320583</v>
      </c>
      <c r="G25" s="8">
        <v>37924</v>
      </c>
      <c r="H25" s="37">
        <f>SUM(Apr!H25+G25)</f>
        <v>388461</v>
      </c>
      <c r="I25" s="37">
        <f t="shared" si="0"/>
        <v>47900</v>
      </c>
      <c r="J25" s="37">
        <f t="shared" si="1"/>
        <v>1419840</v>
      </c>
      <c r="K25" s="53"/>
      <c r="L25" s="53"/>
    </row>
    <row r="26" spans="1:12" s="1" customFormat="1" ht="15.75" customHeight="1">
      <c r="A26" s="5" t="s">
        <v>63</v>
      </c>
      <c r="B26" s="6" t="s">
        <v>22</v>
      </c>
      <c r="C26" s="7">
        <v>0</v>
      </c>
      <c r="D26" s="37">
        <f>SUM(Apr!D26+C26*2)</f>
        <v>281807</v>
      </c>
      <c r="E26" s="8">
        <v>12320</v>
      </c>
      <c r="F26" s="37">
        <f>SUM(Apr!F26+E26*2)</f>
        <v>167162</v>
      </c>
      <c r="G26" s="8">
        <v>0</v>
      </c>
      <c r="H26" s="37">
        <f>SUM(Apr!H26+G26)</f>
        <v>316257</v>
      </c>
      <c r="I26" s="38">
        <f t="shared" si="0"/>
        <v>12320</v>
      </c>
      <c r="J26" s="37">
        <f t="shared" si="1"/>
        <v>765226</v>
      </c>
      <c r="K26" s="53"/>
      <c r="L26" s="53"/>
    </row>
    <row r="27" spans="1:12" s="1" customFormat="1" ht="15.75" customHeight="1">
      <c r="A27" s="5" t="s">
        <v>64</v>
      </c>
      <c r="B27" s="6" t="s">
        <v>22</v>
      </c>
      <c r="C27" s="7">
        <v>6286</v>
      </c>
      <c r="D27" s="37">
        <f>SUM(Apr!D27+C27*2)</f>
        <v>495568</v>
      </c>
      <c r="E27" s="8">
        <v>8564</v>
      </c>
      <c r="F27" s="37">
        <f>SUM(Apr!F27+E27*2)</f>
        <v>453593</v>
      </c>
      <c r="G27" s="8">
        <v>126968</v>
      </c>
      <c r="H27" s="37">
        <f>SUM(Apr!H27+G27)</f>
        <v>1169515</v>
      </c>
      <c r="I27" s="38">
        <f t="shared" si="0"/>
        <v>141818</v>
      </c>
      <c r="J27" s="37">
        <f t="shared" si="1"/>
        <v>2118676</v>
      </c>
      <c r="K27" s="53"/>
      <c r="L27" s="53"/>
    </row>
    <row r="28" spans="1:12" s="1" customFormat="1" ht="15.75" customHeight="1">
      <c r="A28" s="5" t="s">
        <v>77</v>
      </c>
      <c r="B28" s="6" t="s">
        <v>22</v>
      </c>
      <c r="C28" s="7">
        <v>378</v>
      </c>
      <c r="D28" s="37">
        <f>SUM(Apr!D28+C28*2)</f>
        <v>144725</v>
      </c>
      <c r="E28" s="8">
        <v>2032</v>
      </c>
      <c r="F28" s="37">
        <f>SUM(Apr!F28+E28*2)</f>
        <v>196493</v>
      </c>
      <c r="G28" s="8">
        <v>7097</v>
      </c>
      <c r="H28" s="37">
        <f>SUM(Apr!H28+G28)</f>
        <v>532154</v>
      </c>
      <c r="I28" s="38">
        <f t="shared" si="0"/>
        <v>9507</v>
      </c>
      <c r="J28" s="37">
        <f t="shared" si="1"/>
        <v>873372</v>
      </c>
      <c r="K28" s="53"/>
      <c r="L28" s="53"/>
    </row>
    <row r="29" spans="1:12" s="1" customFormat="1" ht="15.75" customHeight="1">
      <c r="A29" s="5" t="s">
        <v>82</v>
      </c>
      <c r="B29" s="6" t="s">
        <v>22</v>
      </c>
      <c r="C29" s="7">
        <v>6414</v>
      </c>
      <c r="D29" s="37">
        <f>SUM(Apr!D29+C29*2)</f>
        <v>991160</v>
      </c>
      <c r="E29" s="8">
        <v>60</v>
      </c>
      <c r="F29" s="37">
        <f>SUM(Apr!F29+E29*2)</f>
        <v>18384</v>
      </c>
      <c r="G29" s="8">
        <v>59549</v>
      </c>
      <c r="H29" s="37">
        <f>SUM(Apr!H29+G29)</f>
        <v>1106381</v>
      </c>
      <c r="I29" s="38">
        <f t="shared" si="0"/>
        <v>66023</v>
      </c>
      <c r="J29" s="37">
        <f t="shared" si="1"/>
        <v>2115925</v>
      </c>
      <c r="K29" s="53"/>
      <c r="L29" s="53"/>
    </row>
    <row r="30" spans="1:12" s="1" customFormat="1" ht="15.75" customHeight="1">
      <c r="A30" s="5" t="s">
        <v>83</v>
      </c>
      <c r="B30" s="6" t="s">
        <v>22</v>
      </c>
      <c r="C30" s="7">
        <v>9891</v>
      </c>
      <c r="D30" s="37">
        <f>SUM(Apr!D30+C30*2)</f>
        <v>1243652</v>
      </c>
      <c r="E30" s="8">
        <v>6157</v>
      </c>
      <c r="F30" s="37">
        <f>SUM(Apr!F30+E30*2)</f>
        <v>197782</v>
      </c>
      <c r="G30" s="8">
        <v>213038</v>
      </c>
      <c r="H30" s="37">
        <f>SUM(Apr!H30+G30)</f>
        <v>1060876</v>
      </c>
      <c r="I30" s="38">
        <f t="shared" si="0"/>
        <v>229086</v>
      </c>
      <c r="J30" s="37">
        <f t="shared" si="1"/>
        <v>2502310</v>
      </c>
      <c r="K30" s="53"/>
      <c r="L30" s="53"/>
    </row>
    <row r="31" spans="1:12" s="1" customFormat="1" ht="15.75" customHeight="1">
      <c r="A31" s="5" t="s">
        <v>84</v>
      </c>
      <c r="B31" s="6" t="s">
        <v>22</v>
      </c>
      <c r="C31" s="7">
        <v>2969</v>
      </c>
      <c r="D31" s="37">
        <f>SUM(Apr!D31+C31*2)</f>
        <v>306215</v>
      </c>
      <c r="E31" s="8">
        <v>1094</v>
      </c>
      <c r="F31" s="37">
        <f>SUM(Apr!F31+E31*2)</f>
        <v>747396</v>
      </c>
      <c r="G31" s="8">
        <v>77934</v>
      </c>
      <c r="H31" s="37">
        <f>SUM(Apr!H31+G31)</f>
        <v>1264628</v>
      </c>
      <c r="I31" s="38">
        <f t="shared" si="0"/>
        <v>81997</v>
      </c>
      <c r="J31" s="37">
        <f t="shared" si="1"/>
        <v>2318239</v>
      </c>
      <c r="K31" s="53"/>
      <c r="L31" s="53"/>
    </row>
    <row r="32" spans="1:12" s="12" customFormat="1" ht="15.75" customHeight="1">
      <c r="A32" s="10" t="s">
        <v>86</v>
      </c>
      <c r="B32" s="11" t="s">
        <v>22</v>
      </c>
      <c r="C32" s="7">
        <v>0</v>
      </c>
      <c r="D32" s="37">
        <f>SUM(Apr!D32+C32*2)</f>
        <v>72090</v>
      </c>
      <c r="E32" s="8">
        <v>1793</v>
      </c>
      <c r="F32" s="37">
        <f>SUM(Apr!F32+E32*2)</f>
        <v>78211</v>
      </c>
      <c r="G32" s="8">
        <v>0</v>
      </c>
      <c r="H32" s="37">
        <f>SUM(Apr!H32+G32)</f>
        <v>152572</v>
      </c>
      <c r="I32" s="37">
        <f t="shared" si="0"/>
        <v>1793</v>
      </c>
      <c r="J32" s="37">
        <f t="shared" si="1"/>
        <v>302873</v>
      </c>
      <c r="K32" s="53"/>
      <c r="L32" s="53"/>
    </row>
    <row r="33" spans="1:12" s="12" customFormat="1" ht="15.75" customHeight="1">
      <c r="A33" s="10" t="s">
        <v>135</v>
      </c>
      <c r="B33" s="11" t="s">
        <v>22</v>
      </c>
      <c r="C33" s="7">
        <v>1286</v>
      </c>
      <c r="D33" s="37">
        <f>SUM(Apr!D33+C33*2)</f>
        <v>50995</v>
      </c>
      <c r="E33" s="8">
        <v>7995</v>
      </c>
      <c r="F33" s="37">
        <f>SUM(Apr!F33+E33*2)</f>
        <v>197383</v>
      </c>
      <c r="G33" s="8">
        <v>74207</v>
      </c>
      <c r="H33" s="37">
        <f>SUM(Apr!H33+G33)</f>
        <v>351841</v>
      </c>
      <c r="I33" s="37">
        <f t="shared" si="0"/>
        <v>83488</v>
      </c>
      <c r="J33" s="37">
        <f t="shared" si="1"/>
        <v>600219</v>
      </c>
      <c r="K33" s="53"/>
      <c r="L33" s="53"/>
    </row>
    <row r="34" spans="1:12" s="12" customFormat="1" ht="15.75" customHeight="1">
      <c r="A34" s="10" t="s">
        <v>136</v>
      </c>
      <c r="B34" s="11" t="s">
        <v>22</v>
      </c>
      <c r="C34" s="7">
        <v>1478</v>
      </c>
      <c r="D34" s="37">
        <f>SUM(Apr!D34+C34*2)</f>
        <v>964108</v>
      </c>
      <c r="E34" s="8">
        <v>5005</v>
      </c>
      <c r="F34" s="37">
        <f>SUM(Apr!F34+E34*2)</f>
        <v>402724</v>
      </c>
      <c r="G34" s="8">
        <v>33815</v>
      </c>
      <c r="H34" s="37">
        <f>SUM(Apr!H34+G34)</f>
        <v>206799</v>
      </c>
      <c r="I34" s="37">
        <f t="shared" si="0"/>
        <v>40298</v>
      </c>
      <c r="J34" s="37">
        <f t="shared" si="1"/>
        <v>1573631</v>
      </c>
      <c r="K34" s="53"/>
      <c r="L34" s="53"/>
    </row>
    <row r="35" spans="1:12" s="12" customFormat="1" ht="15.75" customHeight="1">
      <c r="A35" s="10" t="s">
        <v>137</v>
      </c>
      <c r="B35" s="11" t="s">
        <v>22</v>
      </c>
      <c r="C35" s="7">
        <v>0</v>
      </c>
      <c r="D35" s="37">
        <f>SUM(Apr!D35+C35*2)</f>
        <v>3585</v>
      </c>
      <c r="E35" s="8">
        <v>12007</v>
      </c>
      <c r="F35" s="37">
        <f>SUM(Apr!F35+E35*2)</f>
        <v>260748</v>
      </c>
      <c r="G35" s="8">
        <v>9179</v>
      </c>
      <c r="H35" s="37">
        <f>SUM(Apr!H35+G35)</f>
        <v>163353</v>
      </c>
      <c r="I35" s="37">
        <f t="shared" si="0"/>
        <v>21186</v>
      </c>
      <c r="J35" s="37">
        <f t="shared" si="1"/>
        <v>427686</v>
      </c>
      <c r="K35" s="53"/>
      <c r="L35" s="53"/>
    </row>
    <row r="36" spans="1:12" s="12" customFormat="1" ht="15.75" customHeight="1">
      <c r="A36" s="10" t="s">
        <v>130</v>
      </c>
      <c r="B36" s="11" t="s">
        <v>20</v>
      </c>
      <c r="C36" s="7">
        <v>44189</v>
      </c>
      <c r="D36" s="37">
        <f>SUM(Apr!D36+C36*2)</f>
        <v>726333</v>
      </c>
      <c r="E36" s="8">
        <v>3406</v>
      </c>
      <c r="F36" s="37">
        <f>SUM(Apr!F36+E36*2)</f>
        <v>161837</v>
      </c>
      <c r="G36" s="8">
        <v>204121</v>
      </c>
      <c r="H36" s="37">
        <f>SUM(Apr!H36+G36)</f>
        <v>816540</v>
      </c>
      <c r="I36" s="38">
        <f t="shared" si="0"/>
        <v>251716</v>
      </c>
      <c r="J36" s="37">
        <f t="shared" si="1"/>
        <v>1704710</v>
      </c>
      <c r="K36" s="53"/>
      <c r="L36" s="53"/>
    </row>
    <row r="37" spans="1:12" s="1" customFormat="1" ht="15.75" customHeight="1">
      <c r="A37" s="5" t="s">
        <v>19</v>
      </c>
      <c r="B37" s="6" t="s">
        <v>20</v>
      </c>
      <c r="C37" s="7">
        <v>4425</v>
      </c>
      <c r="D37" s="37">
        <f>SUM(Apr!D37+C37*2)</f>
        <v>244440</v>
      </c>
      <c r="E37" s="8">
        <v>0</v>
      </c>
      <c r="F37" s="37">
        <f>SUM(Apr!F37+E37*2)</f>
        <v>21150</v>
      </c>
      <c r="G37" s="8">
        <v>1100</v>
      </c>
      <c r="H37" s="37">
        <f>SUM(Apr!H37+G37)</f>
        <v>242579</v>
      </c>
      <c r="I37" s="38">
        <f t="shared" si="0"/>
        <v>5525</v>
      </c>
      <c r="J37" s="37">
        <f t="shared" si="1"/>
        <v>508169</v>
      </c>
      <c r="K37" s="53"/>
      <c r="L37" s="53"/>
    </row>
    <row r="38" spans="1:12" s="1" customFormat="1" ht="15.75" customHeight="1">
      <c r="A38" s="5" t="s">
        <v>26</v>
      </c>
      <c r="B38" s="6" t="s">
        <v>20</v>
      </c>
      <c r="C38" s="7">
        <v>48805</v>
      </c>
      <c r="D38" s="37">
        <f>SUM(Apr!D38+C38*2)</f>
        <v>1683553</v>
      </c>
      <c r="E38" s="8">
        <v>6270</v>
      </c>
      <c r="F38" s="37">
        <f>SUM(Apr!F38+E38*2)</f>
        <v>808546</v>
      </c>
      <c r="G38" s="8">
        <v>227736</v>
      </c>
      <c r="H38" s="37">
        <f>SUM(Apr!H38+G38)</f>
        <v>2017264</v>
      </c>
      <c r="I38" s="38">
        <f t="shared" si="0"/>
        <v>282811</v>
      </c>
      <c r="J38" s="37">
        <f t="shared" si="1"/>
        <v>4509363</v>
      </c>
      <c r="K38" s="53"/>
      <c r="L38" s="53"/>
    </row>
    <row r="39" spans="1:12" s="1" customFormat="1" ht="15.75" customHeight="1">
      <c r="A39" s="5" t="s">
        <v>28</v>
      </c>
      <c r="B39" s="6" t="s">
        <v>20</v>
      </c>
      <c r="C39" s="7">
        <v>19594</v>
      </c>
      <c r="D39" s="37">
        <f>SUM(Apr!D39+C39*2)</f>
        <v>648915</v>
      </c>
      <c r="E39" s="8">
        <v>0</v>
      </c>
      <c r="F39" s="37">
        <f>SUM(Apr!F39+E39*2)</f>
        <v>99068</v>
      </c>
      <c r="G39" s="8">
        <v>116368</v>
      </c>
      <c r="H39" s="37">
        <f>SUM(Apr!H39+G39)</f>
        <v>1429664</v>
      </c>
      <c r="I39" s="38">
        <f t="shared" si="0"/>
        <v>135962</v>
      </c>
      <c r="J39" s="37">
        <f t="shared" si="1"/>
        <v>2177647</v>
      </c>
      <c r="K39" s="53"/>
      <c r="L39" s="53"/>
    </row>
    <row r="40" spans="1:12" s="1" customFormat="1" ht="15.75" customHeight="1">
      <c r="A40" s="5" t="s">
        <v>29</v>
      </c>
      <c r="B40" s="6" t="s">
        <v>20</v>
      </c>
      <c r="C40" s="7">
        <v>17236</v>
      </c>
      <c r="D40" s="37">
        <f>SUM(Apr!D40+C40*2)</f>
        <v>440864</v>
      </c>
      <c r="E40" s="8">
        <v>3674</v>
      </c>
      <c r="F40" s="37">
        <f>SUM(Apr!F40+E40*2)</f>
        <v>101963</v>
      </c>
      <c r="G40" s="8">
        <v>43870</v>
      </c>
      <c r="H40" s="37">
        <f>SUM(Apr!H40+G40)</f>
        <v>637142</v>
      </c>
      <c r="I40" s="38">
        <f t="shared" si="0"/>
        <v>64780</v>
      </c>
      <c r="J40" s="37">
        <f t="shared" si="1"/>
        <v>1179969</v>
      </c>
      <c r="K40" s="53"/>
      <c r="L40" s="53"/>
    </row>
    <row r="41" spans="1:12" s="12" customFormat="1" ht="15.75" customHeight="1">
      <c r="A41" s="10" t="s">
        <v>32</v>
      </c>
      <c r="B41" s="11" t="s">
        <v>20</v>
      </c>
      <c r="C41" s="7">
        <v>0</v>
      </c>
      <c r="D41" s="37">
        <f>SUM(Apr!D41+C41*2)</f>
        <v>0</v>
      </c>
      <c r="E41" s="8">
        <v>0</v>
      </c>
      <c r="F41" s="37">
        <f>SUM(Apr!F41+E41*2)</f>
        <v>0</v>
      </c>
      <c r="G41" s="8">
        <v>0</v>
      </c>
      <c r="H41" s="37">
        <f>SUM(Apr!H41+G41)</f>
        <v>0</v>
      </c>
      <c r="I41" s="37">
        <f t="shared" si="0"/>
        <v>0</v>
      </c>
      <c r="J41" s="37">
        <f t="shared" si="1"/>
        <v>0</v>
      </c>
      <c r="K41" s="53"/>
      <c r="L41" s="53"/>
    </row>
    <row r="42" spans="1:12" s="1" customFormat="1" ht="15.75" customHeight="1">
      <c r="A42" s="5" t="s">
        <v>33</v>
      </c>
      <c r="B42" s="6" t="s">
        <v>20</v>
      </c>
      <c r="C42" s="7">
        <v>7648</v>
      </c>
      <c r="D42" s="37">
        <f>SUM(Apr!D42+C42*2)</f>
        <v>647828</v>
      </c>
      <c r="E42" s="8">
        <v>4746</v>
      </c>
      <c r="F42" s="37">
        <f>SUM(Apr!F42+E42*2)</f>
        <v>383630</v>
      </c>
      <c r="G42" s="8">
        <v>80941</v>
      </c>
      <c r="H42" s="37">
        <f>SUM(Apr!H42+G42)</f>
        <v>1222308</v>
      </c>
      <c r="I42" s="38">
        <f aca="true" t="shared" si="2" ref="I42:I80">SUM(C42,E42,G42)</f>
        <v>93335</v>
      </c>
      <c r="J42" s="37">
        <f t="shared" si="1"/>
        <v>2253766</v>
      </c>
      <c r="K42" s="53"/>
      <c r="L42" s="53"/>
    </row>
    <row r="43" spans="1:12" s="1" customFormat="1" ht="15.75" customHeight="1">
      <c r="A43" s="5" t="s">
        <v>34</v>
      </c>
      <c r="B43" s="6" t="s">
        <v>20</v>
      </c>
      <c r="C43" s="7">
        <v>17428</v>
      </c>
      <c r="D43" s="37">
        <f>SUM(Apr!D43+C43*2)</f>
        <v>901142</v>
      </c>
      <c r="E43" s="8">
        <v>4759</v>
      </c>
      <c r="F43" s="37">
        <f>SUM(Apr!F43+E43*2)</f>
        <v>218809</v>
      </c>
      <c r="G43" s="8">
        <v>196206</v>
      </c>
      <c r="H43" s="37">
        <f>SUM(Apr!H43+G43)</f>
        <v>903283</v>
      </c>
      <c r="I43" s="38">
        <f t="shared" si="2"/>
        <v>218393</v>
      </c>
      <c r="J43" s="37">
        <f t="shared" si="1"/>
        <v>2023234</v>
      </c>
      <c r="K43" s="53"/>
      <c r="L43" s="53"/>
    </row>
    <row r="44" spans="1:12" s="12" customFormat="1" ht="15.75" customHeight="1">
      <c r="A44" s="10" t="s">
        <v>35</v>
      </c>
      <c r="B44" s="11" t="s">
        <v>20</v>
      </c>
      <c r="C44" s="7">
        <v>0</v>
      </c>
      <c r="D44" s="37">
        <f>SUM(Apr!D44+C44*2)</f>
        <v>0</v>
      </c>
      <c r="E44" s="8">
        <v>0</v>
      </c>
      <c r="F44" s="37">
        <f>SUM(Apr!F44+E44*2)</f>
        <v>0</v>
      </c>
      <c r="G44" s="8">
        <v>0</v>
      </c>
      <c r="H44" s="37">
        <f>SUM(Apr!H44+G44)</f>
        <v>0</v>
      </c>
      <c r="I44" s="37">
        <f t="shared" si="2"/>
        <v>0</v>
      </c>
      <c r="J44" s="37">
        <f t="shared" si="1"/>
        <v>0</v>
      </c>
      <c r="K44" s="53"/>
      <c r="L44" s="53"/>
    </row>
    <row r="45" spans="1:12" s="1" customFormat="1" ht="15.75" customHeight="1">
      <c r="A45" s="5" t="s">
        <v>38</v>
      </c>
      <c r="B45" s="6" t="s">
        <v>20</v>
      </c>
      <c r="C45" s="7">
        <v>29435</v>
      </c>
      <c r="D45" s="37">
        <f>SUM(Apr!D45+C45*2)</f>
        <v>1118776</v>
      </c>
      <c r="E45" s="8">
        <v>3618</v>
      </c>
      <c r="F45" s="37">
        <f>SUM(Apr!F45+E45*2)</f>
        <v>217517</v>
      </c>
      <c r="G45" s="8">
        <v>340552</v>
      </c>
      <c r="H45" s="37">
        <f>SUM(Apr!H45+G45)</f>
        <v>2708039</v>
      </c>
      <c r="I45" s="38">
        <f t="shared" si="2"/>
        <v>373605</v>
      </c>
      <c r="J45" s="37">
        <f t="shared" si="1"/>
        <v>4044332</v>
      </c>
      <c r="K45" s="53"/>
      <c r="L45" s="53"/>
    </row>
    <row r="46" spans="1:12" s="12" customFormat="1" ht="15.75" customHeight="1">
      <c r="A46" s="10" t="s">
        <v>39</v>
      </c>
      <c r="B46" s="11" t="s">
        <v>20</v>
      </c>
      <c r="C46" s="7">
        <v>8867</v>
      </c>
      <c r="D46" s="37">
        <f>SUM(Apr!D46+C46*2)</f>
        <v>194578</v>
      </c>
      <c r="E46" s="8">
        <v>0</v>
      </c>
      <c r="F46" s="37">
        <f>SUM(Apr!F46+E46*2)</f>
        <v>137227</v>
      </c>
      <c r="G46" s="8">
        <v>70722</v>
      </c>
      <c r="H46" s="37">
        <f>SUM(Apr!H46+G46)</f>
        <v>367180</v>
      </c>
      <c r="I46" s="37">
        <f t="shared" si="2"/>
        <v>79589</v>
      </c>
      <c r="J46" s="37">
        <f t="shared" si="1"/>
        <v>698985</v>
      </c>
      <c r="K46" s="53"/>
      <c r="L46" s="53"/>
    </row>
    <row r="47" spans="1:12" s="1" customFormat="1" ht="15.75" customHeight="1">
      <c r="A47" s="5" t="s">
        <v>41</v>
      </c>
      <c r="B47" s="6" t="s">
        <v>20</v>
      </c>
      <c r="C47" s="7">
        <v>24395</v>
      </c>
      <c r="D47" s="37">
        <f>SUM(Apr!D47+C47*2)</f>
        <v>1176588</v>
      </c>
      <c r="E47" s="8">
        <v>11363</v>
      </c>
      <c r="F47" s="37">
        <f>SUM(Apr!F47+E47*2)</f>
        <v>1389393</v>
      </c>
      <c r="G47" s="8">
        <v>188292</v>
      </c>
      <c r="H47" s="37">
        <f>SUM(Apr!H47+G47)</f>
        <v>2012110</v>
      </c>
      <c r="I47" s="38">
        <f t="shared" si="2"/>
        <v>224050</v>
      </c>
      <c r="J47" s="37">
        <f t="shared" si="1"/>
        <v>4578091</v>
      </c>
      <c r="K47" s="53"/>
      <c r="L47" s="53"/>
    </row>
    <row r="48" spans="1:12" s="1" customFormat="1" ht="15.75" customHeight="1">
      <c r="A48" s="5" t="s">
        <v>42</v>
      </c>
      <c r="B48" s="6" t="s">
        <v>20</v>
      </c>
      <c r="C48" s="7">
        <v>1009</v>
      </c>
      <c r="D48" s="37">
        <f>SUM(Apr!D48+C48*2)</f>
        <v>281291</v>
      </c>
      <c r="E48" s="8">
        <v>2248</v>
      </c>
      <c r="F48" s="37">
        <f>SUM(Apr!F48+E48*2)</f>
        <v>105000</v>
      </c>
      <c r="G48" s="8">
        <v>10816</v>
      </c>
      <c r="H48" s="37">
        <f>SUM(Apr!H48+G48)</f>
        <v>356668</v>
      </c>
      <c r="I48" s="38">
        <f t="shared" si="2"/>
        <v>14073</v>
      </c>
      <c r="J48" s="37">
        <f t="shared" si="1"/>
        <v>742959</v>
      </c>
      <c r="K48" s="53"/>
      <c r="L48" s="53"/>
    </row>
    <row r="49" spans="1:12" s="12" customFormat="1" ht="15.75" customHeight="1">
      <c r="A49" s="10" t="s">
        <v>43</v>
      </c>
      <c r="B49" s="11" t="s">
        <v>20</v>
      </c>
      <c r="C49" s="7">
        <v>0</v>
      </c>
      <c r="D49" s="37">
        <f>SUM(Apr!D49+C49*2)</f>
        <v>59912</v>
      </c>
      <c r="E49" s="8">
        <v>0</v>
      </c>
      <c r="F49" s="37">
        <f>SUM(Apr!F49+E49*2)</f>
        <v>17472</v>
      </c>
      <c r="G49" s="8">
        <v>0</v>
      </c>
      <c r="H49" s="37">
        <f>SUM(Apr!H49+G49)</f>
        <v>21917</v>
      </c>
      <c r="I49" s="37">
        <f t="shared" si="2"/>
        <v>0</v>
      </c>
      <c r="J49" s="37">
        <f t="shared" si="1"/>
        <v>99301</v>
      </c>
      <c r="K49" s="53"/>
      <c r="L49" s="53"/>
    </row>
    <row r="50" spans="1:12" s="12" customFormat="1" ht="15.75" customHeight="1">
      <c r="A50" s="10" t="s">
        <v>131</v>
      </c>
      <c r="B50" s="11" t="s">
        <v>20</v>
      </c>
      <c r="C50" s="7">
        <v>4792</v>
      </c>
      <c r="D50" s="37">
        <f>SUM(Apr!D50+C50*2)</f>
        <v>480754</v>
      </c>
      <c r="E50" s="8">
        <v>0</v>
      </c>
      <c r="F50" s="37">
        <f>SUM(Apr!F50+E50*2)</f>
        <v>33340</v>
      </c>
      <c r="G50" s="8">
        <v>13890</v>
      </c>
      <c r="H50" s="37">
        <f>SUM(Apr!H50+G50)</f>
        <v>219114</v>
      </c>
      <c r="I50" s="38">
        <f t="shared" si="2"/>
        <v>18682</v>
      </c>
      <c r="J50" s="37">
        <f t="shared" si="1"/>
        <v>733208</v>
      </c>
      <c r="K50" s="53"/>
      <c r="L50" s="53"/>
    </row>
    <row r="51" spans="1:12" s="1" customFormat="1" ht="15.75" customHeight="1">
      <c r="A51" s="5" t="s">
        <v>48</v>
      </c>
      <c r="B51" s="6" t="s">
        <v>20</v>
      </c>
      <c r="C51" s="7">
        <v>23823</v>
      </c>
      <c r="D51" s="37">
        <f>SUM(Apr!D51+C51*2)</f>
        <v>1088885</v>
      </c>
      <c r="E51" s="8">
        <v>0</v>
      </c>
      <c r="F51" s="37">
        <f>SUM(Apr!F51+E51*2)</f>
        <v>82507</v>
      </c>
      <c r="G51" s="8">
        <v>113154</v>
      </c>
      <c r="H51" s="37">
        <f>SUM(Apr!H51+G51)</f>
        <v>1406955</v>
      </c>
      <c r="I51" s="38">
        <f t="shared" si="2"/>
        <v>136977</v>
      </c>
      <c r="J51" s="37">
        <f t="shared" si="1"/>
        <v>2578347</v>
      </c>
      <c r="K51" s="53"/>
      <c r="L51" s="53"/>
    </row>
    <row r="52" spans="1:12" s="12" customFormat="1" ht="15.75" customHeight="1">
      <c r="A52" s="10" t="s">
        <v>54</v>
      </c>
      <c r="B52" s="11" t="s">
        <v>20</v>
      </c>
      <c r="C52" s="7">
        <v>7019</v>
      </c>
      <c r="D52" s="37">
        <f>SUM(Apr!D52+C52*2)</f>
        <v>71988</v>
      </c>
      <c r="E52" s="8">
        <v>951</v>
      </c>
      <c r="F52" s="37">
        <f>SUM(Apr!F52+E52*2)</f>
        <v>12382</v>
      </c>
      <c r="G52" s="8">
        <v>-3027</v>
      </c>
      <c r="H52" s="37">
        <f>SUM(Apr!H52+G52)</f>
        <v>89306</v>
      </c>
      <c r="I52" s="37">
        <f t="shared" si="2"/>
        <v>4943</v>
      </c>
      <c r="J52" s="37">
        <f t="shared" si="1"/>
        <v>173676</v>
      </c>
      <c r="K52" s="53"/>
      <c r="L52" s="53"/>
    </row>
    <row r="53" spans="1:12" s="12" customFormat="1" ht="15.75" customHeight="1">
      <c r="A53" s="10" t="s">
        <v>55</v>
      </c>
      <c r="B53" s="11" t="s">
        <v>20</v>
      </c>
      <c r="C53" s="7">
        <v>4857</v>
      </c>
      <c r="D53" s="37">
        <f>SUM(Apr!D53+C53*2)</f>
        <v>557225</v>
      </c>
      <c r="E53" s="8">
        <v>8037</v>
      </c>
      <c r="F53" s="37">
        <f>SUM(Apr!F53+E53*2)</f>
        <v>844203</v>
      </c>
      <c r="G53" s="8">
        <v>77845</v>
      </c>
      <c r="H53" s="37">
        <f>SUM(Apr!H53+G53)</f>
        <v>887971</v>
      </c>
      <c r="I53" s="37">
        <f t="shared" si="2"/>
        <v>90739</v>
      </c>
      <c r="J53" s="37">
        <f t="shared" si="1"/>
        <v>2289399</v>
      </c>
      <c r="K53" s="53"/>
      <c r="L53" s="53"/>
    </row>
    <row r="54" spans="1:12" s="12" customFormat="1" ht="15.75" customHeight="1">
      <c r="A54" s="10" t="s">
        <v>56</v>
      </c>
      <c r="B54" s="11" t="s">
        <v>20</v>
      </c>
      <c r="C54" s="7">
        <v>28489</v>
      </c>
      <c r="D54" s="37">
        <f>SUM(Apr!D54+C54*2)</f>
        <v>1127291</v>
      </c>
      <c r="E54" s="8">
        <v>10161</v>
      </c>
      <c r="F54" s="37">
        <f>SUM(Apr!F54+E54*2)</f>
        <v>1061466</v>
      </c>
      <c r="G54" s="8">
        <v>853551</v>
      </c>
      <c r="H54" s="37">
        <f>SUM(Apr!H54+G54)</f>
        <v>2559695</v>
      </c>
      <c r="I54" s="37">
        <f t="shared" si="2"/>
        <v>892201</v>
      </c>
      <c r="J54" s="37">
        <f t="shared" si="1"/>
        <v>4748452</v>
      </c>
      <c r="K54" s="53"/>
      <c r="L54" s="53"/>
    </row>
    <row r="55" spans="1:12" s="1" customFormat="1" ht="15.75" customHeight="1">
      <c r="A55" s="5" t="s">
        <v>58</v>
      </c>
      <c r="B55" s="6" t="s">
        <v>20</v>
      </c>
      <c r="C55" s="7">
        <v>9663</v>
      </c>
      <c r="D55" s="37">
        <f>SUM(Apr!D55+C55*2)</f>
        <v>112939</v>
      </c>
      <c r="E55" s="8">
        <v>0</v>
      </c>
      <c r="F55" s="37">
        <f>SUM(Apr!F55+E55*2)</f>
        <v>7506</v>
      </c>
      <c r="G55" s="8">
        <v>32658</v>
      </c>
      <c r="H55" s="37">
        <f>SUM(Apr!H55+G55)</f>
        <v>68646</v>
      </c>
      <c r="I55" s="38">
        <f t="shared" si="2"/>
        <v>42321</v>
      </c>
      <c r="J55" s="37">
        <f t="shared" si="1"/>
        <v>189091</v>
      </c>
      <c r="K55" s="53"/>
      <c r="L55" s="53"/>
    </row>
    <row r="56" spans="1:12" s="1" customFormat="1" ht="15.75" customHeight="1">
      <c r="A56" s="5" t="s">
        <v>59</v>
      </c>
      <c r="B56" s="6" t="s">
        <v>20</v>
      </c>
      <c r="C56" s="7">
        <v>29613</v>
      </c>
      <c r="D56" s="37">
        <f>SUM(Apr!D56+C56*2)</f>
        <v>1197267</v>
      </c>
      <c r="E56" s="8">
        <v>24019</v>
      </c>
      <c r="F56" s="37">
        <f>SUM(Apr!F56+E56*2)</f>
        <v>1854964</v>
      </c>
      <c r="G56" s="8">
        <v>202890</v>
      </c>
      <c r="H56" s="37">
        <f>SUM(Apr!H56+G56)</f>
        <v>2349527</v>
      </c>
      <c r="I56" s="38">
        <f t="shared" si="2"/>
        <v>256522</v>
      </c>
      <c r="J56" s="37">
        <f t="shared" si="1"/>
        <v>5401758</v>
      </c>
      <c r="K56" s="53"/>
      <c r="L56" s="53"/>
    </row>
    <row r="57" spans="1:12" s="1" customFormat="1" ht="15.75" customHeight="1">
      <c r="A57" s="5" t="s">
        <v>60</v>
      </c>
      <c r="B57" s="6" t="s">
        <v>20</v>
      </c>
      <c r="C57" s="7">
        <v>12855</v>
      </c>
      <c r="D57" s="37">
        <f>SUM(Apr!D57+C57*2)</f>
        <v>645169</v>
      </c>
      <c r="E57" s="8">
        <v>11332</v>
      </c>
      <c r="F57" s="37">
        <f>SUM(Apr!F57+E57*2)</f>
        <v>1315589</v>
      </c>
      <c r="G57" s="8">
        <v>89452</v>
      </c>
      <c r="H57" s="37">
        <f>SUM(Apr!H57+G57)</f>
        <v>1650161</v>
      </c>
      <c r="I57" s="38">
        <f t="shared" si="2"/>
        <v>113639</v>
      </c>
      <c r="J57" s="37">
        <f t="shared" si="1"/>
        <v>3610919</v>
      </c>
      <c r="K57" s="53"/>
      <c r="L57" s="53"/>
    </row>
    <row r="58" spans="1:12" s="1" customFormat="1" ht="15.75" customHeight="1">
      <c r="A58" s="5" t="s">
        <v>61</v>
      </c>
      <c r="B58" s="6" t="s">
        <v>20</v>
      </c>
      <c r="C58" s="7">
        <v>38227</v>
      </c>
      <c r="D58" s="37">
        <f>SUM(Apr!D58+C58*2)</f>
        <v>1393264</v>
      </c>
      <c r="E58" s="8">
        <v>6947</v>
      </c>
      <c r="F58" s="37">
        <f>SUM(Apr!F58+E58*2)</f>
        <v>666725</v>
      </c>
      <c r="G58" s="8">
        <v>326620</v>
      </c>
      <c r="H58" s="37">
        <f>SUM(Apr!H58+G58)</f>
        <v>1802418</v>
      </c>
      <c r="I58" s="38">
        <f t="shared" si="2"/>
        <v>371794</v>
      </c>
      <c r="J58" s="37">
        <f t="shared" si="1"/>
        <v>3862407</v>
      </c>
      <c r="K58" s="53"/>
      <c r="L58" s="53"/>
    </row>
    <row r="59" spans="1:12" s="1" customFormat="1" ht="15.75" customHeight="1">
      <c r="A59" s="5" t="s">
        <v>65</v>
      </c>
      <c r="B59" s="6" t="s">
        <v>20</v>
      </c>
      <c r="C59" s="7">
        <v>4233</v>
      </c>
      <c r="D59" s="37">
        <f>SUM(Apr!D59+C59*2)</f>
        <v>93599</v>
      </c>
      <c r="E59" s="8">
        <v>0</v>
      </c>
      <c r="F59" s="37">
        <f>SUM(Apr!F59+E59*2)</f>
        <v>138271</v>
      </c>
      <c r="G59" s="8">
        <v>37995</v>
      </c>
      <c r="H59" s="37">
        <f>SUM(Apr!H59+G59)</f>
        <v>852173</v>
      </c>
      <c r="I59" s="38">
        <f t="shared" si="2"/>
        <v>42228</v>
      </c>
      <c r="J59" s="37">
        <f t="shared" si="1"/>
        <v>1084043</v>
      </c>
      <c r="K59" s="53"/>
      <c r="L59" s="53"/>
    </row>
    <row r="60" spans="1:12" s="1" customFormat="1" ht="15.75" customHeight="1">
      <c r="A60" s="5" t="s">
        <v>66</v>
      </c>
      <c r="B60" s="6" t="s">
        <v>20</v>
      </c>
      <c r="C60" s="7">
        <v>18334</v>
      </c>
      <c r="D60" s="37">
        <f>SUM(Apr!D60+C60*2)</f>
        <v>600909</v>
      </c>
      <c r="E60" s="8">
        <v>2894</v>
      </c>
      <c r="F60" s="37">
        <f>SUM(Apr!F60+E60*2)</f>
        <v>90993</v>
      </c>
      <c r="G60" s="8">
        <v>67228</v>
      </c>
      <c r="H60" s="37">
        <f>SUM(Apr!H60+G60)</f>
        <v>908477</v>
      </c>
      <c r="I60" s="38">
        <f t="shared" si="2"/>
        <v>88456</v>
      </c>
      <c r="J60" s="37">
        <f t="shared" si="1"/>
        <v>1600379</v>
      </c>
      <c r="K60" s="53"/>
      <c r="L60" s="53"/>
    </row>
    <row r="61" spans="1:12" s="1" customFormat="1" ht="15.75" customHeight="1">
      <c r="A61" s="5" t="s">
        <v>67</v>
      </c>
      <c r="B61" s="6" t="s">
        <v>20</v>
      </c>
      <c r="C61" s="7">
        <v>6812</v>
      </c>
      <c r="D61" s="37">
        <f>SUM(Apr!D61+C61*2)</f>
        <v>127244</v>
      </c>
      <c r="E61" s="8">
        <v>0</v>
      </c>
      <c r="F61" s="37">
        <f>SUM(Apr!F61+E61*2)</f>
        <v>18084</v>
      </c>
      <c r="G61" s="8">
        <v>31038</v>
      </c>
      <c r="H61" s="37">
        <f>SUM(Apr!H61+G61)</f>
        <v>162890</v>
      </c>
      <c r="I61" s="38">
        <f t="shared" si="2"/>
        <v>37850</v>
      </c>
      <c r="J61" s="37">
        <f t="shared" si="1"/>
        <v>308218</v>
      </c>
      <c r="K61" s="53"/>
      <c r="L61" s="53"/>
    </row>
    <row r="62" spans="1:12" s="12" customFormat="1" ht="15.75" customHeight="1">
      <c r="A62" s="10" t="s">
        <v>68</v>
      </c>
      <c r="B62" s="11" t="s">
        <v>20</v>
      </c>
      <c r="C62" s="7">
        <v>11720</v>
      </c>
      <c r="D62" s="37">
        <f>SUM(Apr!D62+C62*2)</f>
        <v>201063</v>
      </c>
      <c r="E62" s="8">
        <v>1094</v>
      </c>
      <c r="F62" s="37">
        <f>SUM(Apr!F62+E62*2)</f>
        <v>147118</v>
      </c>
      <c r="G62" s="8">
        <v>27028</v>
      </c>
      <c r="H62" s="37">
        <f>SUM(Apr!H62+G62)</f>
        <v>302696</v>
      </c>
      <c r="I62" s="37">
        <f t="shared" si="2"/>
        <v>39842</v>
      </c>
      <c r="J62" s="37">
        <f t="shared" si="1"/>
        <v>650877</v>
      </c>
      <c r="K62" s="53"/>
      <c r="L62" s="53"/>
    </row>
    <row r="63" spans="1:12" s="1" customFormat="1" ht="15.75" customHeight="1">
      <c r="A63" s="5" t="s">
        <v>69</v>
      </c>
      <c r="B63" s="6" t="s">
        <v>20</v>
      </c>
      <c r="C63" s="7">
        <v>6481</v>
      </c>
      <c r="D63" s="37">
        <f>SUM(Apr!D63+C63*2)</f>
        <v>384287</v>
      </c>
      <c r="E63" s="8">
        <v>0</v>
      </c>
      <c r="F63" s="37">
        <f>SUM(Apr!F63+E63*2)</f>
        <v>314277</v>
      </c>
      <c r="G63" s="8">
        <v>19676</v>
      </c>
      <c r="H63" s="37">
        <f>SUM(Apr!H63+G63)</f>
        <v>588630</v>
      </c>
      <c r="I63" s="38">
        <f t="shared" si="2"/>
        <v>26157</v>
      </c>
      <c r="J63" s="37">
        <f t="shared" si="1"/>
        <v>1287194</v>
      </c>
      <c r="K63" s="53"/>
      <c r="L63" s="53"/>
    </row>
    <row r="64" spans="1:12" s="12" customFormat="1" ht="15.75" customHeight="1">
      <c r="A64" s="10" t="s">
        <v>70</v>
      </c>
      <c r="B64" s="11" t="s">
        <v>20</v>
      </c>
      <c r="C64" s="7">
        <v>11547</v>
      </c>
      <c r="D64" s="37">
        <f>SUM(Apr!D64+C64*2)</f>
        <v>438613</v>
      </c>
      <c r="E64" s="8">
        <v>2685</v>
      </c>
      <c r="F64" s="37">
        <f>SUM(Apr!F64+E64*2)</f>
        <v>488459</v>
      </c>
      <c r="G64" s="8">
        <v>110185</v>
      </c>
      <c r="H64" s="37">
        <f>SUM(Apr!H64+G64)</f>
        <v>802688</v>
      </c>
      <c r="I64" s="37">
        <f t="shared" si="2"/>
        <v>124417</v>
      </c>
      <c r="J64" s="37">
        <f t="shared" si="1"/>
        <v>1729760</v>
      </c>
      <c r="K64" s="53"/>
      <c r="L64" s="53"/>
    </row>
    <row r="65" spans="1:12" s="1" customFormat="1" ht="15.75" customHeight="1">
      <c r="A65" s="5" t="s">
        <v>71</v>
      </c>
      <c r="B65" s="6" t="s">
        <v>20</v>
      </c>
      <c r="C65" s="7">
        <v>13552</v>
      </c>
      <c r="D65" s="37">
        <f>SUM(Apr!D65+C65*2)</f>
        <v>289391</v>
      </c>
      <c r="E65" s="8">
        <v>0</v>
      </c>
      <c r="F65" s="37">
        <f>SUM(Apr!F65+E65*2)</f>
        <v>183229</v>
      </c>
      <c r="G65" s="8">
        <v>105740</v>
      </c>
      <c r="H65" s="37">
        <f>SUM(Apr!H65+G65)</f>
        <v>577766</v>
      </c>
      <c r="I65" s="38">
        <f t="shared" si="2"/>
        <v>119292</v>
      </c>
      <c r="J65" s="37">
        <f t="shared" si="1"/>
        <v>1050386</v>
      </c>
      <c r="K65" s="53"/>
      <c r="L65" s="53"/>
    </row>
    <row r="66" spans="1:12" s="12" customFormat="1" ht="15.75" customHeight="1">
      <c r="A66" s="10" t="s">
        <v>72</v>
      </c>
      <c r="B66" s="11" t="s">
        <v>20</v>
      </c>
      <c r="C66" s="7">
        <v>0</v>
      </c>
      <c r="D66" s="37">
        <f>SUM(Apr!D66+C66*2)</f>
        <v>0</v>
      </c>
      <c r="E66" s="8">
        <v>0</v>
      </c>
      <c r="F66" s="37">
        <f>SUM(Apr!F66+E66*2)</f>
        <v>0</v>
      </c>
      <c r="G66" s="8">
        <v>0</v>
      </c>
      <c r="H66" s="37">
        <f>SUM(Apr!H66+G66)</f>
        <v>0</v>
      </c>
      <c r="I66" s="37">
        <f t="shared" si="2"/>
        <v>0</v>
      </c>
      <c r="J66" s="37">
        <f t="shared" si="1"/>
        <v>0</v>
      </c>
      <c r="K66" s="53"/>
      <c r="L66" s="53"/>
    </row>
    <row r="67" spans="1:12" s="1" customFormat="1" ht="15.75" customHeight="1">
      <c r="A67" s="5" t="s">
        <v>73</v>
      </c>
      <c r="B67" s="6" t="s">
        <v>20</v>
      </c>
      <c r="C67" s="7">
        <v>13884</v>
      </c>
      <c r="D67" s="37">
        <f>SUM(Apr!D67+C67*2)</f>
        <v>503231</v>
      </c>
      <c r="E67" s="8">
        <v>0</v>
      </c>
      <c r="F67" s="37">
        <f>SUM(Apr!F67+E67*2)</f>
        <v>0</v>
      </c>
      <c r="G67" s="8">
        <v>61095</v>
      </c>
      <c r="H67" s="37">
        <f>SUM(Apr!H67+G67)</f>
        <v>457097</v>
      </c>
      <c r="I67" s="38">
        <f t="shared" si="2"/>
        <v>74979</v>
      </c>
      <c r="J67" s="37">
        <f t="shared" si="1"/>
        <v>960328</v>
      </c>
      <c r="K67" s="53"/>
      <c r="L67" s="53"/>
    </row>
    <row r="68" spans="1:12" s="12" customFormat="1" ht="15.75" customHeight="1">
      <c r="A68" s="10" t="s">
        <v>74</v>
      </c>
      <c r="B68" s="11" t="s">
        <v>20</v>
      </c>
      <c r="C68" s="7">
        <v>1594</v>
      </c>
      <c r="D68" s="37">
        <f>SUM(Apr!D68+C68*2)</f>
        <v>234135</v>
      </c>
      <c r="E68" s="8">
        <v>158</v>
      </c>
      <c r="F68" s="37">
        <f>SUM(Apr!F68+E68*2)</f>
        <v>31198</v>
      </c>
      <c r="G68" s="8">
        <v>287</v>
      </c>
      <c r="H68" s="37">
        <f>SUM(Apr!H68+G68)</f>
        <v>138881</v>
      </c>
      <c r="I68" s="37">
        <f t="shared" si="2"/>
        <v>2039</v>
      </c>
      <c r="J68" s="37">
        <f t="shared" si="1"/>
        <v>404214</v>
      </c>
      <c r="K68" s="53"/>
      <c r="L68" s="53"/>
    </row>
    <row r="69" spans="1:12" s="1" customFormat="1" ht="15.75" customHeight="1">
      <c r="A69" s="5" t="s">
        <v>141</v>
      </c>
      <c r="B69" s="6" t="s">
        <v>20</v>
      </c>
      <c r="C69" s="7">
        <v>3602</v>
      </c>
      <c r="D69" s="37">
        <f>SUM(Apr!D69+C69*2)</f>
        <v>186455</v>
      </c>
      <c r="E69" s="8">
        <v>3546</v>
      </c>
      <c r="F69" s="37">
        <f>SUM(Apr!F69+E69*2)</f>
        <v>306403</v>
      </c>
      <c r="G69" s="8">
        <v>27289</v>
      </c>
      <c r="H69" s="37">
        <f>SUM(Apr!H69+G69)</f>
        <v>978637</v>
      </c>
      <c r="I69" s="38">
        <f t="shared" si="2"/>
        <v>34437</v>
      </c>
      <c r="J69" s="37">
        <f t="shared" si="1"/>
        <v>1471495</v>
      </c>
      <c r="K69" s="53"/>
      <c r="L69" s="53"/>
    </row>
    <row r="70" spans="1:12" s="1" customFormat="1" ht="15.75" customHeight="1">
      <c r="A70" s="5" t="s">
        <v>76</v>
      </c>
      <c r="B70" s="6" t="s">
        <v>20</v>
      </c>
      <c r="C70" s="7">
        <v>7732</v>
      </c>
      <c r="D70" s="37">
        <f>SUM(Apr!D70+C70*2)</f>
        <v>250098</v>
      </c>
      <c r="E70" s="8">
        <v>0</v>
      </c>
      <c r="F70" s="37">
        <f>SUM(Apr!F70+E70*2)</f>
        <v>112242</v>
      </c>
      <c r="G70" s="8">
        <v>249488</v>
      </c>
      <c r="H70" s="37">
        <f>SUM(Apr!H70+G70)</f>
        <v>886815</v>
      </c>
      <c r="I70" s="38">
        <f t="shared" si="2"/>
        <v>257220</v>
      </c>
      <c r="J70" s="37">
        <f t="shared" si="1"/>
        <v>1249155</v>
      </c>
      <c r="K70" s="53"/>
      <c r="L70" s="53"/>
    </row>
    <row r="71" spans="1:12" s="12" customFormat="1" ht="15.75" customHeight="1">
      <c r="A71" s="10" t="s">
        <v>78</v>
      </c>
      <c r="B71" s="11" t="s">
        <v>20</v>
      </c>
      <c r="C71" s="7">
        <v>0</v>
      </c>
      <c r="D71" s="37">
        <f>SUM(Apr!D71+C71*2)</f>
        <v>0</v>
      </c>
      <c r="E71" s="8">
        <v>0</v>
      </c>
      <c r="F71" s="37">
        <f>SUM(Apr!F71+E71*2)</f>
        <v>0</v>
      </c>
      <c r="G71" s="8">
        <v>0</v>
      </c>
      <c r="H71" s="37">
        <f>SUM(Apr!H71+G71)</f>
        <v>0</v>
      </c>
      <c r="I71" s="37">
        <f t="shared" si="2"/>
        <v>0</v>
      </c>
      <c r="J71" s="37">
        <f t="shared" si="1"/>
        <v>0</v>
      </c>
      <c r="K71" s="53"/>
      <c r="L71" s="53"/>
    </row>
    <row r="72" spans="1:12" s="12" customFormat="1" ht="15.75" customHeight="1">
      <c r="A72" s="10" t="s">
        <v>79</v>
      </c>
      <c r="B72" s="11" t="s">
        <v>20</v>
      </c>
      <c r="C72" s="7">
        <v>6604</v>
      </c>
      <c r="D72" s="37">
        <f>SUM(Apr!D72+C72*2)</f>
        <v>98896</v>
      </c>
      <c r="E72" s="8">
        <v>0</v>
      </c>
      <c r="F72" s="37">
        <f>SUM(Apr!F72+E72*2)</f>
        <v>50720</v>
      </c>
      <c r="G72" s="8">
        <v>72044</v>
      </c>
      <c r="H72" s="37">
        <f>SUM(Apr!H72+G72)</f>
        <v>182463</v>
      </c>
      <c r="I72" s="37">
        <f t="shared" si="2"/>
        <v>78648</v>
      </c>
      <c r="J72" s="37">
        <f t="shared" si="1"/>
        <v>332079</v>
      </c>
      <c r="K72" s="53"/>
      <c r="L72" s="53"/>
    </row>
    <row r="73" spans="1:12" s="12" customFormat="1" ht="15.75" customHeight="1">
      <c r="A73" s="10" t="s">
        <v>80</v>
      </c>
      <c r="B73" s="11" t="s">
        <v>20</v>
      </c>
      <c r="C73" s="7">
        <v>19078</v>
      </c>
      <c r="D73" s="37">
        <f>SUM(Apr!D73+C73*2)</f>
        <v>813157</v>
      </c>
      <c r="E73" s="8">
        <v>0</v>
      </c>
      <c r="F73" s="37">
        <f>SUM(Apr!F73+E73*2)</f>
        <v>69045</v>
      </c>
      <c r="G73" s="8">
        <v>211912</v>
      </c>
      <c r="H73" s="37">
        <f>SUM(Apr!H73+G73)</f>
        <v>1292964</v>
      </c>
      <c r="I73" s="37">
        <f t="shared" si="2"/>
        <v>230990</v>
      </c>
      <c r="J73" s="37">
        <f t="shared" si="1"/>
        <v>2175166</v>
      </c>
      <c r="K73" s="53"/>
      <c r="L73" s="53"/>
    </row>
    <row r="74" spans="1:12" s="1" customFormat="1" ht="15.75" customHeight="1">
      <c r="A74" s="5" t="s">
        <v>81</v>
      </c>
      <c r="B74" s="6" t="s">
        <v>20</v>
      </c>
      <c r="C74" s="7">
        <v>3559</v>
      </c>
      <c r="D74" s="37">
        <f>SUM(Apr!D74+C74*2)</f>
        <v>187237</v>
      </c>
      <c r="E74" s="8">
        <v>4351</v>
      </c>
      <c r="F74" s="37">
        <f>SUM(Apr!F74+E74*2)</f>
        <v>87522</v>
      </c>
      <c r="G74" s="8">
        <v>16047</v>
      </c>
      <c r="H74" s="37">
        <f>SUM(Apr!H74+G74)</f>
        <v>229212</v>
      </c>
      <c r="I74" s="38">
        <f t="shared" si="2"/>
        <v>23957</v>
      </c>
      <c r="J74" s="37">
        <f t="shared" si="1"/>
        <v>503971</v>
      </c>
      <c r="K74" s="53"/>
      <c r="L74" s="53"/>
    </row>
    <row r="75" spans="1:12" s="12" customFormat="1" ht="15.75" customHeight="1">
      <c r="A75" s="10" t="s">
        <v>85</v>
      </c>
      <c r="B75" s="11" t="s">
        <v>20</v>
      </c>
      <c r="C75" s="7">
        <v>0</v>
      </c>
      <c r="D75" s="37">
        <f>SUM(Apr!D75+C75*2)</f>
        <v>0</v>
      </c>
      <c r="E75" s="8">
        <v>0</v>
      </c>
      <c r="F75" s="37">
        <f>SUM(Apr!F75+E75*2)</f>
        <v>0</v>
      </c>
      <c r="G75" s="8">
        <v>0</v>
      </c>
      <c r="H75" s="37">
        <f>SUM(Apr!H75+G75)</f>
        <v>0</v>
      </c>
      <c r="I75" s="37">
        <f t="shared" si="2"/>
        <v>0</v>
      </c>
      <c r="J75" s="37">
        <f t="shared" si="1"/>
        <v>0</v>
      </c>
      <c r="K75" s="53"/>
      <c r="L75" s="53"/>
    </row>
    <row r="76" spans="1:12" s="12" customFormat="1" ht="15.75" customHeight="1">
      <c r="A76" s="10" t="s">
        <v>87</v>
      </c>
      <c r="B76" s="11" t="s">
        <v>20</v>
      </c>
      <c r="C76" s="7">
        <v>0</v>
      </c>
      <c r="D76" s="37">
        <f>SUM(Apr!D76+C76*2)</f>
        <v>0</v>
      </c>
      <c r="E76" s="8">
        <v>0</v>
      </c>
      <c r="F76" s="37">
        <f>SUM(Apr!F76+E76*2)</f>
        <v>0</v>
      </c>
      <c r="G76" s="8">
        <v>0</v>
      </c>
      <c r="H76" s="37">
        <f>SUM(Apr!H76+G76)</f>
        <v>-32880</v>
      </c>
      <c r="I76" s="37">
        <f t="shared" si="2"/>
        <v>0</v>
      </c>
      <c r="J76" s="37">
        <f>SUM(D76+F76+H76)</f>
        <v>-32880</v>
      </c>
      <c r="K76" s="53"/>
      <c r="L76" s="53"/>
    </row>
    <row r="77" spans="1:12" s="1" customFormat="1" ht="15.75" customHeight="1">
      <c r="A77" s="5" t="s">
        <v>88</v>
      </c>
      <c r="B77" s="6" t="s">
        <v>20</v>
      </c>
      <c r="C77" s="7">
        <v>23197</v>
      </c>
      <c r="D77" s="37">
        <f>SUM(Apr!D77+C77*2)</f>
        <v>1264426</v>
      </c>
      <c r="E77" s="8">
        <v>15225</v>
      </c>
      <c r="F77" s="37">
        <f>SUM(Apr!F77+E77*2)</f>
        <v>1150935</v>
      </c>
      <c r="G77" s="8">
        <v>254085</v>
      </c>
      <c r="H77" s="37">
        <f>SUM(Apr!H77+G77)</f>
        <v>2150977</v>
      </c>
      <c r="I77" s="38">
        <f t="shared" si="2"/>
        <v>292507</v>
      </c>
      <c r="J77" s="37">
        <f>SUM(D77+F77+H77)</f>
        <v>4566338</v>
      </c>
      <c r="K77" s="53"/>
      <c r="L77" s="53"/>
    </row>
    <row r="78" spans="1:12" s="1" customFormat="1" ht="15.75" customHeight="1">
      <c r="A78" s="5" t="s">
        <v>140</v>
      </c>
      <c r="B78" s="6" t="s">
        <v>20</v>
      </c>
      <c r="C78" s="7">
        <v>0</v>
      </c>
      <c r="D78" s="37">
        <f>SUM(Apr!D78+C78*2)</f>
        <v>1506</v>
      </c>
      <c r="E78" s="8">
        <v>5788</v>
      </c>
      <c r="F78" s="37">
        <f>SUM(Apr!F78+E78*2)</f>
        <v>514236</v>
      </c>
      <c r="G78" s="8">
        <v>5352</v>
      </c>
      <c r="H78" s="37">
        <f>SUM(Apr!H78+G78)</f>
        <v>165400</v>
      </c>
      <c r="I78" s="38">
        <f t="shared" si="2"/>
        <v>11140</v>
      </c>
      <c r="J78" s="37">
        <f>SUM(D78+F78+H78)</f>
        <v>681142</v>
      </c>
      <c r="K78" s="53"/>
      <c r="L78" s="53"/>
    </row>
    <row r="79" spans="1:12" s="1" customFormat="1" ht="15.75" customHeight="1">
      <c r="A79" s="5" t="s">
        <v>138</v>
      </c>
      <c r="B79" s="6" t="s">
        <v>20</v>
      </c>
      <c r="C79" s="7">
        <v>7816</v>
      </c>
      <c r="D79" s="37">
        <f>SUM(Apr!D79+C79*2)</f>
        <v>39689</v>
      </c>
      <c r="E79" s="8">
        <v>4538</v>
      </c>
      <c r="F79" s="37">
        <f>SUM(Apr!F79+E79*2)</f>
        <v>741689</v>
      </c>
      <c r="G79" s="8">
        <v>27636</v>
      </c>
      <c r="H79" s="37">
        <f>SUM(Apr!H79+G79)</f>
        <v>210356</v>
      </c>
      <c r="I79" s="38">
        <f t="shared" si="2"/>
        <v>39990</v>
      </c>
      <c r="J79" s="37">
        <f>SUM(D79+F79+H79)</f>
        <v>991734</v>
      </c>
      <c r="K79" s="53"/>
      <c r="L79" s="53"/>
    </row>
    <row r="80" spans="1:12" s="1" customFormat="1" ht="15.75" customHeight="1">
      <c r="A80" s="5" t="s">
        <v>139</v>
      </c>
      <c r="B80" s="6" t="s">
        <v>20</v>
      </c>
      <c r="C80" s="7">
        <v>0</v>
      </c>
      <c r="D80" s="37">
        <f>SUM(Apr!D80+C80*2)</f>
        <v>24057</v>
      </c>
      <c r="E80" s="8">
        <v>7062</v>
      </c>
      <c r="F80" s="37">
        <f>SUM(Apr!F80+E80*2)</f>
        <v>346042</v>
      </c>
      <c r="G80" s="8">
        <v>248</v>
      </c>
      <c r="H80" s="37">
        <f>SUM(Apr!H80+G80)</f>
        <v>227266</v>
      </c>
      <c r="I80" s="38">
        <f t="shared" si="2"/>
        <v>7310</v>
      </c>
      <c r="J80" s="37">
        <f>SUM(D80+F80+H80)</f>
        <v>597365</v>
      </c>
      <c r="K80" s="53"/>
      <c r="L80" s="53"/>
    </row>
    <row r="81" spans="1:10" s="3" customFormat="1" ht="21.75">
      <c r="A81" s="20" t="s">
        <v>126</v>
      </c>
      <c r="B81" s="2"/>
      <c r="C81" s="9">
        <f>SUM(C5:C35)</f>
        <v>99702</v>
      </c>
      <c r="D81" s="38">
        <f aca="true" t="shared" si="3" ref="D81:J81">SUM(D5:D35)</f>
        <v>12014117</v>
      </c>
      <c r="E81" s="9">
        <f t="shared" si="3"/>
        <v>168020</v>
      </c>
      <c r="F81" s="38">
        <f t="shared" si="3"/>
        <v>7000376</v>
      </c>
      <c r="G81" s="9">
        <f t="shared" si="3"/>
        <v>1727004</v>
      </c>
      <c r="H81" s="38">
        <f t="shared" si="3"/>
        <v>20019348</v>
      </c>
      <c r="I81" s="38">
        <f t="shared" si="3"/>
        <v>1994726</v>
      </c>
      <c r="J81" s="38">
        <f t="shared" si="3"/>
        <v>39033841</v>
      </c>
    </row>
    <row r="82" spans="1:10" s="3" customFormat="1" ht="21.75">
      <c r="A82" s="20" t="s">
        <v>127</v>
      </c>
      <c r="B82" s="2"/>
      <c r="C82" s="9">
        <f>SUM(C36:C80)</f>
        <v>542114</v>
      </c>
      <c r="D82" s="38">
        <f aca="true" t="shared" si="4" ref="D82:J82">SUM(D36:D80)</f>
        <v>20536995</v>
      </c>
      <c r="E82" s="9">
        <f t="shared" si="4"/>
        <v>148872</v>
      </c>
      <c r="F82" s="38">
        <f t="shared" si="4"/>
        <v>14330757</v>
      </c>
      <c r="G82" s="9">
        <f t="shared" si="4"/>
        <v>4512130</v>
      </c>
      <c r="H82" s="38">
        <f t="shared" si="4"/>
        <v>34850995</v>
      </c>
      <c r="I82" s="38">
        <f t="shared" si="4"/>
        <v>5203116</v>
      </c>
      <c r="J82" s="38">
        <f t="shared" si="4"/>
        <v>69718747</v>
      </c>
    </row>
    <row r="83" spans="1:10" s="3" customFormat="1" ht="15.75" customHeight="1">
      <c r="A83" s="18" t="s">
        <v>89</v>
      </c>
      <c r="B83" s="2"/>
      <c r="C83" s="9">
        <f>SUM(C81:C82)</f>
        <v>641816</v>
      </c>
      <c r="D83" s="38">
        <f aca="true" t="shared" si="5" ref="D83:J83">SUM(D81:D82)</f>
        <v>32551112</v>
      </c>
      <c r="E83" s="9">
        <f t="shared" si="5"/>
        <v>316892</v>
      </c>
      <c r="F83" s="38">
        <f t="shared" si="5"/>
        <v>21331133</v>
      </c>
      <c r="G83" s="9">
        <f t="shared" si="5"/>
        <v>6239134</v>
      </c>
      <c r="H83" s="38">
        <f t="shared" si="5"/>
        <v>54870343</v>
      </c>
      <c r="I83" s="38">
        <f t="shared" si="5"/>
        <v>7197842</v>
      </c>
      <c r="J83" s="38">
        <f t="shared" si="5"/>
        <v>108752588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1">
        <v>84770974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1">
        <v>65716405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D84:H86 B3:C86 D3:IV83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27" right="0.2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4" topLeftCell="A68" activePane="bottomLeft" state="frozen"/>
      <selection pane="topLeft" activeCell="A1" sqref="A1"/>
      <selection pane="bottomLeft" activeCell="L88" sqref="L88"/>
    </sheetView>
  </sheetViews>
  <sheetFormatPr defaultColWidth="9.140625" defaultRowHeight="12.75"/>
  <cols>
    <col min="1" max="1" width="18.574218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154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41" t="s">
        <v>11</v>
      </c>
      <c r="E4" s="4" t="s">
        <v>122</v>
      </c>
      <c r="F4" s="41" t="s">
        <v>14</v>
      </c>
      <c r="G4" s="4" t="s">
        <v>123</v>
      </c>
      <c r="H4" s="41" t="s">
        <v>90</v>
      </c>
      <c r="I4" s="41" t="s">
        <v>124</v>
      </c>
      <c r="J4" s="41" t="s">
        <v>18</v>
      </c>
    </row>
    <row r="5" spans="1:10" s="12" customFormat="1" ht="15.75" customHeight="1">
      <c r="A5" s="10" t="s">
        <v>129</v>
      </c>
      <c r="B5" s="11" t="s">
        <v>22</v>
      </c>
      <c r="C5" s="26">
        <v>11896</v>
      </c>
      <c r="D5" s="37">
        <f>SUM(May!D5+C5*1)</f>
        <v>631774</v>
      </c>
      <c r="E5" s="8">
        <v>3113</v>
      </c>
      <c r="F5" s="37">
        <f>SUM(May!F5+E5*1)</f>
        <v>286765</v>
      </c>
      <c r="G5" s="8">
        <v>51808</v>
      </c>
      <c r="H5" s="37">
        <f>SUM(May!H5+G5)</f>
        <v>632949</v>
      </c>
      <c r="I5" s="37">
        <f aca="true" t="shared" si="0" ref="I5:I41">SUM(C5,E5,G5)</f>
        <v>66817</v>
      </c>
      <c r="J5" s="37">
        <f aca="true" t="shared" si="1" ref="J5:J75">SUM(D5+F5+H5)</f>
        <v>1551488</v>
      </c>
    </row>
    <row r="6" spans="1:10" s="12" customFormat="1" ht="15.75" customHeight="1">
      <c r="A6" s="10" t="s">
        <v>21</v>
      </c>
      <c r="B6" s="11" t="s">
        <v>22</v>
      </c>
      <c r="C6" s="26">
        <v>0</v>
      </c>
      <c r="D6" s="37">
        <f>SUM(May!D6+C6*1)</f>
        <v>39213</v>
      </c>
      <c r="E6" s="8">
        <v>0</v>
      </c>
      <c r="F6" s="37">
        <f>SUM(May!F6+E6*1)</f>
        <v>13016</v>
      </c>
      <c r="G6" s="8">
        <v>0</v>
      </c>
      <c r="H6" s="37">
        <f>SUM(May!H6+G6)</f>
        <v>46669</v>
      </c>
      <c r="I6" s="37">
        <f t="shared" si="0"/>
        <v>0</v>
      </c>
      <c r="J6" s="37">
        <f t="shared" si="1"/>
        <v>98898</v>
      </c>
    </row>
    <row r="7" spans="1:10" s="12" customFormat="1" ht="15.75" customHeight="1">
      <c r="A7" s="10" t="s">
        <v>23</v>
      </c>
      <c r="B7" s="11" t="s">
        <v>22</v>
      </c>
      <c r="C7" s="26">
        <v>7219</v>
      </c>
      <c r="D7" s="37">
        <f>SUM(May!D7+C7*1)</f>
        <v>248237</v>
      </c>
      <c r="E7" s="8">
        <v>3722</v>
      </c>
      <c r="F7" s="37">
        <f>SUM(May!F7+E7*1)</f>
        <v>220160</v>
      </c>
      <c r="G7" s="8">
        <v>73150</v>
      </c>
      <c r="H7" s="37">
        <f>SUM(May!H7+G7)</f>
        <v>604021</v>
      </c>
      <c r="I7" s="37">
        <f t="shared" si="0"/>
        <v>84091</v>
      </c>
      <c r="J7" s="37">
        <f t="shared" si="1"/>
        <v>1072418</v>
      </c>
    </row>
    <row r="8" spans="1:10" s="1" customFormat="1" ht="15.75" customHeight="1">
      <c r="A8" s="5" t="s">
        <v>24</v>
      </c>
      <c r="B8" s="6" t="s">
        <v>22</v>
      </c>
      <c r="C8" s="26">
        <v>2896</v>
      </c>
      <c r="D8" s="37">
        <f>SUM(May!D8+C8*1)</f>
        <v>1455100</v>
      </c>
      <c r="E8" s="8">
        <v>10455</v>
      </c>
      <c r="F8" s="37">
        <f>SUM(May!F8+E8*1)</f>
        <v>584094</v>
      </c>
      <c r="G8" s="8">
        <v>68580</v>
      </c>
      <c r="H8" s="37">
        <f>SUM(May!H8+G8)</f>
        <v>2831955</v>
      </c>
      <c r="I8" s="38">
        <f t="shared" si="0"/>
        <v>81931</v>
      </c>
      <c r="J8" s="37">
        <f t="shared" si="1"/>
        <v>4871149</v>
      </c>
    </row>
    <row r="9" spans="1:10" s="12" customFormat="1" ht="15.75" customHeight="1">
      <c r="A9" s="10" t="s">
        <v>25</v>
      </c>
      <c r="B9" s="11" t="s">
        <v>22</v>
      </c>
      <c r="C9" s="26">
        <v>1533</v>
      </c>
      <c r="D9" s="37">
        <f>SUM(May!D9+C9*1)</f>
        <v>134849</v>
      </c>
      <c r="E9" s="8">
        <v>2188</v>
      </c>
      <c r="F9" s="37">
        <f>SUM(May!F9+E9*1)</f>
        <v>72893</v>
      </c>
      <c r="G9" s="8">
        <v>31957</v>
      </c>
      <c r="H9" s="37">
        <f>SUM(May!H9+G9)</f>
        <v>200360</v>
      </c>
      <c r="I9" s="37">
        <f t="shared" si="0"/>
        <v>35678</v>
      </c>
      <c r="J9" s="37">
        <f t="shared" si="1"/>
        <v>408102</v>
      </c>
    </row>
    <row r="10" spans="1:10" s="1" customFormat="1" ht="15.75" customHeight="1">
      <c r="A10" s="5" t="s">
        <v>27</v>
      </c>
      <c r="B10" s="6" t="s">
        <v>22</v>
      </c>
      <c r="C10" s="26">
        <v>389</v>
      </c>
      <c r="D10" s="37">
        <f>SUM(May!D10+C10*1)</f>
        <v>217288</v>
      </c>
      <c r="E10" s="8">
        <v>270</v>
      </c>
      <c r="F10" s="37">
        <f>SUM(May!F10+E10*1)</f>
        <v>251303</v>
      </c>
      <c r="G10" s="8">
        <v>15666</v>
      </c>
      <c r="H10" s="37">
        <f>SUM(May!H10+G10)</f>
        <v>593114</v>
      </c>
      <c r="I10" s="38">
        <f t="shared" si="0"/>
        <v>16325</v>
      </c>
      <c r="J10" s="37">
        <f t="shared" si="1"/>
        <v>1061705</v>
      </c>
    </row>
    <row r="11" spans="1:10" s="1" customFormat="1" ht="15.75" customHeight="1">
      <c r="A11" s="5" t="s">
        <v>30</v>
      </c>
      <c r="B11" s="6" t="s">
        <v>22</v>
      </c>
      <c r="C11" s="26">
        <v>1849</v>
      </c>
      <c r="D11" s="37">
        <f>SUM(May!D11+C11*1)</f>
        <v>246885</v>
      </c>
      <c r="E11" s="8">
        <v>5397</v>
      </c>
      <c r="F11" s="37">
        <f>SUM(May!F11+E11*1)</f>
        <v>369365</v>
      </c>
      <c r="G11" s="8">
        <v>35209</v>
      </c>
      <c r="H11" s="37">
        <f>SUM(May!H11+G11)</f>
        <v>1270766</v>
      </c>
      <c r="I11" s="38">
        <f t="shared" si="0"/>
        <v>42455</v>
      </c>
      <c r="J11" s="37">
        <f t="shared" si="1"/>
        <v>1887016</v>
      </c>
    </row>
    <row r="12" spans="1:10" s="1" customFormat="1" ht="15.75" customHeight="1">
      <c r="A12" s="5" t="s">
        <v>31</v>
      </c>
      <c r="B12" s="6" t="s">
        <v>22</v>
      </c>
      <c r="C12" s="26">
        <v>5306</v>
      </c>
      <c r="D12" s="37">
        <f>SUM(May!D12+C12*1)</f>
        <v>251549</v>
      </c>
      <c r="E12" s="8">
        <v>6317</v>
      </c>
      <c r="F12" s="37">
        <f>SUM(May!F12+E12*1)</f>
        <v>198803</v>
      </c>
      <c r="G12" s="8">
        <v>85359</v>
      </c>
      <c r="H12" s="37">
        <f>SUM(May!H12+G12)</f>
        <v>421801</v>
      </c>
      <c r="I12" s="38">
        <f t="shared" si="0"/>
        <v>96982</v>
      </c>
      <c r="J12" s="37">
        <f t="shared" si="1"/>
        <v>872153</v>
      </c>
    </row>
    <row r="13" spans="1:10" s="12" customFormat="1" ht="15.75" customHeight="1">
      <c r="A13" s="10" t="s">
        <v>36</v>
      </c>
      <c r="B13" s="11" t="s">
        <v>22</v>
      </c>
      <c r="C13" s="26">
        <v>0</v>
      </c>
      <c r="D13" s="37">
        <f>SUM(May!D13+C13*1)</f>
        <v>6299</v>
      </c>
      <c r="E13" s="8">
        <v>0</v>
      </c>
      <c r="F13" s="37">
        <f>SUM(May!F13+E13*1)</f>
        <v>5975</v>
      </c>
      <c r="G13" s="8">
        <v>8821</v>
      </c>
      <c r="H13" s="37">
        <f>SUM(May!H13+G13)</f>
        <v>9673</v>
      </c>
      <c r="I13" s="37">
        <f t="shared" si="0"/>
        <v>8821</v>
      </c>
      <c r="J13" s="37">
        <f t="shared" si="1"/>
        <v>21947</v>
      </c>
    </row>
    <row r="14" spans="1:10" s="1" customFormat="1" ht="15.75" customHeight="1">
      <c r="A14" s="5" t="s">
        <v>37</v>
      </c>
      <c r="B14" s="6" t="s">
        <v>22</v>
      </c>
      <c r="C14" s="26">
        <v>127</v>
      </c>
      <c r="D14" s="37">
        <f>SUM(May!D14+C14*1)</f>
        <v>358164</v>
      </c>
      <c r="E14" s="8">
        <v>3282</v>
      </c>
      <c r="F14" s="37">
        <f>SUM(May!F14+E14*1)</f>
        <v>126766</v>
      </c>
      <c r="G14" s="8">
        <v>31575</v>
      </c>
      <c r="H14" s="37">
        <f>SUM(May!H14+G14)</f>
        <v>731473</v>
      </c>
      <c r="I14" s="38">
        <f t="shared" si="0"/>
        <v>34984</v>
      </c>
      <c r="J14" s="37">
        <f t="shared" si="1"/>
        <v>1216403</v>
      </c>
    </row>
    <row r="15" spans="1:10" s="1" customFormat="1" ht="15.75" customHeight="1">
      <c r="A15" s="5" t="s">
        <v>40</v>
      </c>
      <c r="B15" s="6" t="s">
        <v>22</v>
      </c>
      <c r="C15" s="26">
        <v>10960</v>
      </c>
      <c r="D15" s="37">
        <f>SUM(May!D15+C15*1)</f>
        <v>630666</v>
      </c>
      <c r="E15" s="8">
        <v>7649</v>
      </c>
      <c r="F15" s="37">
        <f>SUM(May!F15+E15*1)</f>
        <v>293378</v>
      </c>
      <c r="G15" s="8">
        <v>51670</v>
      </c>
      <c r="H15" s="37">
        <f>SUM(May!H15+G15)</f>
        <v>788543</v>
      </c>
      <c r="I15" s="38">
        <f t="shared" si="0"/>
        <v>70279</v>
      </c>
      <c r="J15" s="37">
        <f t="shared" si="1"/>
        <v>1712587</v>
      </c>
    </row>
    <row r="16" spans="1:10" s="1" customFormat="1" ht="15.75" customHeight="1">
      <c r="A16" s="5" t="s">
        <v>44</v>
      </c>
      <c r="B16" s="6" t="s">
        <v>22</v>
      </c>
      <c r="C16" s="26">
        <v>4896</v>
      </c>
      <c r="D16" s="37">
        <f>SUM(May!D16+C16*1)</f>
        <v>455937</v>
      </c>
      <c r="E16" s="8">
        <v>103</v>
      </c>
      <c r="F16" s="37">
        <f>SUM(May!F16+E16*1)</f>
        <v>166097</v>
      </c>
      <c r="G16" s="8">
        <v>30376</v>
      </c>
      <c r="H16" s="37">
        <f>SUM(May!H16+G16)</f>
        <v>842340</v>
      </c>
      <c r="I16" s="38">
        <f t="shared" si="0"/>
        <v>35375</v>
      </c>
      <c r="J16" s="37">
        <f t="shared" si="1"/>
        <v>1464374</v>
      </c>
    </row>
    <row r="17" spans="1:10" s="1" customFormat="1" ht="15.75" customHeight="1">
      <c r="A17" s="5" t="s">
        <v>45</v>
      </c>
      <c r="B17" s="6" t="s">
        <v>22</v>
      </c>
      <c r="C17" s="26">
        <v>1143</v>
      </c>
      <c r="D17" s="37">
        <f>SUM(May!D17+C17*1)</f>
        <v>296861</v>
      </c>
      <c r="E17" s="8">
        <v>2379</v>
      </c>
      <c r="F17" s="37">
        <f>SUM(May!F17+E17*1)</f>
        <v>345783</v>
      </c>
      <c r="G17" s="8">
        <v>37348</v>
      </c>
      <c r="H17" s="37">
        <f>SUM(May!H17+G17)</f>
        <v>778710</v>
      </c>
      <c r="I17" s="38">
        <f t="shared" si="0"/>
        <v>40870</v>
      </c>
      <c r="J17" s="37">
        <f t="shared" si="1"/>
        <v>1421354</v>
      </c>
    </row>
    <row r="18" spans="1:10" s="1" customFormat="1" ht="15.75" customHeight="1">
      <c r="A18" s="5" t="s">
        <v>46</v>
      </c>
      <c r="B18" s="6" t="s">
        <v>22</v>
      </c>
      <c r="C18" s="26">
        <v>9519</v>
      </c>
      <c r="D18" s="37">
        <f>SUM(May!D18+C18*1)</f>
        <v>771412</v>
      </c>
      <c r="E18" s="8">
        <v>7530</v>
      </c>
      <c r="F18" s="37">
        <f>SUM(May!F18+E18*1)</f>
        <v>535450</v>
      </c>
      <c r="G18" s="8">
        <v>197553</v>
      </c>
      <c r="H18" s="37">
        <f>SUM(May!H18+G18)</f>
        <v>1824780</v>
      </c>
      <c r="I18" s="38">
        <f t="shared" si="0"/>
        <v>214602</v>
      </c>
      <c r="J18" s="37">
        <f t="shared" si="1"/>
        <v>3131642</v>
      </c>
    </row>
    <row r="19" spans="1:10" s="12" customFormat="1" ht="15.75" customHeight="1">
      <c r="A19" s="10" t="s">
        <v>47</v>
      </c>
      <c r="B19" s="11" t="s">
        <v>22</v>
      </c>
      <c r="C19" s="26">
        <v>667</v>
      </c>
      <c r="D19" s="37">
        <f>SUM(May!D19+C19*1)</f>
        <v>37248</v>
      </c>
      <c r="E19" s="8">
        <v>0</v>
      </c>
      <c r="F19" s="37">
        <f>SUM(May!F19+E19*1)</f>
        <v>5729</v>
      </c>
      <c r="G19" s="8">
        <v>138</v>
      </c>
      <c r="H19" s="37">
        <f>SUM(May!H19+G19)</f>
        <v>264254</v>
      </c>
      <c r="I19" s="37">
        <f t="shared" si="0"/>
        <v>805</v>
      </c>
      <c r="J19" s="37">
        <f t="shared" si="1"/>
        <v>307231</v>
      </c>
    </row>
    <row r="20" spans="1:10" s="12" customFormat="1" ht="15.75" customHeight="1">
      <c r="A20" s="10" t="s">
        <v>49</v>
      </c>
      <c r="B20" s="11" t="s">
        <v>22</v>
      </c>
      <c r="C20" s="26">
        <v>0</v>
      </c>
      <c r="D20" s="37">
        <f>SUM(May!D20+C20*1)</f>
        <v>0</v>
      </c>
      <c r="E20" s="8">
        <v>0</v>
      </c>
      <c r="F20" s="37">
        <f>SUM(May!F20+E20*1)</f>
        <v>0</v>
      </c>
      <c r="G20" s="8">
        <v>0</v>
      </c>
      <c r="H20" s="37">
        <f>SUM(May!H20+G20)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26">
        <v>2557</v>
      </c>
      <c r="D21" s="37">
        <f>SUM(May!D21+C21*1)</f>
        <v>299841</v>
      </c>
      <c r="E21" s="8">
        <v>1953</v>
      </c>
      <c r="F21" s="37">
        <f>SUM(May!F21+E21*1)</f>
        <v>113303</v>
      </c>
      <c r="G21" s="8">
        <v>22394</v>
      </c>
      <c r="H21" s="37">
        <f>SUM(May!H21+G21)</f>
        <v>569174</v>
      </c>
      <c r="I21" s="38">
        <f t="shared" si="0"/>
        <v>26904</v>
      </c>
      <c r="J21" s="37">
        <f t="shared" si="1"/>
        <v>982318</v>
      </c>
    </row>
    <row r="22" spans="1:10" s="1" customFormat="1" ht="15.75" customHeight="1">
      <c r="A22" s="5" t="s">
        <v>51</v>
      </c>
      <c r="B22" s="6" t="s">
        <v>22</v>
      </c>
      <c r="C22" s="26">
        <v>0</v>
      </c>
      <c r="D22" s="37">
        <f>SUM(May!D22+C22*1)</f>
        <v>5045</v>
      </c>
      <c r="E22" s="8">
        <v>0</v>
      </c>
      <c r="F22" s="37">
        <f>SUM(May!F22+E22*1)</f>
        <v>0</v>
      </c>
      <c r="G22" s="8">
        <v>0</v>
      </c>
      <c r="H22" s="37">
        <f>SUM(May!H22+G22)</f>
        <v>15654</v>
      </c>
      <c r="I22" s="38">
        <f t="shared" si="0"/>
        <v>0</v>
      </c>
      <c r="J22" s="37">
        <f t="shared" si="1"/>
        <v>20699</v>
      </c>
    </row>
    <row r="23" spans="1:10" s="1" customFormat="1" ht="15.75" customHeight="1">
      <c r="A23" s="5" t="s">
        <v>52</v>
      </c>
      <c r="B23" s="6" t="s">
        <v>22</v>
      </c>
      <c r="C23" s="26">
        <v>3782</v>
      </c>
      <c r="D23" s="37">
        <f>SUM(May!D23+C23*1)</f>
        <v>727787</v>
      </c>
      <c r="E23" s="8">
        <v>11764</v>
      </c>
      <c r="F23" s="37">
        <f>SUM(May!F23+E23*1)</f>
        <v>437159</v>
      </c>
      <c r="G23" s="8">
        <v>88040</v>
      </c>
      <c r="H23" s="37">
        <f>SUM(May!H23+G23)</f>
        <v>1709919</v>
      </c>
      <c r="I23" s="38">
        <f t="shared" si="0"/>
        <v>103586</v>
      </c>
      <c r="J23" s="37">
        <f t="shared" si="1"/>
        <v>2874865</v>
      </c>
    </row>
    <row r="24" spans="1:10" s="1" customFormat="1" ht="15.75" customHeight="1">
      <c r="A24" s="5" t="s">
        <v>53</v>
      </c>
      <c r="B24" s="6" t="s">
        <v>22</v>
      </c>
      <c r="C24" s="26">
        <v>0</v>
      </c>
      <c r="D24" s="37">
        <f>SUM(May!D24+C24*1)</f>
        <v>0</v>
      </c>
      <c r="E24" s="8">
        <v>0</v>
      </c>
      <c r="F24" s="37">
        <f>SUM(May!F24+E24*1)</f>
        <v>0</v>
      </c>
      <c r="G24" s="8">
        <v>0</v>
      </c>
      <c r="H24" s="37">
        <f>SUM(May!H24+G24)</f>
        <v>0</v>
      </c>
      <c r="I24" s="38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26">
        <v>2924</v>
      </c>
      <c r="D25" s="37">
        <f>SUM(May!D25+C25*1)</f>
        <v>713720</v>
      </c>
      <c r="E25" s="8">
        <v>2236</v>
      </c>
      <c r="F25" s="37">
        <f>SUM(May!F25+E25*1)</f>
        <v>322819</v>
      </c>
      <c r="G25" s="8">
        <v>24214</v>
      </c>
      <c r="H25" s="37">
        <f>SUM(May!H25+G25)</f>
        <v>412675</v>
      </c>
      <c r="I25" s="37">
        <f t="shared" si="0"/>
        <v>29374</v>
      </c>
      <c r="J25" s="37">
        <f t="shared" si="1"/>
        <v>1449214</v>
      </c>
    </row>
    <row r="26" spans="1:10" s="1" customFormat="1" ht="15.75" customHeight="1">
      <c r="A26" s="5" t="s">
        <v>63</v>
      </c>
      <c r="B26" s="6" t="s">
        <v>22</v>
      </c>
      <c r="C26" s="26">
        <v>251</v>
      </c>
      <c r="D26" s="37">
        <f>SUM(May!D26+C26*1)</f>
        <v>282058</v>
      </c>
      <c r="E26" s="8">
        <v>3372</v>
      </c>
      <c r="F26" s="37">
        <f>SUM(May!F26+E26*1)</f>
        <v>170534</v>
      </c>
      <c r="G26" s="8">
        <v>23474</v>
      </c>
      <c r="H26" s="37">
        <f>SUM(May!H26+G26)</f>
        <v>339731</v>
      </c>
      <c r="I26" s="38">
        <f t="shared" si="0"/>
        <v>27097</v>
      </c>
      <c r="J26" s="37">
        <f t="shared" si="1"/>
        <v>792323</v>
      </c>
    </row>
    <row r="27" spans="1:10" s="1" customFormat="1" ht="15.75" customHeight="1">
      <c r="A27" s="5" t="s">
        <v>64</v>
      </c>
      <c r="B27" s="6" t="s">
        <v>22</v>
      </c>
      <c r="C27" s="26">
        <v>9226</v>
      </c>
      <c r="D27" s="37">
        <f>SUM(May!D27+C27*1)</f>
        <v>504794</v>
      </c>
      <c r="E27" s="8">
        <v>3043</v>
      </c>
      <c r="F27" s="37">
        <f>SUM(May!F27+E27*1)</f>
        <v>456636</v>
      </c>
      <c r="G27" s="8">
        <v>253654</v>
      </c>
      <c r="H27" s="37">
        <f>SUM(May!H27+G27)</f>
        <v>1423169</v>
      </c>
      <c r="I27" s="38">
        <f t="shared" si="0"/>
        <v>265923</v>
      </c>
      <c r="J27" s="37">
        <f t="shared" si="1"/>
        <v>2384599</v>
      </c>
    </row>
    <row r="28" spans="1:10" s="1" customFormat="1" ht="15.75" customHeight="1">
      <c r="A28" s="5" t="s">
        <v>77</v>
      </c>
      <c r="B28" s="6" t="s">
        <v>22</v>
      </c>
      <c r="C28" s="26">
        <v>389</v>
      </c>
      <c r="D28" s="37">
        <f>SUM(May!D28+C28*1)</f>
        <v>145114</v>
      </c>
      <c r="E28" s="8">
        <v>4816</v>
      </c>
      <c r="F28" s="37">
        <f>SUM(May!F28+E28*1)</f>
        <v>201309</v>
      </c>
      <c r="G28" s="8">
        <v>3256</v>
      </c>
      <c r="H28" s="37">
        <f>SUM(May!H28+G28)</f>
        <v>535410</v>
      </c>
      <c r="I28" s="38">
        <f t="shared" si="0"/>
        <v>8461</v>
      </c>
      <c r="J28" s="37">
        <f t="shared" si="1"/>
        <v>881833</v>
      </c>
    </row>
    <row r="29" spans="1:10" s="1" customFormat="1" ht="15.75" customHeight="1">
      <c r="A29" s="5" t="s">
        <v>82</v>
      </c>
      <c r="B29" s="6" t="s">
        <v>22</v>
      </c>
      <c r="C29" s="26">
        <v>2768</v>
      </c>
      <c r="D29" s="37">
        <f>SUM(May!D29+C29*1)</f>
        <v>993928</v>
      </c>
      <c r="E29" s="8">
        <v>3761</v>
      </c>
      <c r="F29" s="37">
        <f>SUM(May!F29+E29*1)</f>
        <v>22145</v>
      </c>
      <c r="G29" s="8">
        <v>19497</v>
      </c>
      <c r="H29" s="37">
        <f>SUM(May!H29+G29)</f>
        <v>1125878</v>
      </c>
      <c r="I29" s="38">
        <f t="shared" si="0"/>
        <v>26026</v>
      </c>
      <c r="J29" s="37">
        <f t="shared" si="1"/>
        <v>2141951</v>
      </c>
    </row>
    <row r="30" spans="1:10" s="1" customFormat="1" ht="15.75" customHeight="1">
      <c r="A30" s="5" t="s">
        <v>83</v>
      </c>
      <c r="B30" s="6" t="s">
        <v>22</v>
      </c>
      <c r="C30" s="26">
        <v>5902</v>
      </c>
      <c r="D30" s="37">
        <f>SUM(May!D30+C30*1)</f>
        <v>1249554</v>
      </c>
      <c r="E30" s="8">
        <v>1094</v>
      </c>
      <c r="F30" s="37">
        <f>SUM(May!F30+E30*1)</f>
        <v>198876</v>
      </c>
      <c r="G30" s="8">
        <v>76352</v>
      </c>
      <c r="H30" s="37">
        <f>SUM(May!H30+G30)</f>
        <v>1137228</v>
      </c>
      <c r="I30" s="38">
        <f t="shared" si="0"/>
        <v>83348</v>
      </c>
      <c r="J30" s="37">
        <f t="shared" si="1"/>
        <v>2585658</v>
      </c>
    </row>
    <row r="31" spans="1:10" s="1" customFormat="1" ht="15.75" customHeight="1">
      <c r="A31" s="5" t="s">
        <v>84</v>
      </c>
      <c r="B31" s="6" t="s">
        <v>22</v>
      </c>
      <c r="C31" s="26">
        <v>7911</v>
      </c>
      <c r="D31" s="37">
        <f>SUM(May!D31+C31*1)</f>
        <v>314126</v>
      </c>
      <c r="E31" s="8">
        <v>5796</v>
      </c>
      <c r="F31" s="37">
        <f>SUM(May!F31+E31*1)</f>
        <v>753192</v>
      </c>
      <c r="G31" s="8">
        <v>91920</v>
      </c>
      <c r="H31" s="37">
        <f>SUM(May!H31+G31)</f>
        <v>1356548</v>
      </c>
      <c r="I31" s="38">
        <f t="shared" si="0"/>
        <v>105627</v>
      </c>
      <c r="J31" s="37">
        <f t="shared" si="1"/>
        <v>2423866</v>
      </c>
    </row>
    <row r="32" spans="1:10" s="12" customFormat="1" ht="15.75" customHeight="1">
      <c r="A32" s="10" t="s">
        <v>86</v>
      </c>
      <c r="B32" s="11" t="s">
        <v>22</v>
      </c>
      <c r="C32" s="26">
        <v>1195</v>
      </c>
      <c r="D32" s="37">
        <f>SUM(May!D32+C32*1)</f>
        <v>73285</v>
      </c>
      <c r="E32" s="8">
        <v>1094</v>
      </c>
      <c r="F32" s="37">
        <f>SUM(May!F32+E32*1)</f>
        <v>79305</v>
      </c>
      <c r="G32" s="8">
        <v>7860</v>
      </c>
      <c r="H32" s="37">
        <f>SUM(May!H32+G32)</f>
        <v>160432</v>
      </c>
      <c r="I32" s="37">
        <f t="shared" si="0"/>
        <v>10149</v>
      </c>
      <c r="J32" s="37">
        <f t="shared" si="1"/>
        <v>313022</v>
      </c>
    </row>
    <row r="33" spans="1:10" s="12" customFormat="1" ht="15.75" customHeight="1">
      <c r="A33" s="10" t="s">
        <v>135</v>
      </c>
      <c r="B33" s="11" t="s">
        <v>22</v>
      </c>
      <c r="C33" s="26">
        <v>0</v>
      </c>
      <c r="D33" s="37">
        <f>SUM(May!D33+C33*1)</f>
        <v>50995</v>
      </c>
      <c r="E33" s="8">
        <v>3124</v>
      </c>
      <c r="F33" s="37">
        <f>SUM(May!F33+E33*1)</f>
        <v>200507</v>
      </c>
      <c r="G33" s="8">
        <v>72467</v>
      </c>
      <c r="H33" s="37">
        <f>SUM(May!H33+G33)</f>
        <v>424308</v>
      </c>
      <c r="I33" s="37">
        <f t="shared" si="0"/>
        <v>75591</v>
      </c>
      <c r="J33" s="37">
        <f t="shared" si="1"/>
        <v>675810</v>
      </c>
    </row>
    <row r="34" spans="1:10" s="12" customFormat="1" ht="15.75" customHeight="1">
      <c r="A34" s="10" t="s">
        <v>136</v>
      </c>
      <c r="B34" s="11" t="s">
        <v>22</v>
      </c>
      <c r="C34" s="26">
        <v>0</v>
      </c>
      <c r="D34" s="37">
        <f>SUM(May!D34+C34*1)</f>
        <v>964108</v>
      </c>
      <c r="E34" s="8">
        <v>3878</v>
      </c>
      <c r="F34" s="37">
        <f>SUM(May!F34+E34*1)</f>
        <v>406602</v>
      </c>
      <c r="G34" s="8">
        <v>15485</v>
      </c>
      <c r="H34" s="37">
        <f>SUM(May!H34+G34)</f>
        <v>222284</v>
      </c>
      <c r="I34" s="37">
        <f t="shared" si="0"/>
        <v>19363</v>
      </c>
      <c r="J34" s="37">
        <f t="shared" si="1"/>
        <v>1592994</v>
      </c>
    </row>
    <row r="35" spans="1:10" s="12" customFormat="1" ht="15.75" customHeight="1">
      <c r="A35" s="10" t="s">
        <v>137</v>
      </c>
      <c r="B35" s="11" t="s">
        <v>22</v>
      </c>
      <c r="C35" s="26">
        <v>0</v>
      </c>
      <c r="D35" s="37">
        <f>SUM(May!D35+C35*1)</f>
        <v>3585</v>
      </c>
      <c r="E35" s="8">
        <v>4115</v>
      </c>
      <c r="F35" s="37">
        <f>SUM(May!F35+E35*1)</f>
        <v>264863</v>
      </c>
      <c r="G35" s="8">
        <v>32966</v>
      </c>
      <c r="H35" s="37">
        <f>SUM(May!H35+G35)</f>
        <v>196319</v>
      </c>
      <c r="I35" s="37">
        <f t="shared" si="0"/>
        <v>37081</v>
      </c>
      <c r="J35" s="37">
        <f t="shared" si="1"/>
        <v>464767</v>
      </c>
    </row>
    <row r="36" spans="1:10" s="12" customFormat="1" ht="15.75" customHeight="1">
      <c r="A36" s="10" t="s">
        <v>130</v>
      </c>
      <c r="B36" s="11" t="s">
        <v>20</v>
      </c>
      <c r="C36" s="26">
        <v>5637</v>
      </c>
      <c r="D36" s="37">
        <f>SUM(May!D36+C36*1)</f>
        <v>731970</v>
      </c>
      <c r="E36" s="8">
        <v>3406</v>
      </c>
      <c r="F36" s="37">
        <f>SUM(May!F36+E36*1)</f>
        <v>165243</v>
      </c>
      <c r="G36" s="8">
        <v>70541</v>
      </c>
      <c r="H36" s="37">
        <f>SUM(May!H36+G36)</f>
        <v>887081</v>
      </c>
      <c r="I36" s="37">
        <f t="shared" si="0"/>
        <v>79584</v>
      </c>
      <c r="J36" s="37">
        <f t="shared" si="1"/>
        <v>1784294</v>
      </c>
    </row>
    <row r="37" spans="1:10" s="1" customFormat="1" ht="15.75" customHeight="1">
      <c r="A37" s="5" t="s">
        <v>19</v>
      </c>
      <c r="B37" s="6" t="s">
        <v>20</v>
      </c>
      <c r="C37" s="26">
        <v>17235</v>
      </c>
      <c r="D37" s="37">
        <f>SUM(May!D37+C37*1)</f>
        <v>261675</v>
      </c>
      <c r="E37" s="8">
        <v>1449</v>
      </c>
      <c r="F37" s="37">
        <f>SUM(May!F37+E37*1)</f>
        <v>22599</v>
      </c>
      <c r="G37" s="8">
        <v>118252</v>
      </c>
      <c r="H37" s="37">
        <f>SUM(May!H37+G37)</f>
        <v>360831</v>
      </c>
      <c r="I37" s="38">
        <f t="shared" si="0"/>
        <v>136936</v>
      </c>
      <c r="J37" s="37">
        <f t="shared" si="1"/>
        <v>645105</v>
      </c>
    </row>
    <row r="38" spans="1:10" s="1" customFormat="1" ht="15.75" customHeight="1">
      <c r="A38" s="5" t="s">
        <v>26</v>
      </c>
      <c r="B38" s="6" t="s">
        <v>20</v>
      </c>
      <c r="C38" s="26">
        <v>43595</v>
      </c>
      <c r="D38" s="37">
        <f>SUM(May!D38+C38*1)</f>
        <v>1727148</v>
      </c>
      <c r="E38" s="8">
        <v>6254</v>
      </c>
      <c r="F38" s="37">
        <f>SUM(May!F38+E38*1)</f>
        <v>814800</v>
      </c>
      <c r="G38" s="8">
        <v>249764</v>
      </c>
      <c r="H38" s="37">
        <f>SUM(May!H38+G38)</f>
        <v>2267028</v>
      </c>
      <c r="I38" s="38">
        <f t="shared" si="0"/>
        <v>299613</v>
      </c>
      <c r="J38" s="37">
        <f t="shared" si="1"/>
        <v>4808976</v>
      </c>
    </row>
    <row r="39" spans="1:10" s="1" customFormat="1" ht="15.75" customHeight="1">
      <c r="A39" s="5" t="s">
        <v>28</v>
      </c>
      <c r="B39" s="6" t="s">
        <v>20</v>
      </c>
      <c r="C39" s="26">
        <v>29138</v>
      </c>
      <c r="D39" s="37">
        <f>SUM(May!D39+C39*1)</f>
        <v>678053</v>
      </c>
      <c r="E39" s="8">
        <v>90</v>
      </c>
      <c r="F39" s="37">
        <f>SUM(May!F39+E39*1)</f>
        <v>99158</v>
      </c>
      <c r="G39" s="8">
        <v>194502</v>
      </c>
      <c r="H39" s="37">
        <f>SUM(May!H39+G39)</f>
        <v>1624166</v>
      </c>
      <c r="I39" s="38">
        <f t="shared" si="0"/>
        <v>223730</v>
      </c>
      <c r="J39" s="37">
        <f t="shared" si="1"/>
        <v>2401377</v>
      </c>
    </row>
    <row r="40" spans="1:10" s="1" customFormat="1" ht="15.75" customHeight="1">
      <c r="A40" s="5" t="s">
        <v>29</v>
      </c>
      <c r="B40" s="6" t="s">
        <v>20</v>
      </c>
      <c r="C40" s="26">
        <v>8671</v>
      </c>
      <c r="D40" s="37">
        <f>SUM(May!D40+C40*1)</f>
        <v>449535</v>
      </c>
      <c r="E40" s="8">
        <v>1343</v>
      </c>
      <c r="F40" s="37">
        <f>SUM(May!F40+E40*1)</f>
        <v>103306</v>
      </c>
      <c r="G40" s="8">
        <v>30852</v>
      </c>
      <c r="H40" s="37">
        <f>SUM(May!H40+G40)</f>
        <v>667994</v>
      </c>
      <c r="I40" s="38">
        <f t="shared" si="0"/>
        <v>40866</v>
      </c>
      <c r="J40" s="37">
        <f t="shared" si="1"/>
        <v>1220835</v>
      </c>
    </row>
    <row r="41" spans="1:10" s="12" customFormat="1" ht="15.75" customHeight="1">
      <c r="A41" s="10" t="s">
        <v>32</v>
      </c>
      <c r="B41" s="11" t="s">
        <v>20</v>
      </c>
      <c r="C41" s="26">
        <v>0</v>
      </c>
      <c r="D41" s="37">
        <f>SUM(May!D41+C41*1)</f>
        <v>0</v>
      </c>
      <c r="E41" s="8">
        <v>0</v>
      </c>
      <c r="F41" s="37">
        <f>SUM(May!F41+E41*1)</f>
        <v>0</v>
      </c>
      <c r="G41" s="8">
        <v>0</v>
      </c>
      <c r="H41" s="37">
        <f>SUM(May!H41+G41)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26">
        <v>25420</v>
      </c>
      <c r="D42" s="37">
        <f>SUM(May!D42+C42*1)</f>
        <v>673248</v>
      </c>
      <c r="E42" s="8">
        <v>3671</v>
      </c>
      <c r="F42" s="37">
        <f>SUM(May!F42+E42*1)</f>
        <v>387301</v>
      </c>
      <c r="G42" s="8">
        <v>567349</v>
      </c>
      <c r="H42" s="37">
        <f>SUM(May!H42+G42)</f>
        <v>1789657</v>
      </c>
      <c r="I42" s="38">
        <f aca="true" t="shared" si="2" ref="I42:I80">SUM(C42,E42,G42)</f>
        <v>596440</v>
      </c>
      <c r="J42" s="37">
        <f t="shared" si="1"/>
        <v>2850206</v>
      </c>
    </row>
    <row r="43" spans="1:10" s="1" customFormat="1" ht="15.75" customHeight="1">
      <c r="A43" s="5" t="s">
        <v>34</v>
      </c>
      <c r="B43" s="6" t="s">
        <v>20</v>
      </c>
      <c r="C43" s="26">
        <v>27556</v>
      </c>
      <c r="D43" s="37">
        <f>SUM(May!D43+C43*1)</f>
        <v>928698</v>
      </c>
      <c r="E43" s="8">
        <v>1094</v>
      </c>
      <c r="F43" s="37">
        <f>SUM(May!F43+E43*1)</f>
        <v>219903</v>
      </c>
      <c r="G43" s="8">
        <v>98365</v>
      </c>
      <c r="H43" s="37">
        <f>SUM(May!H43+G43)</f>
        <v>1001648</v>
      </c>
      <c r="I43" s="38">
        <f t="shared" si="2"/>
        <v>127015</v>
      </c>
      <c r="J43" s="37">
        <f t="shared" si="1"/>
        <v>2150249</v>
      </c>
    </row>
    <row r="44" spans="1:10" s="12" customFormat="1" ht="15.75" customHeight="1">
      <c r="A44" s="10" t="s">
        <v>35</v>
      </c>
      <c r="B44" s="11" t="s">
        <v>20</v>
      </c>
      <c r="C44" s="26">
        <v>0</v>
      </c>
      <c r="D44" s="37">
        <f>SUM(May!D44+C44*1)</f>
        <v>0</v>
      </c>
      <c r="E44" s="8">
        <v>0</v>
      </c>
      <c r="F44" s="37">
        <f>SUM(May!F44+E44*1)</f>
        <v>0</v>
      </c>
      <c r="G44" s="8">
        <v>0</v>
      </c>
      <c r="H44" s="37">
        <f>SUM(May!H44+G44)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26">
        <v>25133</v>
      </c>
      <c r="D45" s="37">
        <f>SUM(May!D45+C45*1)</f>
        <v>1143909</v>
      </c>
      <c r="E45" s="8">
        <v>0</v>
      </c>
      <c r="F45" s="37">
        <f>SUM(May!F45+E45*1)</f>
        <v>217517</v>
      </c>
      <c r="G45" s="8">
        <v>218914</v>
      </c>
      <c r="H45" s="37">
        <f>SUM(May!H45+G45)</f>
        <v>2926953</v>
      </c>
      <c r="I45" s="38">
        <f t="shared" si="2"/>
        <v>244047</v>
      </c>
      <c r="J45" s="37">
        <f t="shared" si="1"/>
        <v>4288379</v>
      </c>
    </row>
    <row r="46" spans="1:10" s="12" customFormat="1" ht="15.75" customHeight="1">
      <c r="A46" s="10" t="s">
        <v>39</v>
      </c>
      <c r="B46" s="11" t="s">
        <v>20</v>
      </c>
      <c r="C46" s="26">
        <v>22833</v>
      </c>
      <c r="D46" s="37">
        <f>SUM(May!D46+C46*1)</f>
        <v>217411</v>
      </c>
      <c r="E46" s="8">
        <v>1825</v>
      </c>
      <c r="F46" s="37">
        <f>SUM(May!F46+E46*1)</f>
        <v>139052</v>
      </c>
      <c r="G46" s="8">
        <v>39091</v>
      </c>
      <c r="H46" s="37">
        <f>SUM(May!H46+G46)</f>
        <v>406271</v>
      </c>
      <c r="I46" s="37">
        <f t="shared" si="2"/>
        <v>63749</v>
      </c>
      <c r="J46" s="37">
        <f t="shared" si="1"/>
        <v>762734</v>
      </c>
    </row>
    <row r="47" spans="1:10" s="1" customFormat="1" ht="15.75" customHeight="1">
      <c r="A47" s="5" t="s">
        <v>41</v>
      </c>
      <c r="B47" s="6" t="s">
        <v>20</v>
      </c>
      <c r="C47" s="26">
        <v>23663</v>
      </c>
      <c r="D47" s="37">
        <f>SUM(May!D47+C47*1)</f>
        <v>1200251</v>
      </c>
      <c r="E47" s="8">
        <v>14533</v>
      </c>
      <c r="F47" s="37">
        <f>SUM(May!F47+E47*1)</f>
        <v>1403926</v>
      </c>
      <c r="G47" s="8">
        <v>112705</v>
      </c>
      <c r="H47" s="37">
        <f>SUM(May!H47+G47)</f>
        <v>2124815</v>
      </c>
      <c r="I47" s="38">
        <f t="shared" si="2"/>
        <v>150901</v>
      </c>
      <c r="J47" s="37">
        <f t="shared" si="1"/>
        <v>4728992</v>
      </c>
    </row>
    <row r="48" spans="1:10" s="1" customFormat="1" ht="15.75" customHeight="1">
      <c r="A48" s="5" t="s">
        <v>42</v>
      </c>
      <c r="B48" s="6" t="s">
        <v>20</v>
      </c>
      <c r="C48" s="26">
        <v>2389</v>
      </c>
      <c r="D48" s="37">
        <f>SUM(May!D48+C48*1)</f>
        <v>283680</v>
      </c>
      <c r="E48" s="8">
        <v>2070</v>
      </c>
      <c r="F48" s="37">
        <f>SUM(May!F48+E48*1)</f>
        <v>107070</v>
      </c>
      <c r="G48" s="8">
        <v>22264</v>
      </c>
      <c r="H48" s="37">
        <f>SUM(May!H48+G48)</f>
        <v>378932</v>
      </c>
      <c r="I48" s="38">
        <f t="shared" si="2"/>
        <v>26723</v>
      </c>
      <c r="J48" s="37">
        <f t="shared" si="1"/>
        <v>769682</v>
      </c>
    </row>
    <row r="49" spans="1:10" s="12" customFormat="1" ht="15.75" customHeight="1">
      <c r="A49" s="10" t="s">
        <v>43</v>
      </c>
      <c r="B49" s="11" t="s">
        <v>20</v>
      </c>
      <c r="C49" s="26">
        <v>2774</v>
      </c>
      <c r="D49" s="37">
        <f>SUM(May!D49+C49*1)</f>
        <v>62686</v>
      </c>
      <c r="E49" s="8">
        <v>0</v>
      </c>
      <c r="F49" s="37">
        <f>SUM(May!F49+E49*1)</f>
        <v>17472</v>
      </c>
      <c r="G49" s="8">
        <v>16295</v>
      </c>
      <c r="H49" s="37">
        <f>SUM(May!H49+G49)</f>
        <v>38212</v>
      </c>
      <c r="I49" s="37">
        <f t="shared" si="2"/>
        <v>19069</v>
      </c>
      <c r="J49" s="37">
        <f t="shared" si="1"/>
        <v>118370</v>
      </c>
    </row>
    <row r="50" spans="1:10" s="12" customFormat="1" ht="15.75" customHeight="1">
      <c r="A50" s="10" t="s">
        <v>131</v>
      </c>
      <c r="B50" s="11" t="s">
        <v>20</v>
      </c>
      <c r="C50" s="26">
        <v>4283</v>
      </c>
      <c r="D50" s="37">
        <f>SUM(May!D50+C50*1)</f>
        <v>485037</v>
      </c>
      <c r="E50" s="8">
        <v>0</v>
      </c>
      <c r="F50" s="37">
        <f>SUM(May!F50+E50*1)</f>
        <v>33340</v>
      </c>
      <c r="G50" s="8">
        <v>39130</v>
      </c>
      <c r="H50" s="37">
        <f>SUM(May!H50+G50)</f>
        <v>258244</v>
      </c>
      <c r="I50" s="38">
        <f t="shared" si="2"/>
        <v>43413</v>
      </c>
      <c r="J50" s="37">
        <f t="shared" si="1"/>
        <v>776621</v>
      </c>
    </row>
    <row r="51" spans="1:10" s="1" customFormat="1" ht="15.75" customHeight="1">
      <c r="A51" s="5" t="s">
        <v>48</v>
      </c>
      <c r="B51" s="6" t="s">
        <v>20</v>
      </c>
      <c r="C51" s="26">
        <v>36044</v>
      </c>
      <c r="D51" s="37">
        <f>SUM(May!D51+C51*1)</f>
        <v>1124929</v>
      </c>
      <c r="E51" s="8">
        <v>0</v>
      </c>
      <c r="F51" s="37">
        <f>SUM(May!F51+E51*1)</f>
        <v>82507</v>
      </c>
      <c r="G51" s="8">
        <v>170792</v>
      </c>
      <c r="H51" s="37">
        <f>SUM(May!H51+G51)</f>
        <v>1577747</v>
      </c>
      <c r="I51" s="38">
        <f t="shared" si="2"/>
        <v>206836</v>
      </c>
      <c r="J51" s="37">
        <f t="shared" si="1"/>
        <v>2785183</v>
      </c>
    </row>
    <row r="52" spans="1:10" s="12" customFormat="1" ht="15.75" customHeight="1">
      <c r="A52" s="10" t="s">
        <v>54</v>
      </c>
      <c r="B52" s="11" t="s">
        <v>20</v>
      </c>
      <c r="C52" s="26">
        <v>0</v>
      </c>
      <c r="D52" s="37">
        <f>SUM(May!D52+C52*1)</f>
        <v>71988</v>
      </c>
      <c r="E52" s="8">
        <v>1094</v>
      </c>
      <c r="F52" s="37">
        <f>SUM(May!F52+E52*1)</f>
        <v>13476</v>
      </c>
      <c r="G52" s="8">
        <v>0</v>
      </c>
      <c r="H52" s="37">
        <f>SUM(May!H52+G52)</f>
        <v>89306</v>
      </c>
      <c r="I52" s="37">
        <f t="shared" si="2"/>
        <v>1094</v>
      </c>
      <c r="J52" s="37">
        <f t="shared" si="1"/>
        <v>174770</v>
      </c>
    </row>
    <row r="53" spans="1:10" s="12" customFormat="1" ht="15.75" customHeight="1">
      <c r="A53" s="10" t="s">
        <v>55</v>
      </c>
      <c r="B53" s="11" t="s">
        <v>20</v>
      </c>
      <c r="C53" s="26">
        <v>16084</v>
      </c>
      <c r="D53" s="37">
        <f>SUM(May!D53+C53*1)</f>
        <v>573309</v>
      </c>
      <c r="E53" s="8">
        <v>8856</v>
      </c>
      <c r="F53" s="37">
        <f>SUM(May!F53+E53*1)</f>
        <v>853059</v>
      </c>
      <c r="G53" s="8">
        <v>130132</v>
      </c>
      <c r="H53" s="37">
        <f>SUM(May!H53+G53)</f>
        <v>1018103</v>
      </c>
      <c r="I53" s="37">
        <f t="shared" si="2"/>
        <v>155072</v>
      </c>
      <c r="J53" s="37">
        <f t="shared" si="1"/>
        <v>2444471</v>
      </c>
    </row>
    <row r="54" spans="1:10" s="12" customFormat="1" ht="15.75" customHeight="1">
      <c r="A54" s="10" t="s">
        <v>56</v>
      </c>
      <c r="B54" s="11" t="s">
        <v>20</v>
      </c>
      <c r="C54" s="26">
        <v>16147</v>
      </c>
      <c r="D54" s="37">
        <f>SUM(May!D54+C54*1)</f>
        <v>1143438</v>
      </c>
      <c r="E54" s="8">
        <v>11947</v>
      </c>
      <c r="F54" s="37">
        <f>SUM(May!F54+E54*1)</f>
        <v>1073413</v>
      </c>
      <c r="G54" s="8">
        <v>183560</v>
      </c>
      <c r="H54" s="37">
        <f>SUM(May!H54+G54)</f>
        <v>2743255</v>
      </c>
      <c r="I54" s="37">
        <f t="shared" si="2"/>
        <v>211654</v>
      </c>
      <c r="J54" s="37">
        <f t="shared" si="1"/>
        <v>4960106</v>
      </c>
    </row>
    <row r="55" spans="1:10" s="1" customFormat="1" ht="15.75" customHeight="1">
      <c r="A55" s="5" t="s">
        <v>58</v>
      </c>
      <c r="B55" s="6" t="s">
        <v>20</v>
      </c>
      <c r="C55" s="26">
        <v>1157</v>
      </c>
      <c r="D55" s="37">
        <f>SUM(May!D55+C55*1)</f>
        <v>114096</v>
      </c>
      <c r="E55" s="8">
        <v>0</v>
      </c>
      <c r="F55" s="37">
        <f>SUM(May!F55+E55*1)</f>
        <v>7506</v>
      </c>
      <c r="G55" s="8">
        <v>47</v>
      </c>
      <c r="H55" s="37">
        <f>SUM(May!H55+G55)</f>
        <v>68693</v>
      </c>
      <c r="I55" s="38">
        <f t="shared" si="2"/>
        <v>1204</v>
      </c>
      <c r="J55" s="37">
        <f t="shared" si="1"/>
        <v>190295</v>
      </c>
    </row>
    <row r="56" spans="1:10" s="1" customFormat="1" ht="15.75" customHeight="1">
      <c r="A56" s="5" t="s">
        <v>59</v>
      </c>
      <c r="B56" s="6" t="s">
        <v>20</v>
      </c>
      <c r="C56" s="26">
        <v>16915</v>
      </c>
      <c r="D56" s="37">
        <f>SUM(May!D56+C56*1)</f>
        <v>1214182</v>
      </c>
      <c r="E56" s="8">
        <v>12739</v>
      </c>
      <c r="F56" s="37">
        <f>SUM(May!F56+E56*1)</f>
        <v>1867703</v>
      </c>
      <c r="G56" s="8">
        <v>120171</v>
      </c>
      <c r="H56" s="37">
        <f>SUM(May!H56+G56)</f>
        <v>2469698</v>
      </c>
      <c r="I56" s="38">
        <f t="shared" si="2"/>
        <v>149825</v>
      </c>
      <c r="J56" s="37">
        <f t="shared" si="1"/>
        <v>5551583</v>
      </c>
    </row>
    <row r="57" spans="1:10" s="1" customFormat="1" ht="15.75" customHeight="1">
      <c r="A57" s="5" t="s">
        <v>60</v>
      </c>
      <c r="B57" s="6" t="s">
        <v>20</v>
      </c>
      <c r="C57" s="26">
        <v>20733</v>
      </c>
      <c r="D57" s="37">
        <f>SUM(May!D57+C57*1)</f>
        <v>665902</v>
      </c>
      <c r="E57" s="8">
        <v>12912</v>
      </c>
      <c r="F57" s="37">
        <f>SUM(May!F57+E57*1)</f>
        <v>1328501</v>
      </c>
      <c r="G57" s="8">
        <v>263516</v>
      </c>
      <c r="H57" s="37">
        <f>SUM(May!H57+G57)</f>
        <v>1913677</v>
      </c>
      <c r="I57" s="38">
        <f t="shared" si="2"/>
        <v>297161</v>
      </c>
      <c r="J57" s="37">
        <f>SUM(D57+F57+H57)</f>
        <v>3908080</v>
      </c>
    </row>
    <row r="58" spans="1:10" s="1" customFormat="1" ht="15.75" customHeight="1">
      <c r="A58" s="5" t="s">
        <v>61</v>
      </c>
      <c r="B58" s="6" t="s">
        <v>20</v>
      </c>
      <c r="C58" s="26">
        <v>29354</v>
      </c>
      <c r="D58" s="37">
        <f>SUM(May!D58+C58*1)</f>
        <v>1422618</v>
      </c>
      <c r="E58" s="8">
        <v>7986</v>
      </c>
      <c r="F58" s="37">
        <f>SUM(May!F58+E58*1)</f>
        <v>674711</v>
      </c>
      <c r="G58" s="8">
        <v>181324</v>
      </c>
      <c r="H58" s="37">
        <f>SUM(May!H58+G58)</f>
        <v>1983742</v>
      </c>
      <c r="I58" s="38">
        <f t="shared" si="2"/>
        <v>218664</v>
      </c>
      <c r="J58" s="37">
        <f t="shared" si="1"/>
        <v>4081071</v>
      </c>
    </row>
    <row r="59" spans="1:10" s="1" customFormat="1" ht="15.75" customHeight="1">
      <c r="A59" s="5" t="s">
        <v>65</v>
      </c>
      <c r="B59" s="6" t="s">
        <v>20</v>
      </c>
      <c r="C59" s="26">
        <v>3051</v>
      </c>
      <c r="D59" s="37">
        <f>SUM(May!D59+C59*1)</f>
        <v>96650</v>
      </c>
      <c r="E59" s="8">
        <v>0</v>
      </c>
      <c r="F59" s="37">
        <f>SUM(May!F59+E59*1)</f>
        <v>138271</v>
      </c>
      <c r="G59" s="8">
        <v>5531</v>
      </c>
      <c r="H59" s="37">
        <f>SUM(May!H59+G59)</f>
        <v>857704</v>
      </c>
      <c r="I59" s="38">
        <f t="shared" si="2"/>
        <v>8582</v>
      </c>
      <c r="J59" s="37">
        <f t="shared" si="1"/>
        <v>1092625</v>
      </c>
    </row>
    <row r="60" spans="1:10" s="1" customFormat="1" ht="15.75" customHeight="1">
      <c r="A60" s="5" t="s">
        <v>66</v>
      </c>
      <c r="B60" s="6" t="s">
        <v>20</v>
      </c>
      <c r="C60" s="26">
        <v>11560</v>
      </c>
      <c r="D60" s="37">
        <f>SUM(May!D60+C60*1)</f>
        <v>612469</v>
      </c>
      <c r="E60" s="8">
        <v>393</v>
      </c>
      <c r="F60" s="37">
        <f>SUM(May!F60+E60*1)</f>
        <v>91386</v>
      </c>
      <c r="G60" s="8">
        <v>62652</v>
      </c>
      <c r="H60" s="37">
        <f>SUM(May!H60+G60)</f>
        <v>971129</v>
      </c>
      <c r="I60" s="38">
        <f t="shared" si="2"/>
        <v>74605</v>
      </c>
      <c r="J60" s="37">
        <f t="shared" si="1"/>
        <v>1674984</v>
      </c>
    </row>
    <row r="61" spans="1:10" s="1" customFormat="1" ht="15.75" customHeight="1">
      <c r="A61" s="5" t="s">
        <v>67</v>
      </c>
      <c r="B61" s="6" t="s">
        <v>20</v>
      </c>
      <c r="C61" s="26">
        <v>0</v>
      </c>
      <c r="D61" s="37">
        <f>SUM(May!D61+C61*1)</f>
        <v>127244</v>
      </c>
      <c r="E61" s="8">
        <v>0</v>
      </c>
      <c r="F61" s="37">
        <f>SUM(May!F61+E61*1)</f>
        <v>18084</v>
      </c>
      <c r="G61" s="8">
        <v>0</v>
      </c>
      <c r="H61" s="37">
        <f>SUM(May!H61+G61)</f>
        <v>162890</v>
      </c>
      <c r="I61" s="38">
        <f t="shared" si="2"/>
        <v>0</v>
      </c>
      <c r="J61" s="37">
        <f t="shared" si="1"/>
        <v>308218</v>
      </c>
    </row>
    <row r="62" spans="1:10" s="12" customFormat="1" ht="15.75" customHeight="1">
      <c r="A62" s="10" t="s">
        <v>68</v>
      </c>
      <c r="B62" s="11" t="s">
        <v>20</v>
      </c>
      <c r="C62" s="26">
        <v>7203</v>
      </c>
      <c r="D62" s="37">
        <f>SUM(May!D62+C62*1)</f>
        <v>208266</v>
      </c>
      <c r="E62" s="8">
        <v>3113</v>
      </c>
      <c r="F62" s="37">
        <f>SUM(May!F62+E62*1)</f>
        <v>150231</v>
      </c>
      <c r="G62" s="8">
        <v>151739</v>
      </c>
      <c r="H62" s="37">
        <f>SUM(May!H62+G62)</f>
        <v>454435</v>
      </c>
      <c r="I62" s="37">
        <f t="shared" si="2"/>
        <v>162055</v>
      </c>
      <c r="J62" s="37">
        <f t="shared" si="1"/>
        <v>812932</v>
      </c>
    </row>
    <row r="63" spans="1:10" s="1" customFormat="1" ht="15.75" customHeight="1">
      <c r="A63" s="5" t="s">
        <v>69</v>
      </c>
      <c r="B63" s="6" t="s">
        <v>20</v>
      </c>
      <c r="C63" s="26">
        <v>8520</v>
      </c>
      <c r="D63" s="37">
        <f>SUM(May!D63+C63*1)</f>
        <v>392807</v>
      </c>
      <c r="E63" s="8">
        <v>3754</v>
      </c>
      <c r="F63" s="37">
        <f>SUM(May!F63+E63*1)</f>
        <v>318031</v>
      </c>
      <c r="G63" s="8">
        <v>48787</v>
      </c>
      <c r="H63" s="37">
        <f>SUM(May!H63+G63)</f>
        <v>637417</v>
      </c>
      <c r="I63" s="38">
        <f t="shared" si="2"/>
        <v>61061</v>
      </c>
      <c r="J63" s="37">
        <f t="shared" si="1"/>
        <v>1348255</v>
      </c>
    </row>
    <row r="64" spans="1:10" s="12" customFormat="1" ht="15.75" customHeight="1">
      <c r="A64" s="10" t="s">
        <v>70</v>
      </c>
      <c r="B64" s="11" t="s">
        <v>20</v>
      </c>
      <c r="C64" s="26">
        <v>20364</v>
      </c>
      <c r="D64" s="37">
        <f>SUM(May!D64+C64*1)</f>
        <v>458977</v>
      </c>
      <c r="E64" s="8">
        <v>10206</v>
      </c>
      <c r="F64" s="37">
        <f>SUM(May!F64+E64*1)</f>
        <v>498665</v>
      </c>
      <c r="G64" s="8">
        <v>72308</v>
      </c>
      <c r="H64" s="37">
        <f>SUM(May!H64+G64)</f>
        <v>874996</v>
      </c>
      <c r="I64" s="37">
        <f t="shared" si="2"/>
        <v>102878</v>
      </c>
      <c r="J64" s="37">
        <f t="shared" si="1"/>
        <v>1832638</v>
      </c>
    </row>
    <row r="65" spans="1:10" s="1" customFormat="1" ht="15.75" customHeight="1">
      <c r="A65" s="5" t="s">
        <v>71</v>
      </c>
      <c r="B65" s="6" t="s">
        <v>20</v>
      </c>
      <c r="C65" s="26">
        <v>11389</v>
      </c>
      <c r="D65" s="37">
        <f>SUM(May!D65+C65*1)</f>
        <v>300780</v>
      </c>
      <c r="E65" s="8">
        <v>0</v>
      </c>
      <c r="F65" s="37">
        <f>SUM(May!F65+E65*1)</f>
        <v>183229</v>
      </c>
      <c r="G65" s="8">
        <v>57314</v>
      </c>
      <c r="H65" s="37">
        <f>SUM(May!H65+G65)</f>
        <v>635080</v>
      </c>
      <c r="I65" s="38">
        <f t="shared" si="2"/>
        <v>68703</v>
      </c>
      <c r="J65" s="37">
        <f t="shared" si="1"/>
        <v>1119089</v>
      </c>
    </row>
    <row r="66" spans="1:10" s="12" customFormat="1" ht="15.75" customHeight="1">
      <c r="A66" s="10" t="s">
        <v>72</v>
      </c>
      <c r="B66" s="11" t="s">
        <v>20</v>
      </c>
      <c r="C66" s="26">
        <v>0</v>
      </c>
      <c r="D66" s="37">
        <f>SUM(May!D66+C66*1)</f>
        <v>0</v>
      </c>
      <c r="E66" s="8">
        <v>0</v>
      </c>
      <c r="F66" s="37">
        <f>SUM(May!F66+E66*1)</f>
        <v>0</v>
      </c>
      <c r="G66" s="8">
        <v>0</v>
      </c>
      <c r="H66" s="37">
        <f>SUM(May!H66+G66)</f>
        <v>0</v>
      </c>
      <c r="I66" s="37">
        <f t="shared" si="2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26">
        <v>10653</v>
      </c>
      <c r="D67" s="37">
        <f>SUM(May!D67+C67*1)</f>
        <v>513884</v>
      </c>
      <c r="E67" s="8">
        <v>0</v>
      </c>
      <c r="F67" s="37">
        <f>SUM(May!F67+E67*1)</f>
        <v>0</v>
      </c>
      <c r="G67" s="8">
        <v>55258</v>
      </c>
      <c r="H67" s="37">
        <f>SUM(May!H67+G67)</f>
        <v>512355</v>
      </c>
      <c r="I67" s="38">
        <f t="shared" si="2"/>
        <v>65911</v>
      </c>
      <c r="J67" s="37">
        <f t="shared" si="1"/>
        <v>1026239</v>
      </c>
    </row>
    <row r="68" spans="1:10" s="12" customFormat="1" ht="15.75" customHeight="1">
      <c r="A68" s="10" t="s">
        <v>74</v>
      </c>
      <c r="B68" s="11" t="s">
        <v>20</v>
      </c>
      <c r="C68" s="26">
        <v>0</v>
      </c>
      <c r="D68" s="37">
        <f>SUM(May!D68+C68*1)</f>
        <v>234135</v>
      </c>
      <c r="E68" s="8">
        <v>90</v>
      </c>
      <c r="F68" s="37">
        <f>SUM(May!F68+E68*1)</f>
        <v>31288</v>
      </c>
      <c r="G68" s="8">
        <v>1620</v>
      </c>
      <c r="H68" s="37">
        <f>SUM(May!H68+G68)</f>
        <v>140501</v>
      </c>
      <c r="I68" s="37">
        <f t="shared" si="2"/>
        <v>1710</v>
      </c>
      <c r="J68" s="37">
        <f>SUM(D68+F68+H68)</f>
        <v>405924</v>
      </c>
    </row>
    <row r="69" spans="1:10" s="1" customFormat="1" ht="15.75" customHeight="1">
      <c r="A69" s="5" t="s">
        <v>75</v>
      </c>
      <c r="B69" s="6" t="s">
        <v>20</v>
      </c>
      <c r="C69" s="26">
        <v>1602</v>
      </c>
      <c r="D69" s="37">
        <f>SUM(May!D69+C69*1)</f>
        <v>188057</v>
      </c>
      <c r="E69" s="8">
        <v>787</v>
      </c>
      <c r="F69" s="37">
        <f>SUM(May!F69+E69*1)</f>
        <v>307190</v>
      </c>
      <c r="G69" s="8">
        <v>32817</v>
      </c>
      <c r="H69" s="37">
        <f>SUM(May!H69+G69)</f>
        <v>1011454</v>
      </c>
      <c r="I69" s="38">
        <f t="shared" si="2"/>
        <v>35206</v>
      </c>
      <c r="J69" s="37">
        <f t="shared" si="1"/>
        <v>1506701</v>
      </c>
    </row>
    <row r="70" spans="1:10" s="1" customFormat="1" ht="15.75" customHeight="1">
      <c r="A70" s="5" t="s">
        <v>76</v>
      </c>
      <c r="B70" s="6" t="s">
        <v>20</v>
      </c>
      <c r="C70" s="26">
        <v>3139</v>
      </c>
      <c r="D70" s="37">
        <f>SUM(May!D70+C70*1)</f>
        <v>253237</v>
      </c>
      <c r="E70" s="8">
        <v>2188</v>
      </c>
      <c r="F70" s="37">
        <f>SUM(May!F70+E70*1)</f>
        <v>114430</v>
      </c>
      <c r="G70" s="8">
        <v>62720</v>
      </c>
      <c r="H70" s="37">
        <f>SUM(May!H70+G70)</f>
        <v>949535</v>
      </c>
      <c r="I70" s="38">
        <f t="shared" si="2"/>
        <v>68047</v>
      </c>
      <c r="J70" s="37">
        <f t="shared" si="1"/>
        <v>1317202</v>
      </c>
    </row>
    <row r="71" spans="1:10" s="12" customFormat="1" ht="15.75" customHeight="1">
      <c r="A71" s="10" t="s">
        <v>78</v>
      </c>
      <c r="B71" s="11" t="s">
        <v>20</v>
      </c>
      <c r="C71" s="26">
        <v>127</v>
      </c>
      <c r="D71" s="37">
        <f>SUM(May!D71+C71*1)</f>
        <v>127</v>
      </c>
      <c r="E71" s="8">
        <v>1703</v>
      </c>
      <c r="F71" s="37">
        <f>SUM(May!F71+E71*1)</f>
        <v>1703</v>
      </c>
      <c r="G71" s="8">
        <v>11103</v>
      </c>
      <c r="H71" s="37">
        <f>SUM(May!H71+G71)</f>
        <v>11103</v>
      </c>
      <c r="I71" s="37">
        <f t="shared" si="2"/>
        <v>12933</v>
      </c>
      <c r="J71" s="37">
        <f t="shared" si="1"/>
        <v>12933</v>
      </c>
    </row>
    <row r="72" spans="1:10" s="12" customFormat="1" ht="15.75" customHeight="1">
      <c r="A72" s="10" t="s">
        <v>79</v>
      </c>
      <c r="B72" s="11" t="s">
        <v>20</v>
      </c>
      <c r="C72" s="26">
        <v>3023</v>
      </c>
      <c r="D72" s="37">
        <f>SUM(May!D72+C72*1)</f>
        <v>101919</v>
      </c>
      <c r="E72" s="8">
        <v>0</v>
      </c>
      <c r="F72" s="37">
        <f>SUM(May!F72+E72*1)</f>
        <v>50720</v>
      </c>
      <c r="G72" s="8">
        <v>35076</v>
      </c>
      <c r="H72" s="37">
        <f>SUM(May!H72+G72)</f>
        <v>217539</v>
      </c>
      <c r="I72" s="37">
        <f t="shared" si="2"/>
        <v>38099</v>
      </c>
      <c r="J72" s="37">
        <f t="shared" si="1"/>
        <v>370178</v>
      </c>
    </row>
    <row r="73" spans="1:10" s="12" customFormat="1" ht="15.75" customHeight="1">
      <c r="A73" s="10" t="s">
        <v>80</v>
      </c>
      <c r="B73" s="11" t="s">
        <v>20</v>
      </c>
      <c r="C73" s="26">
        <v>14018</v>
      </c>
      <c r="D73" s="37">
        <f>SUM(May!D73+C73*1)</f>
        <v>827175</v>
      </c>
      <c r="E73" s="8">
        <v>639</v>
      </c>
      <c r="F73" s="37">
        <f>SUM(May!F73+E73*1)</f>
        <v>69684</v>
      </c>
      <c r="G73" s="8">
        <v>102886</v>
      </c>
      <c r="H73" s="37">
        <f>SUM(May!H73+G73)</f>
        <v>1395850</v>
      </c>
      <c r="I73" s="37">
        <f t="shared" si="2"/>
        <v>117543</v>
      </c>
      <c r="J73" s="37">
        <f t="shared" si="1"/>
        <v>2292709</v>
      </c>
    </row>
    <row r="74" spans="1:10" s="1" customFormat="1" ht="15.75" customHeight="1">
      <c r="A74" s="5" t="s">
        <v>81</v>
      </c>
      <c r="B74" s="6" t="s">
        <v>20</v>
      </c>
      <c r="C74" s="26">
        <v>1584</v>
      </c>
      <c r="D74" s="37">
        <f>SUM(May!D74+C74*1)</f>
        <v>188821</v>
      </c>
      <c r="E74" s="8">
        <v>0</v>
      </c>
      <c r="F74" s="37">
        <f>SUM(May!F74+E74*1)</f>
        <v>87522</v>
      </c>
      <c r="G74" s="8">
        <v>10772</v>
      </c>
      <c r="H74" s="37">
        <f>SUM(May!H74+G74)</f>
        <v>239984</v>
      </c>
      <c r="I74" s="38">
        <f t="shared" si="2"/>
        <v>12356</v>
      </c>
      <c r="J74" s="37">
        <f t="shared" si="1"/>
        <v>516327</v>
      </c>
    </row>
    <row r="75" spans="1:10" s="12" customFormat="1" ht="15.75" customHeight="1">
      <c r="A75" s="10" t="s">
        <v>85</v>
      </c>
      <c r="B75" s="11" t="s">
        <v>20</v>
      </c>
      <c r="C75" s="26">
        <v>0</v>
      </c>
      <c r="D75" s="37">
        <f>SUM(May!D75+C75*1)</f>
        <v>0</v>
      </c>
      <c r="E75" s="8">
        <v>0</v>
      </c>
      <c r="F75" s="37">
        <f>SUM(May!F75+E75*1)</f>
        <v>0</v>
      </c>
      <c r="G75" s="8">
        <v>0</v>
      </c>
      <c r="H75" s="37">
        <f>SUM(May!H75+G75)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26">
        <v>0</v>
      </c>
      <c r="D76" s="37">
        <f>SUM(May!D76+C76*1)</f>
        <v>0</v>
      </c>
      <c r="E76" s="8">
        <v>0</v>
      </c>
      <c r="F76" s="37">
        <f>SUM(May!F76+E76*1)</f>
        <v>0</v>
      </c>
      <c r="G76" s="8">
        <v>0</v>
      </c>
      <c r="H76" s="37">
        <f>SUM(May!H76+G76)</f>
        <v>-32880</v>
      </c>
      <c r="I76" s="37">
        <f t="shared" si="2"/>
        <v>0</v>
      </c>
      <c r="J76" s="37">
        <f>SUM(D76+F76+H76)</f>
        <v>-32880</v>
      </c>
    </row>
    <row r="77" spans="1:10" s="1" customFormat="1" ht="15.75" customHeight="1">
      <c r="A77" s="5" t="s">
        <v>88</v>
      </c>
      <c r="B77" s="6" t="s">
        <v>20</v>
      </c>
      <c r="C77" s="26">
        <v>30515</v>
      </c>
      <c r="D77" s="37">
        <f>SUM(May!D77+C77*1)</f>
        <v>1294941</v>
      </c>
      <c r="E77" s="8">
        <v>18616</v>
      </c>
      <c r="F77" s="37">
        <f>SUM(May!F77+E77*1)</f>
        <v>1169551</v>
      </c>
      <c r="G77" s="8">
        <v>504133</v>
      </c>
      <c r="H77" s="37">
        <f>SUM(May!H77+G77)</f>
        <v>2655110</v>
      </c>
      <c r="I77" s="38">
        <f t="shared" si="2"/>
        <v>553264</v>
      </c>
      <c r="J77" s="37">
        <f>SUM(D77+F77+H77)</f>
        <v>5119602</v>
      </c>
    </row>
    <row r="78" spans="1:10" s="1" customFormat="1" ht="15.75" customHeight="1">
      <c r="A78" s="5" t="s">
        <v>140</v>
      </c>
      <c r="B78" s="6" t="s">
        <v>20</v>
      </c>
      <c r="C78" s="26">
        <v>0</v>
      </c>
      <c r="D78" s="37">
        <f>SUM(May!D78+C78*1)</f>
        <v>1506</v>
      </c>
      <c r="E78" s="8">
        <v>3958</v>
      </c>
      <c r="F78" s="37">
        <f>SUM(May!F78+E78*1)</f>
        <v>518194</v>
      </c>
      <c r="G78" s="8">
        <v>18916</v>
      </c>
      <c r="H78" s="37">
        <f>SUM(May!H78+G78)</f>
        <v>184316</v>
      </c>
      <c r="I78" s="38">
        <f t="shared" si="2"/>
        <v>22874</v>
      </c>
      <c r="J78" s="37">
        <f>SUM(D78+F78+H78)</f>
        <v>704016</v>
      </c>
    </row>
    <row r="79" spans="1:10" s="1" customFormat="1" ht="15.75" customHeight="1">
      <c r="A79" s="5" t="s">
        <v>138</v>
      </c>
      <c r="B79" s="6" t="s">
        <v>20</v>
      </c>
      <c r="C79" s="26">
        <v>1703</v>
      </c>
      <c r="D79" s="37">
        <f>SUM(May!D79+C79*1)</f>
        <v>41392</v>
      </c>
      <c r="E79" s="8">
        <v>8317</v>
      </c>
      <c r="F79" s="37">
        <f>SUM(May!F79+E79*1)</f>
        <v>750006</v>
      </c>
      <c r="G79" s="8">
        <v>39040</v>
      </c>
      <c r="H79" s="37">
        <f>SUM(May!H79+G79)</f>
        <v>249396</v>
      </c>
      <c r="I79" s="38">
        <f t="shared" si="2"/>
        <v>49060</v>
      </c>
      <c r="J79" s="37">
        <f>SUM(D79+F79+H79)</f>
        <v>1040794</v>
      </c>
    </row>
    <row r="80" spans="1:10" s="1" customFormat="1" ht="15.75" customHeight="1">
      <c r="A80" s="5" t="s">
        <v>139</v>
      </c>
      <c r="B80" s="6" t="s">
        <v>20</v>
      </c>
      <c r="C80" s="26">
        <v>0</v>
      </c>
      <c r="D80" s="37">
        <f>SUM(May!D80+C80*1)</f>
        <v>24057</v>
      </c>
      <c r="E80" s="8">
        <v>1619</v>
      </c>
      <c r="F80" s="37">
        <f>SUM(May!F80+E80*1)</f>
        <v>347661</v>
      </c>
      <c r="G80" s="8">
        <v>9406</v>
      </c>
      <c r="H80" s="37">
        <f>SUM(May!H80+G80)</f>
        <v>236672</v>
      </c>
      <c r="I80" s="38">
        <f t="shared" si="2"/>
        <v>11025</v>
      </c>
      <c r="J80" s="37">
        <f>SUM(D80+F80+H80)</f>
        <v>608390</v>
      </c>
    </row>
    <row r="81" spans="1:10" s="3" customFormat="1" ht="21.75">
      <c r="A81" s="20" t="s">
        <v>126</v>
      </c>
      <c r="B81" s="2"/>
      <c r="C81" s="27">
        <f>SUM(C5:C35)</f>
        <v>95305</v>
      </c>
      <c r="D81" s="38">
        <f aca="true" t="shared" si="3" ref="D81:J81">SUM(D5:D35)</f>
        <v>12109422</v>
      </c>
      <c r="E81" s="27">
        <f t="shared" si="3"/>
        <v>102451</v>
      </c>
      <c r="F81" s="38">
        <f t="shared" si="3"/>
        <v>7102827</v>
      </c>
      <c r="G81" s="27">
        <f t="shared" si="3"/>
        <v>1450789</v>
      </c>
      <c r="H81" s="38">
        <f t="shared" si="3"/>
        <v>21470137</v>
      </c>
      <c r="I81" s="38">
        <f t="shared" si="3"/>
        <v>1648545</v>
      </c>
      <c r="J81" s="38">
        <f t="shared" si="3"/>
        <v>40682386</v>
      </c>
    </row>
    <row r="82" spans="1:10" s="3" customFormat="1" ht="21.75">
      <c r="A82" s="20" t="s">
        <v>127</v>
      </c>
      <c r="B82" s="2"/>
      <c r="C82" s="27">
        <f>SUM(C36:C80)</f>
        <v>503212</v>
      </c>
      <c r="D82" s="38">
        <f aca="true" t="shared" si="4" ref="D82:J82">SUM(D36:D80)</f>
        <v>21040207</v>
      </c>
      <c r="E82" s="27">
        <f t="shared" si="4"/>
        <v>146652</v>
      </c>
      <c r="F82" s="38">
        <f t="shared" si="4"/>
        <v>14477409</v>
      </c>
      <c r="G82" s="27">
        <f t="shared" si="4"/>
        <v>4109644</v>
      </c>
      <c r="H82" s="38">
        <f t="shared" si="4"/>
        <v>38960639</v>
      </c>
      <c r="I82" s="38">
        <f t="shared" si="4"/>
        <v>4759508</v>
      </c>
      <c r="J82" s="38">
        <f t="shared" si="4"/>
        <v>74478255</v>
      </c>
    </row>
    <row r="83" spans="1:10" s="3" customFormat="1" ht="15.75" customHeight="1">
      <c r="A83" s="18" t="s">
        <v>89</v>
      </c>
      <c r="B83" s="2"/>
      <c r="C83" s="27">
        <f>SUM(C81:C82)</f>
        <v>598517</v>
      </c>
      <c r="D83" s="38">
        <f aca="true" t="shared" si="5" ref="D83:J83">SUM(D81:D82)</f>
        <v>33149629</v>
      </c>
      <c r="E83" s="9">
        <f t="shared" si="5"/>
        <v>249103</v>
      </c>
      <c r="F83" s="38">
        <f t="shared" si="5"/>
        <v>21580236</v>
      </c>
      <c r="G83" s="9">
        <f t="shared" si="5"/>
        <v>5560433</v>
      </c>
      <c r="H83" s="38">
        <f t="shared" si="5"/>
        <v>60430776</v>
      </c>
      <c r="I83" s="38">
        <f t="shared" si="5"/>
        <v>6408053</v>
      </c>
      <c r="J83" s="38">
        <f t="shared" si="5"/>
        <v>115160641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4">
        <v>90033684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4">
        <v>70029119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D83:H86 K3:IV83 B3:C86 I83:J83 D3:J82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C36:C80">
    <cfRule type="expression" priority="3" dxfId="0" stopIfTrue="1">
      <formula>CellHasFormula</formula>
    </cfRule>
  </conditionalFormatting>
  <conditionalFormatting sqref="E36:E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19.8515625" style="0" bestFit="1" customWidth="1"/>
    <col min="3" max="3" width="15.7109375" style="21" customWidth="1"/>
    <col min="4" max="4" width="15.7109375" style="43" customWidth="1"/>
    <col min="5" max="5" width="15.7109375" style="21" customWidth="1"/>
    <col min="6" max="6" width="15.7109375" style="43" customWidth="1"/>
    <col min="7" max="7" width="15.7109375" style="21" customWidth="1"/>
    <col min="8" max="10" width="15.7109375" style="43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144</v>
      </c>
      <c r="D2" s="39"/>
      <c r="F2" s="39"/>
      <c r="H2" s="39"/>
      <c r="I2" s="39"/>
      <c r="J2" s="39"/>
    </row>
    <row r="3" spans="1:10" s="3" customFormat="1" ht="12.75">
      <c r="A3" s="2"/>
      <c r="B3" s="2"/>
      <c r="C3" s="14"/>
      <c r="D3" s="40"/>
      <c r="E3" s="14"/>
      <c r="F3" s="40"/>
      <c r="G3" s="14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15" t="s">
        <v>113</v>
      </c>
      <c r="D4" s="41" t="s">
        <v>11</v>
      </c>
      <c r="E4" s="15" t="s">
        <v>114</v>
      </c>
      <c r="F4" s="41" t="s">
        <v>14</v>
      </c>
      <c r="G4" s="15" t="s">
        <v>115</v>
      </c>
      <c r="H4" s="41" t="s">
        <v>90</v>
      </c>
      <c r="I4" s="41" t="s">
        <v>116</v>
      </c>
      <c r="J4" s="41" t="s">
        <v>18</v>
      </c>
    </row>
    <row r="5" spans="1:10" s="4" customFormat="1" ht="20.25" customHeight="1">
      <c r="A5" s="22" t="s">
        <v>129</v>
      </c>
      <c r="B5" s="4" t="s">
        <v>22</v>
      </c>
      <c r="C5" s="25">
        <v>4599</v>
      </c>
      <c r="D5" s="37">
        <f>SUM(Jul!D5+C5*11)</f>
        <v>114309</v>
      </c>
      <c r="E5" s="25">
        <v>2700</v>
      </c>
      <c r="F5" s="37">
        <f>SUM(Jul!F5+E5*11)</f>
        <v>69156</v>
      </c>
      <c r="G5" s="25">
        <v>120713</v>
      </c>
      <c r="H5" s="37">
        <f>SUM(Jul!H5+G5)</f>
        <v>137673</v>
      </c>
      <c r="I5" s="37">
        <f aca="true" t="shared" si="0" ref="I5:I68">SUM(C5,E5,G5)</f>
        <v>128012</v>
      </c>
      <c r="J5" s="37">
        <f>SUM(D5+F5+H5)</f>
        <v>321138</v>
      </c>
    </row>
    <row r="6" spans="1:10" s="12" customFormat="1" ht="15.75" customHeight="1">
      <c r="A6" s="10" t="s">
        <v>21</v>
      </c>
      <c r="B6" s="11" t="s">
        <v>22</v>
      </c>
      <c r="C6" s="25">
        <v>0</v>
      </c>
      <c r="D6" s="37">
        <f>SUM(Jul!D6+C6*11)</f>
        <v>0</v>
      </c>
      <c r="E6" s="25">
        <v>0</v>
      </c>
      <c r="F6" s="37">
        <f>SUM(Jul!F6+E6*11)</f>
        <v>0</v>
      </c>
      <c r="G6" s="25">
        <v>0</v>
      </c>
      <c r="H6" s="37">
        <f>SUM(Jul!H6+G6)</f>
        <v>0</v>
      </c>
      <c r="I6" s="37">
        <f t="shared" si="0"/>
        <v>0</v>
      </c>
      <c r="J6" s="37">
        <f aca="true" t="shared" si="1" ref="J6:J69">SUM(D6+F6+H6)</f>
        <v>0</v>
      </c>
    </row>
    <row r="7" spans="1:10" s="12" customFormat="1" ht="15.75" customHeight="1">
      <c r="A7" s="10" t="s">
        <v>23</v>
      </c>
      <c r="B7" s="11" t="s">
        <v>22</v>
      </c>
      <c r="C7" s="25">
        <v>1187</v>
      </c>
      <c r="D7" s="37">
        <f>SUM(Jul!D7+C7*11)</f>
        <v>31957</v>
      </c>
      <c r="E7" s="25">
        <v>4434</v>
      </c>
      <c r="F7" s="37">
        <f>SUM(Jul!F7+E7*11)</f>
        <v>70662</v>
      </c>
      <c r="G7" s="25">
        <v>65044</v>
      </c>
      <c r="H7" s="37">
        <f>SUM(Jul!H7+G7)</f>
        <v>94009</v>
      </c>
      <c r="I7" s="37">
        <f t="shared" si="0"/>
        <v>70665</v>
      </c>
      <c r="J7" s="37">
        <f t="shared" si="1"/>
        <v>196628</v>
      </c>
    </row>
    <row r="8" spans="1:10" s="1" customFormat="1" ht="15.75" customHeight="1">
      <c r="A8" s="5" t="s">
        <v>24</v>
      </c>
      <c r="B8" s="6" t="s">
        <v>22</v>
      </c>
      <c r="C8" s="25">
        <v>21061</v>
      </c>
      <c r="D8" s="37">
        <f>SUM(Jul!D8+C8*11)</f>
        <v>451007</v>
      </c>
      <c r="E8" s="25">
        <v>1644</v>
      </c>
      <c r="F8" s="37">
        <f>SUM(Jul!F8+E8*11)</f>
        <v>37812</v>
      </c>
      <c r="G8" s="25">
        <v>265230</v>
      </c>
      <c r="H8" s="37">
        <f>SUM(Jul!H8+G8)</f>
        <v>337682</v>
      </c>
      <c r="I8" s="37">
        <f t="shared" si="0"/>
        <v>287935</v>
      </c>
      <c r="J8" s="37">
        <f t="shared" si="1"/>
        <v>826501</v>
      </c>
    </row>
    <row r="9" spans="1:10" s="12" customFormat="1" ht="15.75" customHeight="1">
      <c r="A9" s="10" t="s">
        <v>25</v>
      </c>
      <c r="B9" s="11" t="s">
        <v>22</v>
      </c>
      <c r="C9" s="25">
        <v>3519</v>
      </c>
      <c r="D9" s="37">
        <f>SUM(Jul!D9+C9*11)</f>
        <v>56913</v>
      </c>
      <c r="E9" s="25">
        <v>1644</v>
      </c>
      <c r="F9" s="37">
        <f>SUM(Jul!F9+E9*11)</f>
        <v>18084</v>
      </c>
      <c r="G9" s="25">
        <v>4776</v>
      </c>
      <c r="H9" s="37">
        <f>SUM(Jul!H9+G9)</f>
        <v>6276</v>
      </c>
      <c r="I9" s="37">
        <f t="shared" si="0"/>
        <v>9939</v>
      </c>
      <c r="J9" s="37">
        <f t="shared" si="1"/>
        <v>81273</v>
      </c>
    </row>
    <row r="10" spans="1:10" s="1" customFormat="1" ht="15.75" customHeight="1">
      <c r="A10" s="5" t="s">
        <v>27</v>
      </c>
      <c r="B10" s="6" t="s">
        <v>22</v>
      </c>
      <c r="C10" s="25">
        <v>2760</v>
      </c>
      <c r="D10" s="37">
        <f>SUM(Jul!D10+C10*11)</f>
        <v>31836</v>
      </c>
      <c r="E10" s="25">
        <v>8848</v>
      </c>
      <c r="F10" s="37">
        <f>SUM(Jul!F10+E10*11)</f>
        <v>118136</v>
      </c>
      <c r="G10" s="25">
        <v>42351</v>
      </c>
      <c r="H10" s="37">
        <f>SUM(Jul!H10+G10)</f>
        <v>53181</v>
      </c>
      <c r="I10" s="37">
        <f t="shared" si="0"/>
        <v>53959</v>
      </c>
      <c r="J10" s="37">
        <f t="shared" si="1"/>
        <v>203153</v>
      </c>
    </row>
    <row r="11" spans="1:10" s="1" customFormat="1" ht="15.75" customHeight="1">
      <c r="A11" s="5" t="s">
        <v>30</v>
      </c>
      <c r="B11" s="6" t="s">
        <v>22</v>
      </c>
      <c r="C11" s="25">
        <v>4561</v>
      </c>
      <c r="D11" s="37">
        <f>SUM(Jul!D11+C11*11)</f>
        <v>64019</v>
      </c>
      <c r="E11" s="25">
        <v>5490</v>
      </c>
      <c r="F11" s="37">
        <f>SUM(Jul!F11+E11*11)</f>
        <v>101994</v>
      </c>
      <c r="G11" s="25">
        <v>18955</v>
      </c>
      <c r="H11" s="37">
        <f>SUM(Jul!H11+G11)</f>
        <v>32507</v>
      </c>
      <c r="I11" s="37">
        <f t="shared" si="0"/>
        <v>29006</v>
      </c>
      <c r="J11" s="37">
        <f t="shared" si="1"/>
        <v>198520</v>
      </c>
    </row>
    <row r="12" spans="1:10" s="1" customFormat="1" ht="15.75" customHeight="1">
      <c r="A12" s="5" t="s">
        <v>31</v>
      </c>
      <c r="B12" s="6" t="s">
        <v>22</v>
      </c>
      <c r="C12" s="25">
        <v>1562</v>
      </c>
      <c r="D12" s="37">
        <f>SUM(Jul!D12+C12*11)</f>
        <v>123214</v>
      </c>
      <c r="E12" s="25">
        <v>1056</v>
      </c>
      <c r="F12" s="37">
        <f>SUM(Jul!F12+E12*11)</f>
        <v>11616</v>
      </c>
      <c r="G12" s="25">
        <v>7299</v>
      </c>
      <c r="H12" s="37">
        <f>SUM(Jul!H12+G12)</f>
        <v>54276</v>
      </c>
      <c r="I12" s="37">
        <f t="shared" si="0"/>
        <v>9917</v>
      </c>
      <c r="J12" s="37">
        <f t="shared" si="1"/>
        <v>189106</v>
      </c>
    </row>
    <row r="13" spans="1:10" s="12" customFormat="1" ht="15.75" customHeight="1">
      <c r="A13" s="10" t="s">
        <v>36</v>
      </c>
      <c r="B13" s="11" t="s">
        <v>22</v>
      </c>
      <c r="C13" s="25">
        <v>0</v>
      </c>
      <c r="D13" s="37">
        <f>SUM(Jul!D13+C13*11)</f>
        <v>0</v>
      </c>
      <c r="E13" s="25">
        <v>0</v>
      </c>
      <c r="F13" s="37">
        <f>SUM(Jul!F13+E13*11)</f>
        <v>0</v>
      </c>
      <c r="G13" s="25">
        <v>0</v>
      </c>
      <c r="H13" s="37">
        <f>SUM(Jul!H13+G13)</f>
        <v>0</v>
      </c>
      <c r="I13" s="37">
        <f t="shared" si="0"/>
        <v>0</v>
      </c>
      <c r="J13" s="37">
        <f t="shared" si="1"/>
        <v>0</v>
      </c>
    </row>
    <row r="14" spans="1:10" s="1" customFormat="1" ht="15.75" customHeight="1">
      <c r="A14" s="5" t="s">
        <v>37</v>
      </c>
      <c r="B14" s="6" t="s">
        <v>22</v>
      </c>
      <c r="C14" s="25">
        <v>6859</v>
      </c>
      <c r="D14" s="37">
        <f>SUM(Jul!D14+C14*11)</f>
        <v>170825</v>
      </c>
      <c r="E14" s="25">
        <v>0</v>
      </c>
      <c r="F14" s="37">
        <f>SUM(Jul!F14+E14*11)</f>
        <v>19728</v>
      </c>
      <c r="G14" s="25">
        <v>36252</v>
      </c>
      <c r="H14" s="37">
        <f>SUM(Jul!H14+G14)</f>
        <v>85302</v>
      </c>
      <c r="I14" s="37">
        <f t="shared" si="0"/>
        <v>43111</v>
      </c>
      <c r="J14" s="37">
        <f t="shared" si="1"/>
        <v>275855</v>
      </c>
    </row>
    <row r="15" spans="1:10" s="1" customFormat="1" ht="15.75" customHeight="1">
      <c r="A15" s="5" t="s">
        <v>40</v>
      </c>
      <c r="B15" s="6" t="s">
        <v>22</v>
      </c>
      <c r="C15" s="25">
        <v>5544</v>
      </c>
      <c r="D15" s="37">
        <f>SUM(Jul!D15+C15*11)</f>
        <v>159216</v>
      </c>
      <c r="E15" s="25">
        <v>0</v>
      </c>
      <c r="F15" s="37">
        <f>SUM(Jul!F15+E15*11)</f>
        <v>32400</v>
      </c>
      <c r="G15" s="25">
        <v>76574</v>
      </c>
      <c r="H15" s="37">
        <f>SUM(Jul!H15+G15)</f>
        <v>144670</v>
      </c>
      <c r="I15" s="37">
        <f t="shared" si="0"/>
        <v>82118</v>
      </c>
      <c r="J15" s="37">
        <f t="shared" si="1"/>
        <v>336286</v>
      </c>
    </row>
    <row r="16" spans="1:10" s="1" customFormat="1" ht="15.75" customHeight="1">
      <c r="A16" s="5" t="s">
        <v>44</v>
      </c>
      <c r="B16" s="6" t="s">
        <v>22</v>
      </c>
      <c r="C16" s="25">
        <v>13324</v>
      </c>
      <c r="D16" s="37">
        <f>SUM(Jul!D16+C16*11)</f>
        <v>233708</v>
      </c>
      <c r="E16" s="25">
        <v>642</v>
      </c>
      <c r="F16" s="37">
        <f>SUM(Jul!F16+E16*11)</f>
        <v>86898</v>
      </c>
      <c r="G16" s="25">
        <v>100663</v>
      </c>
      <c r="H16" s="37">
        <f>SUM(Jul!H16+G16)</f>
        <v>257562</v>
      </c>
      <c r="I16" s="37">
        <f t="shared" si="0"/>
        <v>114629</v>
      </c>
      <c r="J16" s="37">
        <f t="shared" si="1"/>
        <v>578168</v>
      </c>
    </row>
    <row r="17" spans="1:10" s="1" customFormat="1" ht="15.75" customHeight="1">
      <c r="A17" s="5" t="s">
        <v>45</v>
      </c>
      <c r="B17" s="6" t="s">
        <v>22</v>
      </c>
      <c r="C17" s="25">
        <v>4914</v>
      </c>
      <c r="D17" s="37">
        <f>SUM(Jul!D17+C17*11)</f>
        <v>114450</v>
      </c>
      <c r="E17" s="25">
        <v>0</v>
      </c>
      <c r="F17" s="37">
        <f>SUM(Jul!F17+E17*11)</f>
        <v>0</v>
      </c>
      <c r="G17" s="25">
        <v>44689</v>
      </c>
      <c r="H17" s="37">
        <f>SUM(Jul!H17+G17)</f>
        <v>116214</v>
      </c>
      <c r="I17" s="37">
        <f t="shared" si="0"/>
        <v>49603</v>
      </c>
      <c r="J17" s="37">
        <f t="shared" si="1"/>
        <v>230664</v>
      </c>
    </row>
    <row r="18" spans="1:10" s="1" customFormat="1" ht="15.75" customHeight="1">
      <c r="A18" s="5" t="s">
        <v>46</v>
      </c>
      <c r="B18" s="6" t="s">
        <v>22</v>
      </c>
      <c r="C18" s="25">
        <v>8392</v>
      </c>
      <c r="D18" s="37">
        <f>SUM(Jul!D18+C18*11)</f>
        <v>522428</v>
      </c>
      <c r="E18" s="25">
        <v>5772</v>
      </c>
      <c r="F18" s="37">
        <f>SUM(Jul!F18+E18*11)</f>
        <v>138252</v>
      </c>
      <c r="G18" s="25">
        <v>523671</v>
      </c>
      <c r="H18" s="37">
        <f>SUM(Jul!H18+G18)</f>
        <v>765007</v>
      </c>
      <c r="I18" s="37">
        <f t="shared" si="0"/>
        <v>537835</v>
      </c>
      <c r="J18" s="37">
        <f t="shared" si="1"/>
        <v>1425687</v>
      </c>
    </row>
    <row r="19" spans="1:10" s="12" customFormat="1" ht="15.75" customHeight="1">
      <c r="A19" s="10" t="s">
        <v>47</v>
      </c>
      <c r="B19" s="11" t="s">
        <v>22</v>
      </c>
      <c r="C19" s="25">
        <v>1835</v>
      </c>
      <c r="D19" s="37">
        <f>SUM(Jul!D19+C19*11)</f>
        <v>20185</v>
      </c>
      <c r="E19" s="25">
        <v>0</v>
      </c>
      <c r="F19" s="37">
        <f>SUM(Jul!F19+E19*11)</f>
        <v>0</v>
      </c>
      <c r="G19" s="25">
        <v>37076</v>
      </c>
      <c r="H19" s="37">
        <f>SUM(Jul!H19+G19)</f>
        <v>37076</v>
      </c>
      <c r="I19" s="37">
        <f t="shared" si="0"/>
        <v>38911</v>
      </c>
      <c r="J19" s="37">
        <f t="shared" si="1"/>
        <v>57261</v>
      </c>
    </row>
    <row r="20" spans="1:10" s="12" customFormat="1" ht="15.75" customHeight="1">
      <c r="A20" s="10" t="s">
        <v>49</v>
      </c>
      <c r="B20" s="11" t="s">
        <v>22</v>
      </c>
      <c r="C20" s="25"/>
      <c r="D20" s="37">
        <f>SUM(Jul!D20+C20*11)</f>
        <v>0</v>
      </c>
      <c r="E20" s="25">
        <v>0</v>
      </c>
      <c r="F20" s="37">
        <f>SUM(Jul!F20+E20*11)</f>
        <v>0</v>
      </c>
      <c r="G20" s="25">
        <v>0</v>
      </c>
      <c r="H20" s="37">
        <f>SUM(Jul!H20+G20)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25">
        <v>5212</v>
      </c>
      <c r="D21" s="37">
        <f>SUM(Jul!D21+C21*11)</f>
        <v>137960</v>
      </c>
      <c r="E21" s="25">
        <v>19</v>
      </c>
      <c r="F21" s="37">
        <f>SUM(Jul!F21+E21*11)</f>
        <v>209</v>
      </c>
      <c r="G21" s="25">
        <v>54253</v>
      </c>
      <c r="H21" s="37">
        <f>SUM(Jul!H21+G21)</f>
        <v>259926</v>
      </c>
      <c r="I21" s="37">
        <f t="shared" si="0"/>
        <v>59484</v>
      </c>
      <c r="J21" s="37">
        <f t="shared" si="1"/>
        <v>398095</v>
      </c>
    </row>
    <row r="22" spans="1:10" s="1" customFormat="1" ht="15.75" customHeight="1">
      <c r="A22" s="5" t="s">
        <v>51</v>
      </c>
      <c r="B22" s="6" t="s">
        <v>22</v>
      </c>
      <c r="C22" s="25">
        <v>0</v>
      </c>
      <c r="D22" s="37">
        <f>SUM(Jul!D22+C22*11)</f>
        <v>0</v>
      </c>
      <c r="E22" s="25">
        <v>0</v>
      </c>
      <c r="F22" s="37">
        <f>SUM(Jul!F22+E22*11)</f>
        <v>0</v>
      </c>
      <c r="G22" s="25">
        <v>0</v>
      </c>
      <c r="H22" s="37">
        <f>SUM(Jul!H22+G22)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25">
        <v>6004</v>
      </c>
      <c r="D23" s="37">
        <f>SUM(Jul!D23+C23*11)</f>
        <v>310640</v>
      </c>
      <c r="E23" s="25">
        <v>3444</v>
      </c>
      <c r="F23" s="37">
        <f>SUM(Jul!F23+E23*11)</f>
        <v>69960</v>
      </c>
      <c r="G23" s="25">
        <v>74432</v>
      </c>
      <c r="H23" s="37">
        <f>SUM(Jul!H23+G23)</f>
        <v>757806</v>
      </c>
      <c r="I23" s="37">
        <f t="shared" si="0"/>
        <v>83880</v>
      </c>
      <c r="J23" s="37">
        <f t="shared" si="1"/>
        <v>1138406</v>
      </c>
    </row>
    <row r="24" spans="1:10" s="1" customFormat="1" ht="15.75" customHeight="1">
      <c r="A24" s="5" t="s">
        <v>53</v>
      </c>
      <c r="B24" s="6" t="s">
        <v>22</v>
      </c>
      <c r="C24" s="25">
        <v>0</v>
      </c>
      <c r="D24" s="37">
        <f>SUM(Jul!D24+C24*11)</f>
        <v>0</v>
      </c>
      <c r="E24" s="25">
        <v>0</v>
      </c>
      <c r="F24" s="37">
        <f>SUM(Jul!F24+E24*11)</f>
        <v>0</v>
      </c>
      <c r="G24" s="25">
        <v>0</v>
      </c>
      <c r="H24" s="37">
        <f>SUM(Jul!H24+G24)</f>
        <v>0</v>
      </c>
      <c r="I24" s="37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25">
        <v>1754</v>
      </c>
      <c r="D25" s="37">
        <f>SUM(Jul!D25+C25*11)</f>
        <v>111046</v>
      </c>
      <c r="E25" s="25">
        <v>1734</v>
      </c>
      <c r="F25" s="37">
        <f>SUM(Jul!F25+E25*11)</f>
        <v>70134</v>
      </c>
      <c r="G25" s="25">
        <v>12924</v>
      </c>
      <c r="H25" s="37">
        <f>SUM(Jul!H25+G25)</f>
        <v>48850</v>
      </c>
      <c r="I25" s="37">
        <f t="shared" si="0"/>
        <v>16412</v>
      </c>
      <c r="J25" s="37">
        <f t="shared" si="1"/>
        <v>230030</v>
      </c>
    </row>
    <row r="26" spans="1:10" s="1" customFormat="1" ht="15.75" customHeight="1">
      <c r="A26" s="5" t="s">
        <v>63</v>
      </c>
      <c r="B26" s="6" t="s">
        <v>22</v>
      </c>
      <c r="C26" s="25">
        <v>3301</v>
      </c>
      <c r="D26" s="37">
        <f>SUM(Jul!D26+C26*11)</f>
        <v>57575</v>
      </c>
      <c r="E26" s="25">
        <v>4649</v>
      </c>
      <c r="F26" s="37">
        <f>SUM(Jul!F26+E26*11)</f>
        <v>51139</v>
      </c>
      <c r="G26" s="25">
        <v>43453</v>
      </c>
      <c r="H26" s="37">
        <f>SUM(Jul!H26+G26)</f>
        <v>59837</v>
      </c>
      <c r="I26" s="37">
        <f t="shared" si="0"/>
        <v>51403</v>
      </c>
      <c r="J26" s="37">
        <f t="shared" si="1"/>
        <v>168551</v>
      </c>
    </row>
    <row r="27" spans="1:10" s="1" customFormat="1" ht="15.75" customHeight="1">
      <c r="A27" s="5" t="s">
        <v>64</v>
      </c>
      <c r="B27" s="6" t="s">
        <v>22</v>
      </c>
      <c r="C27" s="25">
        <v>9422</v>
      </c>
      <c r="D27" s="37">
        <f>SUM(Jul!D27+C27*11)</f>
        <v>190150</v>
      </c>
      <c r="E27" s="25">
        <v>3600</v>
      </c>
      <c r="F27" s="37">
        <f>SUM(Jul!F27+E27*11)</f>
        <v>130284</v>
      </c>
      <c r="G27" s="25">
        <v>309187</v>
      </c>
      <c r="H27" s="37">
        <f>SUM(Jul!H27+G27)</f>
        <v>391536</v>
      </c>
      <c r="I27" s="37">
        <f t="shared" si="0"/>
        <v>322209</v>
      </c>
      <c r="J27" s="37">
        <f t="shared" si="1"/>
        <v>711970</v>
      </c>
    </row>
    <row r="28" spans="1:10" s="1" customFormat="1" ht="15.75" customHeight="1">
      <c r="A28" s="5" t="s">
        <v>77</v>
      </c>
      <c r="B28" s="6" t="s">
        <v>22</v>
      </c>
      <c r="C28" s="25">
        <v>4473</v>
      </c>
      <c r="D28" s="37">
        <f>SUM(Jul!D28+C28*11)</f>
        <v>57171</v>
      </c>
      <c r="E28" s="25">
        <v>0</v>
      </c>
      <c r="F28" s="37">
        <f>SUM(Jul!F28+E28*11)</f>
        <v>23388</v>
      </c>
      <c r="G28" s="25">
        <v>18129</v>
      </c>
      <c r="H28" s="37">
        <f>SUM(Jul!H28+G28)</f>
        <v>18858</v>
      </c>
      <c r="I28" s="37">
        <f t="shared" si="0"/>
        <v>22602</v>
      </c>
      <c r="J28" s="37">
        <f t="shared" si="1"/>
        <v>99417</v>
      </c>
    </row>
    <row r="29" spans="1:10" s="1" customFormat="1" ht="15.75" customHeight="1">
      <c r="A29" s="5" t="s">
        <v>82</v>
      </c>
      <c r="B29" s="6" t="s">
        <v>22</v>
      </c>
      <c r="C29" s="25">
        <v>15552</v>
      </c>
      <c r="D29" s="37">
        <f>SUM(Jul!D29+C29*11)</f>
        <v>293688</v>
      </c>
      <c r="E29" s="25">
        <v>0</v>
      </c>
      <c r="F29" s="37">
        <f>SUM(Jul!F29+E29*11)</f>
        <v>0</v>
      </c>
      <c r="G29" s="25">
        <v>175994</v>
      </c>
      <c r="H29" s="37">
        <f>SUM(Jul!H29+G29)</f>
        <v>209745</v>
      </c>
      <c r="I29" s="37">
        <f t="shared" si="0"/>
        <v>191546</v>
      </c>
      <c r="J29" s="37">
        <f t="shared" si="1"/>
        <v>503433</v>
      </c>
    </row>
    <row r="30" spans="1:10" s="1" customFormat="1" ht="15.75" customHeight="1">
      <c r="A30" s="5" t="s">
        <v>83</v>
      </c>
      <c r="B30" s="6" t="s">
        <v>22</v>
      </c>
      <c r="C30" s="25">
        <v>45393</v>
      </c>
      <c r="D30" s="37">
        <f>SUM(Jul!D30+C30*11)</f>
        <v>679755</v>
      </c>
      <c r="E30" s="25">
        <v>1644</v>
      </c>
      <c r="F30" s="37">
        <f>SUM(Jul!F30+E30*11)</f>
        <v>41472</v>
      </c>
      <c r="G30" s="25">
        <v>149874</v>
      </c>
      <c r="H30" s="37">
        <f>SUM(Jul!H30+G30)</f>
        <v>204297</v>
      </c>
      <c r="I30" s="37">
        <f t="shared" si="0"/>
        <v>196911</v>
      </c>
      <c r="J30" s="37">
        <f t="shared" si="1"/>
        <v>925524</v>
      </c>
    </row>
    <row r="31" spans="1:10" s="1" customFormat="1" ht="15.75" customHeight="1">
      <c r="A31" s="5" t="s">
        <v>84</v>
      </c>
      <c r="B31" s="6" t="s">
        <v>22</v>
      </c>
      <c r="C31" s="25">
        <v>5496</v>
      </c>
      <c r="D31" s="37">
        <f>SUM(Jul!D31+C31*11)</f>
        <v>179148</v>
      </c>
      <c r="E31" s="25">
        <v>6290</v>
      </c>
      <c r="F31" s="37">
        <f>SUM(Jul!F31+E31*11)</f>
        <v>151810</v>
      </c>
      <c r="G31" s="25">
        <v>336150</v>
      </c>
      <c r="H31" s="37">
        <f>SUM(Jul!H31+G31)</f>
        <v>589907</v>
      </c>
      <c r="I31" s="37">
        <f t="shared" si="0"/>
        <v>347936</v>
      </c>
      <c r="J31" s="37">
        <f t="shared" si="1"/>
        <v>920865</v>
      </c>
    </row>
    <row r="32" spans="1:10" s="12" customFormat="1" ht="15.75" customHeight="1">
      <c r="A32" s="10" t="s">
        <v>86</v>
      </c>
      <c r="B32" s="11" t="s">
        <v>22</v>
      </c>
      <c r="C32" s="25">
        <v>2823</v>
      </c>
      <c r="D32" s="37">
        <f>SUM(Jul!D32+C32*11)</f>
        <v>43821</v>
      </c>
      <c r="E32" s="25">
        <v>0</v>
      </c>
      <c r="F32" s="37">
        <f>SUM(Jul!F32+E32*11)</f>
        <v>18132</v>
      </c>
      <c r="G32" s="25">
        <v>2580</v>
      </c>
      <c r="H32" s="37">
        <f>SUM(Jul!H32+G32)</f>
        <v>10941</v>
      </c>
      <c r="I32" s="37">
        <f t="shared" si="0"/>
        <v>5403</v>
      </c>
      <c r="J32" s="37">
        <f t="shared" si="1"/>
        <v>72894</v>
      </c>
    </row>
    <row r="33" spans="1:10" s="12" customFormat="1" ht="15.75" customHeight="1">
      <c r="A33" s="10" t="s">
        <v>135</v>
      </c>
      <c r="B33" s="17" t="s">
        <v>22</v>
      </c>
      <c r="C33" s="25">
        <v>1644</v>
      </c>
      <c r="D33" s="37">
        <f>SUM(Jul!D33+C33*11)</f>
        <v>18084</v>
      </c>
      <c r="E33" s="25">
        <v>5336</v>
      </c>
      <c r="F33" s="37">
        <f>SUM(Jul!F33+E33*11)</f>
        <v>86296</v>
      </c>
      <c r="G33" s="25">
        <v>75750</v>
      </c>
      <c r="H33" s="37">
        <f>SUM(Jul!H33+G33)</f>
        <v>86519</v>
      </c>
      <c r="I33" s="37">
        <f t="shared" si="0"/>
        <v>82730</v>
      </c>
      <c r="J33" s="37">
        <f t="shared" si="1"/>
        <v>190899</v>
      </c>
    </row>
    <row r="34" spans="1:10" s="12" customFormat="1" ht="15.75" customHeight="1">
      <c r="A34" s="10" t="s">
        <v>136</v>
      </c>
      <c r="B34" s="17" t="s">
        <v>22</v>
      </c>
      <c r="C34" s="25">
        <v>0</v>
      </c>
      <c r="D34" s="37">
        <f>SUM(Jul!D34+C34*11)</f>
        <v>0</v>
      </c>
      <c r="E34" s="25">
        <v>8428</v>
      </c>
      <c r="F34" s="37">
        <f>SUM(Jul!F34+E34*11)</f>
        <v>126296</v>
      </c>
      <c r="G34" s="25">
        <v>17135</v>
      </c>
      <c r="H34" s="37">
        <f>SUM(Jul!H34+G34)</f>
        <v>21735</v>
      </c>
      <c r="I34" s="37">
        <f t="shared" si="0"/>
        <v>25563</v>
      </c>
      <c r="J34" s="37">
        <f t="shared" si="1"/>
        <v>148031</v>
      </c>
    </row>
    <row r="35" spans="1:10" s="12" customFormat="1" ht="15.75" customHeight="1">
      <c r="A35" s="10" t="s">
        <v>137</v>
      </c>
      <c r="B35" s="17" t="s">
        <v>22</v>
      </c>
      <c r="C35" s="25">
        <v>0</v>
      </c>
      <c r="D35" s="37">
        <f>SUM(Jul!D35+C35*11)</f>
        <v>0</v>
      </c>
      <c r="E35" s="25">
        <v>1441</v>
      </c>
      <c r="F35" s="37">
        <f>SUM(Jul!F35+E35*11)</f>
        <v>56387</v>
      </c>
      <c r="G35" s="25">
        <v>1441</v>
      </c>
      <c r="H35" s="37">
        <f>SUM(Jul!H35+G35)</f>
        <v>33265</v>
      </c>
      <c r="I35" s="37">
        <f t="shared" si="0"/>
        <v>2882</v>
      </c>
      <c r="J35" s="37">
        <f t="shared" si="1"/>
        <v>89652</v>
      </c>
    </row>
    <row r="36" spans="1:10" s="12" customFormat="1" ht="15.75" customHeight="1">
      <c r="A36" s="10" t="s">
        <v>130</v>
      </c>
      <c r="B36" s="11" t="s">
        <v>20</v>
      </c>
      <c r="C36" s="25">
        <v>11842</v>
      </c>
      <c r="D36" s="37">
        <f>SUM(Jul!D36+C36*11)</f>
        <v>189230</v>
      </c>
      <c r="E36" s="25">
        <v>2700</v>
      </c>
      <c r="F36" s="37">
        <f>SUM(Jul!F36+E36*11)</f>
        <v>29700</v>
      </c>
      <c r="G36" s="25">
        <v>71839</v>
      </c>
      <c r="H36" s="37">
        <f>SUM(Jul!H36+G36)</f>
        <v>77316</v>
      </c>
      <c r="I36" s="37">
        <f t="shared" si="0"/>
        <v>86381</v>
      </c>
      <c r="J36" s="37">
        <f t="shared" si="1"/>
        <v>296246</v>
      </c>
    </row>
    <row r="37" spans="1:10" s="1" customFormat="1" ht="15.75" customHeight="1">
      <c r="A37" s="5" t="s">
        <v>19</v>
      </c>
      <c r="B37" s="6" t="s">
        <v>20</v>
      </c>
      <c r="C37" s="25">
        <v>1850</v>
      </c>
      <c r="D37" s="37">
        <f>SUM(Jul!D37+C37*11)</f>
        <v>21826</v>
      </c>
      <c r="E37" s="25">
        <v>985</v>
      </c>
      <c r="F37" s="37">
        <f>SUM(Jul!F37+E37*11)</f>
        <v>10835</v>
      </c>
      <c r="G37" s="25">
        <v>14505</v>
      </c>
      <c r="H37" s="37">
        <f>SUM(Jul!H37+G37)</f>
        <v>14505</v>
      </c>
      <c r="I37" s="37">
        <f t="shared" si="0"/>
        <v>17340</v>
      </c>
      <c r="J37" s="37">
        <f t="shared" si="1"/>
        <v>47166</v>
      </c>
    </row>
    <row r="38" spans="1:10" s="1" customFormat="1" ht="15.75" customHeight="1">
      <c r="A38" s="5" t="s">
        <v>26</v>
      </c>
      <c r="B38" s="6" t="s">
        <v>20</v>
      </c>
      <c r="C38" s="25">
        <v>22804</v>
      </c>
      <c r="D38" s="37">
        <f>SUM(Jul!D38+C38*11)</f>
        <v>570560</v>
      </c>
      <c r="E38" s="25">
        <v>17883</v>
      </c>
      <c r="F38" s="37">
        <f>SUM(Jul!F38+E38*11)</f>
        <v>237777</v>
      </c>
      <c r="G38" s="25">
        <v>108615</v>
      </c>
      <c r="H38" s="37">
        <f>SUM(Jul!H38+G38)</f>
        <v>590395</v>
      </c>
      <c r="I38" s="37">
        <f t="shared" si="0"/>
        <v>149302</v>
      </c>
      <c r="J38" s="37">
        <f t="shared" si="1"/>
        <v>1398732</v>
      </c>
    </row>
    <row r="39" spans="1:10" s="1" customFormat="1" ht="15.75" customHeight="1">
      <c r="A39" s="5" t="s">
        <v>28</v>
      </c>
      <c r="B39" s="6" t="s">
        <v>20</v>
      </c>
      <c r="C39" s="25">
        <v>13521</v>
      </c>
      <c r="D39" s="37">
        <f>SUM(Jul!D39+C39*11)</f>
        <v>202143</v>
      </c>
      <c r="E39" s="25">
        <v>2326</v>
      </c>
      <c r="F39" s="37">
        <f>SUM(Jul!F39+E39*11)</f>
        <v>29582</v>
      </c>
      <c r="G39" s="25">
        <v>354520</v>
      </c>
      <c r="H39" s="37">
        <f>SUM(Jul!H39+G39)</f>
        <v>366313</v>
      </c>
      <c r="I39" s="37">
        <f t="shared" si="0"/>
        <v>370367</v>
      </c>
      <c r="J39" s="37">
        <f t="shared" si="1"/>
        <v>598038</v>
      </c>
    </row>
    <row r="40" spans="1:10" s="1" customFormat="1" ht="15.75" customHeight="1">
      <c r="A40" s="5" t="s">
        <v>29</v>
      </c>
      <c r="B40" s="6" t="s">
        <v>20</v>
      </c>
      <c r="C40" s="25">
        <v>5404</v>
      </c>
      <c r="D40" s="37">
        <f>SUM(Jul!D40+C40*11)</f>
        <v>117464</v>
      </c>
      <c r="E40" s="25">
        <v>2566</v>
      </c>
      <c r="F40" s="37">
        <f>SUM(Jul!F40+E40*11)</f>
        <v>40898</v>
      </c>
      <c r="G40" s="25">
        <v>45114</v>
      </c>
      <c r="H40" s="37">
        <f>SUM(Jul!H40+G40)</f>
        <v>75764</v>
      </c>
      <c r="I40" s="37">
        <f t="shared" si="0"/>
        <v>53084</v>
      </c>
      <c r="J40" s="37">
        <f t="shared" si="1"/>
        <v>234126</v>
      </c>
    </row>
    <row r="41" spans="1:10" s="12" customFormat="1" ht="15.75" customHeight="1">
      <c r="A41" s="10" t="s">
        <v>32</v>
      </c>
      <c r="B41" s="11" t="s">
        <v>20</v>
      </c>
      <c r="C41" s="25">
        <v>0</v>
      </c>
      <c r="D41" s="37">
        <f>SUM(Jul!D41+C41*11)</f>
        <v>0</v>
      </c>
      <c r="E41" s="25">
        <v>0</v>
      </c>
      <c r="F41" s="37">
        <f>SUM(Jul!F41+E41*11)</f>
        <v>0</v>
      </c>
      <c r="G41" s="25">
        <v>0</v>
      </c>
      <c r="H41" s="37">
        <f>SUM(Jul!H41+G41)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25">
        <v>8396</v>
      </c>
      <c r="D42" s="37">
        <f>SUM(Jul!D42+C42*11)</f>
        <v>223420</v>
      </c>
      <c r="E42" s="25">
        <v>6512</v>
      </c>
      <c r="F42" s="37">
        <f>SUM(Jul!F42+E42*11)</f>
        <v>118900</v>
      </c>
      <c r="G42" s="25">
        <v>91047</v>
      </c>
      <c r="H42" s="37">
        <f>SUM(Jul!H42+G42)</f>
        <v>171085</v>
      </c>
      <c r="I42" s="37">
        <f t="shared" si="0"/>
        <v>105955</v>
      </c>
      <c r="J42" s="37">
        <f t="shared" si="1"/>
        <v>513405</v>
      </c>
    </row>
    <row r="43" spans="1:10" s="1" customFormat="1" ht="15.75" customHeight="1">
      <c r="A43" s="5" t="s">
        <v>34</v>
      </c>
      <c r="B43" s="6" t="s">
        <v>20</v>
      </c>
      <c r="C43" s="25">
        <v>12481</v>
      </c>
      <c r="D43" s="37">
        <f>SUM(Jul!D43+C43*11)</f>
        <v>300743</v>
      </c>
      <c r="E43" s="25">
        <v>3756</v>
      </c>
      <c r="F43" s="37">
        <f>SUM(Jul!F43+E43*11)</f>
        <v>42360</v>
      </c>
      <c r="G43" s="25">
        <v>89811</v>
      </c>
      <c r="H43" s="37">
        <f>SUM(Jul!H43+G43)</f>
        <v>141718</v>
      </c>
      <c r="I43" s="37">
        <f t="shared" si="0"/>
        <v>106048</v>
      </c>
      <c r="J43" s="37">
        <f t="shared" si="1"/>
        <v>484821</v>
      </c>
    </row>
    <row r="44" spans="1:10" s="12" customFormat="1" ht="15.75" customHeight="1">
      <c r="A44" s="10" t="s">
        <v>35</v>
      </c>
      <c r="B44" s="11" t="s">
        <v>20</v>
      </c>
      <c r="C44" s="25">
        <v>0</v>
      </c>
      <c r="D44" s="37">
        <f>SUM(Jul!D44+C44*11)</f>
        <v>0</v>
      </c>
      <c r="E44" s="25">
        <v>0</v>
      </c>
      <c r="F44" s="37">
        <f>SUM(Jul!F44+E44*11)</f>
        <v>0</v>
      </c>
      <c r="G44" s="25">
        <v>0</v>
      </c>
      <c r="H44" s="37">
        <f>SUM(Jul!H44+G44)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25">
        <v>17300</v>
      </c>
      <c r="D45" s="37">
        <f>SUM(Jul!D45+C45*11)</f>
        <v>296224</v>
      </c>
      <c r="E45" s="25">
        <v>4084</v>
      </c>
      <c r="F45" s="37">
        <f>SUM(Jul!F45+E45*11)</f>
        <v>65912</v>
      </c>
      <c r="G45" s="25">
        <v>91548</v>
      </c>
      <c r="H45" s="37">
        <f>SUM(Jul!H45+G45)</f>
        <v>162879</v>
      </c>
      <c r="I45" s="37">
        <f t="shared" si="0"/>
        <v>112932</v>
      </c>
      <c r="J45" s="37">
        <f t="shared" si="1"/>
        <v>525015</v>
      </c>
    </row>
    <row r="46" spans="1:10" s="12" customFormat="1" ht="15.75" customHeight="1">
      <c r="A46" s="10" t="s">
        <v>39</v>
      </c>
      <c r="B46" s="11" t="s">
        <v>20</v>
      </c>
      <c r="C46" s="25">
        <v>7715</v>
      </c>
      <c r="D46" s="37">
        <f>SUM(Jul!D46+C46*11)</f>
        <v>86341</v>
      </c>
      <c r="E46" s="25">
        <v>2989</v>
      </c>
      <c r="F46" s="37">
        <f>SUM(Jul!F46+E46*11)</f>
        <v>65879</v>
      </c>
      <c r="G46" s="25">
        <v>13538</v>
      </c>
      <c r="H46" s="37">
        <f>SUM(Jul!H46+G46)</f>
        <v>26669</v>
      </c>
      <c r="I46" s="37">
        <f t="shared" si="0"/>
        <v>24242</v>
      </c>
      <c r="J46" s="37">
        <f t="shared" si="1"/>
        <v>178889</v>
      </c>
    </row>
    <row r="47" spans="1:10" s="1" customFormat="1" ht="15.75" customHeight="1">
      <c r="A47" s="5" t="s">
        <v>41</v>
      </c>
      <c r="B47" s="6" t="s">
        <v>20</v>
      </c>
      <c r="C47" s="25">
        <v>16234</v>
      </c>
      <c r="D47" s="37">
        <f>SUM(Jul!D47+C47*11)</f>
        <v>344342</v>
      </c>
      <c r="E47" s="25">
        <v>26164</v>
      </c>
      <c r="F47" s="37">
        <f>SUM(Jul!F47+E47*11)</f>
        <v>632960</v>
      </c>
      <c r="G47" s="25">
        <v>273729</v>
      </c>
      <c r="H47" s="37">
        <f>SUM(Jul!H47+G47)</f>
        <v>442202</v>
      </c>
      <c r="I47" s="37">
        <f t="shared" si="0"/>
        <v>316127</v>
      </c>
      <c r="J47" s="37">
        <f t="shared" si="1"/>
        <v>1419504</v>
      </c>
    </row>
    <row r="48" spans="1:10" s="1" customFormat="1" ht="15.75" customHeight="1">
      <c r="A48" s="5" t="s">
        <v>42</v>
      </c>
      <c r="B48" s="6" t="s">
        <v>20</v>
      </c>
      <c r="C48" s="25">
        <v>3386</v>
      </c>
      <c r="D48" s="37">
        <f>SUM(Jul!D48+C48*11)</f>
        <v>106522</v>
      </c>
      <c r="E48" s="25">
        <v>0</v>
      </c>
      <c r="F48" s="37">
        <f>SUM(Jul!F48+E48*11)</f>
        <v>21012</v>
      </c>
      <c r="G48" s="25">
        <v>50329</v>
      </c>
      <c r="H48" s="37">
        <f>SUM(Jul!H48+G48)</f>
        <v>91413</v>
      </c>
      <c r="I48" s="37">
        <f t="shared" si="0"/>
        <v>53715</v>
      </c>
      <c r="J48" s="37">
        <f t="shared" si="1"/>
        <v>218947</v>
      </c>
    </row>
    <row r="49" spans="1:10" s="12" customFormat="1" ht="15.75" customHeight="1">
      <c r="A49" s="10" t="s">
        <v>43</v>
      </c>
      <c r="B49" s="11" t="s">
        <v>20</v>
      </c>
      <c r="C49" s="25">
        <v>0</v>
      </c>
      <c r="D49" s="37">
        <f>SUM(Jul!D49+C49*11)</f>
        <v>51288</v>
      </c>
      <c r="E49" s="25">
        <v>1056</v>
      </c>
      <c r="F49" s="37">
        <f>SUM(Jul!F49+E49*11)</f>
        <v>11616</v>
      </c>
      <c r="G49" s="25">
        <v>0</v>
      </c>
      <c r="H49" s="37">
        <f>SUM(Jul!H49+G49)</f>
        <v>2262</v>
      </c>
      <c r="I49" s="37">
        <f t="shared" si="0"/>
        <v>1056</v>
      </c>
      <c r="J49" s="37">
        <f t="shared" si="1"/>
        <v>65166</v>
      </c>
    </row>
    <row r="50" spans="1:10" s="12" customFormat="1" ht="15.75" customHeight="1">
      <c r="A50" s="10" t="s">
        <v>131</v>
      </c>
      <c r="B50" s="11" t="s">
        <v>20</v>
      </c>
      <c r="C50" s="25">
        <v>8540</v>
      </c>
      <c r="D50" s="37">
        <f>SUM(Jul!D50+C50*11)</f>
        <v>156028</v>
      </c>
      <c r="E50" s="25">
        <v>0</v>
      </c>
      <c r="F50" s="37">
        <f>SUM(Jul!F50+E50*11)</f>
        <v>0</v>
      </c>
      <c r="G50" s="25">
        <v>32341</v>
      </c>
      <c r="H50" s="37">
        <f>SUM(Jul!H50+G50)</f>
        <v>62197</v>
      </c>
      <c r="I50" s="37">
        <f t="shared" si="0"/>
        <v>40881</v>
      </c>
      <c r="J50" s="37">
        <f t="shared" si="1"/>
        <v>218225</v>
      </c>
    </row>
    <row r="51" spans="1:10" s="1" customFormat="1" ht="15.75" customHeight="1">
      <c r="A51" s="5" t="s">
        <v>48</v>
      </c>
      <c r="B51" s="6" t="s">
        <v>20</v>
      </c>
      <c r="C51" s="25">
        <v>13742</v>
      </c>
      <c r="D51" s="37">
        <f>SUM(Jul!D51+C51*11)</f>
        <v>428950</v>
      </c>
      <c r="E51" s="25">
        <v>921</v>
      </c>
      <c r="F51" s="37">
        <f>SUM(Jul!F51+E51*11)</f>
        <v>49947</v>
      </c>
      <c r="G51" s="25">
        <v>106106</v>
      </c>
      <c r="H51" s="37">
        <f>SUM(Jul!H51+G51)</f>
        <v>423651</v>
      </c>
      <c r="I51" s="37">
        <f t="shared" si="0"/>
        <v>120769</v>
      </c>
      <c r="J51" s="37">
        <f t="shared" si="1"/>
        <v>902548</v>
      </c>
    </row>
    <row r="52" spans="1:10" s="12" customFormat="1" ht="15.75" customHeight="1">
      <c r="A52" s="10" t="s">
        <v>54</v>
      </c>
      <c r="B52" s="11" t="s">
        <v>20</v>
      </c>
      <c r="C52" s="25">
        <v>421</v>
      </c>
      <c r="D52" s="37">
        <f>SUM(Jul!D52+C52*11)</f>
        <v>4631</v>
      </c>
      <c r="E52" s="25">
        <v>866</v>
      </c>
      <c r="F52" s="37">
        <f>SUM(Jul!F52+E52*11)</f>
        <v>9526</v>
      </c>
      <c r="G52" s="25">
        <v>8961</v>
      </c>
      <c r="H52" s="37">
        <f>SUM(Jul!H52+G52)</f>
        <v>8961</v>
      </c>
      <c r="I52" s="37">
        <f t="shared" si="0"/>
        <v>10248</v>
      </c>
      <c r="J52" s="37">
        <f t="shared" si="1"/>
        <v>23118</v>
      </c>
    </row>
    <row r="53" spans="1:10" s="12" customFormat="1" ht="15.75" customHeight="1">
      <c r="A53" s="10" t="s">
        <v>55</v>
      </c>
      <c r="B53" s="11" t="s">
        <v>20</v>
      </c>
      <c r="C53" s="25">
        <v>8216</v>
      </c>
      <c r="D53" s="37">
        <f>SUM(Jul!D53+C53*11)</f>
        <v>209572</v>
      </c>
      <c r="E53" s="25">
        <v>15477</v>
      </c>
      <c r="F53" s="37">
        <f>SUM(Jul!F53+E53*11)</f>
        <v>288387</v>
      </c>
      <c r="G53" s="25">
        <v>60851</v>
      </c>
      <c r="H53" s="37">
        <f>SUM(Jul!H53+G53)</f>
        <v>116039</v>
      </c>
      <c r="I53" s="37">
        <f t="shared" si="0"/>
        <v>84544</v>
      </c>
      <c r="J53" s="37">
        <f t="shared" si="1"/>
        <v>613998</v>
      </c>
    </row>
    <row r="54" spans="1:10" s="12" customFormat="1" ht="15.75" customHeight="1">
      <c r="A54" s="10" t="s">
        <v>56</v>
      </c>
      <c r="B54" s="11" t="s">
        <v>20</v>
      </c>
      <c r="C54" s="25">
        <v>18449</v>
      </c>
      <c r="D54" s="37">
        <f>SUM(Jul!D54+C54*11)</f>
        <v>386767</v>
      </c>
      <c r="E54" s="25">
        <v>12991</v>
      </c>
      <c r="F54" s="37">
        <f>SUM(Jul!F54+E54*11)</f>
        <v>329141</v>
      </c>
      <c r="G54" s="25">
        <v>148416</v>
      </c>
      <c r="H54" s="37">
        <f>SUM(Jul!H54+G54)</f>
        <v>388934</v>
      </c>
      <c r="I54" s="37">
        <f t="shared" si="0"/>
        <v>179856</v>
      </c>
      <c r="J54" s="37">
        <f t="shared" si="1"/>
        <v>1104842</v>
      </c>
    </row>
    <row r="55" spans="1:10" s="1" customFormat="1" ht="15.75" customHeight="1">
      <c r="A55" s="5" t="s">
        <v>58</v>
      </c>
      <c r="B55" s="6" t="s">
        <v>20</v>
      </c>
      <c r="C55" s="25">
        <v>0</v>
      </c>
      <c r="D55" s="37">
        <f>SUM(Jul!D55+C55*11)</f>
        <v>0</v>
      </c>
      <c r="E55" s="25">
        <v>0</v>
      </c>
      <c r="F55" s="37">
        <f>SUM(Jul!F55+E55*11)</f>
        <v>0</v>
      </c>
      <c r="G55" s="25">
        <v>0</v>
      </c>
      <c r="H55" s="37">
        <f>SUM(Jul!H55+G55)</f>
        <v>0</v>
      </c>
      <c r="I55" s="37">
        <f t="shared" si="0"/>
        <v>0</v>
      </c>
      <c r="J55" s="37">
        <f t="shared" si="1"/>
        <v>0</v>
      </c>
    </row>
    <row r="56" spans="1:10" s="1" customFormat="1" ht="15.75" customHeight="1">
      <c r="A56" s="5" t="s">
        <v>59</v>
      </c>
      <c r="B56" s="6" t="s">
        <v>20</v>
      </c>
      <c r="C56" s="25">
        <v>18624</v>
      </c>
      <c r="D56" s="37">
        <f>SUM(Jul!D56+C56*11)</f>
        <v>328428</v>
      </c>
      <c r="E56" s="25">
        <v>33536</v>
      </c>
      <c r="F56" s="37">
        <f>SUM(Jul!F56+E56*11)</f>
        <v>586000</v>
      </c>
      <c r="G56" s="25">
        <v>148112</v>
      </c>
      <c r="H56" s="37">
        <f>SUM(Jul!H56+G56)</f>
        <v>701765</v>
      </c>
      <c r="I56" s="37">
        <f t="shared" si="0"/>
        <v>200272</v>
      </c>
      <c r="J56" s="37">
        <f t="shared" si="1"/>
        <v>1616193</v>
      </c>
    </row>
    <row r="57" spans="1:10" s="1" customFormat="1" ht="15.75" customHeight="1">
      <c r="A57" s="5" t="s">
        <v>60</v>
      </c>
      <c r="B57" s="6" t="s">
        <v>20</v>
      </c>
      <c r="C57" s="25">
        <v>3187</v>
      </c>
      <c r="D57" s="37">
        <f>SUM(Jul!D57+C57*11)</f>
        <v>103433</v>
      </c>
      <c r="E57" s="25">
        <v>15883</v>
      </c>
      <c r="F57" s="37">
        <f>SUM(Jul!F57+E57*11)</f>
        <v>444701</v>
      </c>
      <c r="G57" s="25">
        <v>51649</v>
      </c>
      <c r="H57" s="37">
        <f>SUM(Jul!H57+G57)</f>
        <v>148588</v>
      </c>
      <c r="I57" s="37">
        <f t="shared" si="0"/>
        <v>70719</v>
      </c>
      <c r="J57" s="37">
        <f t="shared" si="1"/>
        <v>696722</v>
      </c>
    </row>
    <row r="58" spans="1:10" s="1" customFormat="1" ht="15.75" customHeight="1">
      <c r="A58" s="5" t="s">
        <v>61</v>
      </c>
      <c r="B58" s="6" t="s">
        <v>20</v>
      </c>
      <c r="C58" s="25">
        <v>31687</v>
      </c>
      <c r="D58" s="37">
        <f>SUM(Jul!D58+C58*11)</f>
        <v>454541</v>
      </c>
      <c r="E58" s="25">
        <v>11045</v>
      </c>
      <c r="F58" s="37">
        <f>SUM(Jul!F58+E58*11)</f>
        <v>184903</v>
      </c>
      <c r="G58" s="25">
        <v>356680</v>
      </c>
      <c r="H58" s="37">
        <f>SUM(Jul!H58+G58)</f>
        <v>535697</v>
      </c>
      <c r="I58" s="37">
        <f t="shared" si="0"/>
        <v>399412</v>
      </c>
      <c r="J58" s="37">
        <f t="shared" si="1"/>
        <v>1175141</v>
      </c>
    </row>
    <row r="59" spans="1:10" s="1" customFormat="1" ht="15.75" customHeight="1">
      <c r="A59" s="5" t="s">
        <v>65</v>
      </c>
      <c r="B59" s="6" t="s">
        <v>20</v>
      </c>
      <c r="C59" s="25">
        <v>243</v>
      </c>
      <c r="D59" s="37">
        <f>SUM(Jul!D59+C59*11)</f>
        <v>19953</v>
      </c>
      <c r="E59" s="25">
        <v>1079</v>
      </c>
      <c r="F59" s="37">
        <f>SUM(Jul!F59+E59*11)</f>
        <v>11869</v>
      </c>
      <c r="G59" s="25">
        <v>4140</v>
      </c>
      <c r="H59" s="37">
        <f>SUM(Jul!H59+G59)</f>
        <v>16660</v>
      </c>
      <c r="I59" s="37">
        <f t="shared" si="0"/>
        <v>5462</v>
      </c>
      <c r="J59" s="37">
        <f t="shared" si="1"/>
        <v>48482</v>
      </c>
    </row>
    <row r="60" spans="1:10" s="1" customFormat="1" ht="15.75" customHeight="1">
      <c r="A60" s="5" t="s">
        <v>66</v>
      </c>
      <c r="B60" s="6" t="s">
        <v>20</v>
      </c>
      <c r="C60" s="25">
        <v>3356</v>
      </c>
      <c r="D60" s="37">
        <f>SUM(Jul!D60+C60*11)</f>
        <v>154948</v>
      </c>
      <c r="E60" s="25">
        <v>34</v>
      </c>
      <c r="F60" s="37">
        <f>SUM(Jul!F60+E60*11)</f>
        <v>374</v>
      </c>
      <c r="G60" s="25">
        <v>16154</v>
      </c>
      <c r="H60" s="37">
        <f>SUM(Jul!H60+G60)</f>
        <v>76974</v>
      </c>
      <c r="I60" s="37">
        <f t="shared" si="0"/>
        <v>19544</v>
      </c>
      <c r="J60" s="37">
        <f t="shared" si="1"/>
        <v>232296</v>
      </c>
    </row>
    <row r="61" spans="1:10" s="1" customFormat="1" ht="15.75" customHeight="1">
      <c r="A61" s="5" t="s">
        <v>67</v>
      </c>
      <c r="B61" s="6" t="s">
        <v>20</v>
      </c>
      <c r="C61" s="25">
        <v>697</v>
      </c>
      <c r="D61" s="37">
        <f>SUM(Jul!D61+C61*11)</f>
        <v>7667</v>
      </c>
      <c r="E61" s="25">
        <v>1644</v>
      </c>
      <c r="F61" s="37">
        <f>SUM(Jul!F61+E61*11)</f>
        <v>18084</v>
      </c>
      <c r="G61" s="25">
        <v>126</v>
      </c>
      <c r="H61" s="37">
        <f>SUM(Jul!H61+G61)</f>
        <v>126</v>
      </c>
      <c r="I61" s="37">
        <f t="shared" si="0"/>
        <v>2467</v>
      </c>
      <c r="J61" s="37">
        <f t="shared" si="1"/>
        <v>25877</v>
      </c>
    </row>
    <row r="62" spans="1:10" s="12" customFormat="1" ht="15.75" customHeight="1">
      <c r="A62" s="10" t="s">
        <v>68</v>
      </c>
      <c r="B62" s="11" t="s">
        <v>20</v>
      </c>
      <c r="C62" s="25">
        <v>1154</v>
      </c>
      <c r="D62" s="37">
        <f>SUM(Jul!D62+C62*11)</f>
        <v>17746</v>
      </c>
      <c r="E62" s="25">
        <v>3756</v>
      </c>
      <c r="F62" s="37">
        <f>SUM(Jul!F62+E62*11)</f>
        <v>46860</v>
      </c>
      <c r="G62" s="25">
        <v>140526</v>
      </c>
      <c r="H62" s="37">
        <f>SUM(Jul!H62+G62)</f>
        <v>145006</v>
      </c>
      <c r="I62" s="37">
        <f t="shared" si="0"/>
        <v>145436</v>
      </c>
      <c r="J62" s="37">
        <f t="shared" si="1"/>
        <v>209612</v>
      </c>
    </row>
    <row r="63" spans="1:10" s="1" customFormat="1" ht="15.75" customHeight="1">
      <c r="A63" s="5" t="s">
        <v>69</v>
      </c>
      <c r="B63" s="6" t="s">
        <v>20</v>
      </c>
      <c r="C63" s="25">
        <v>12389</v>
      </c>
      <c r="D63" s="37">
        <f>SUM(Jul!D63+C63*11)</f>
        <v>154375</v>
      </c>
      <c r="E63" s="25">
        <v>5580</v>
      </c>
      <c r="F63" s="37">
        <f>SUM(Jul!F63+E63*11)</f>
        <v>74052</v>
      </c>
      <c r="G63" s="25">
        <v>106647</v>
      </c>
      <c r="H63" s="37">
        <f>SUM(Jul!H63+G63)</f>
        <v>111395</v>
      </c>
      <c r="I63" s="37">
        <f t="shared" si="0"/>
        <v>124616</v>
      </c>
      <c r="J63" s="37">
        <f t="shared" si="1"/>
        <v>339822</v>
      </c>
    </row>
    <row r="64" spans="1:10" s="12" customFormat="1" ht="15.75" customHeight="1">
      <c r="A64" s="10" t="s">
        <v>70</v>
      </c>
      <c r="B64" s="11" t="s">
        <v>20</v>
      </c>
      <c r="C64" s="25">
        <v>3135</v>
      </c>
      <c r="D64" s="37">
        <f>SUM(Jul!D64+C64*11)</f>
        <v>70953</v>
      </c>
      <c r="E64" s="25">
        <v>8751</v>
      </c>
      <c r="F64" s="37">
        <f>SUM(Jul!F64+E64*11)</f>
        <v>125445</v>
      </c>
      <c r="G64" s="25">
        <v>18507</v>
      </c>
      <c r="H64" s="37">
        <f>SUM(Jul!H64+G64)</f>
        <v>70657</v>
      </c>
      <c r="I64" s="37">
        <f t="shared" si="0"/>
        <v>30393</v>
      </c>
      <c r="J64" s="37">
        <f t="shared" si="1"/>
        <v>267055</v>
      </c>
    </row>
    <row r="65" spans="1:10" s="1" customFormat="1" ht="15.75" customHeight="1">
      <c r="A65" s="5" t="s">
        <v>71</v>
      </c>
      <c r="B65" s="6" t="s">
        <v>20</v>
      </c>
      <c r="C65" s="25">
        <v>2854</v>
      </c>
      <c r="D65" s="37">
        <f>SUM(Jul!D65+C65*11)</f>
        <v>125870</v>
      </c>
      <c r="E65" s="25">
        <v>1520</v>
      </c>
      <c r="F65" s="37">
        <f>SUM(Jul!F65+E65*11)</f>
        <v>20764</v>
      </c>
      <c r="G65" s="25">
        <v>74037</v>
      </c>
      <c r="H65" s="37">
        <f>SUM(Jul!H65+G65)</f>
        <v>197303</v>
      </c>
      <c r="I65" s="37">
        <f t="shared" si="0"/>
        <v>78411</v>
      </c>
      <c r="J65" s="37">
        <f t="shared" si="1"/>
        <v>343937</v>
      </c>
    </row>
    <row r="66" spans="1:10" s="12" customFormat="1" ht="15.75" customHeight="1">
      <c r="A66" s="10" t="s">
        <v>72</v>
      </c>
      <c r="B66" s="11" t="s">
        <v>20</v>
      </c>
      <c r="C66" s="25">
        <v>0</v>
      </c>
      <c r="D66" s="37">
        <f>SUM(Jul!D66+C66*11)</f>
        <v>0</v>
      </c>
      <c r="E66" s="25">
        <v>0</v>
      </c>
      <c r="F66" s="37">
        <f>SUM(Jul!F66+E66*11)</f>
        <v>0</v>
      </c>
      <c r="G66" s="25">
        <v>0</v>
      </c>
      <c r="H66" s="37">
        <f>SUM(Jul!H66+G66)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25">
        <v>2073</v>
      </c>
      <c r="D67" s="37">
        <f>SUM(Jul!D67+C67*11)</f>
        <v>116487</v>
      </c>
      <c r="E67" s="25">
        <v>0</v>
      </c>
      <c r="F67" s="37">
        <f>SUM(Jul!F67+E67*11)</f>
        <v>0</v>
      </c>
      <c r="G67" s="25">
        <v>1831</v>
      </c>
      <c r="H67" s="37">
        <f>SUM(Jul!H67+G67)</f>
        <v>43370</v>
      </c>
      <c r="I67" s="37">
        <f t="shared" si="0"/>
        <v>3904</v>
      </c>
      <c r="J67" s="37">
        <f t="shared" si="1"/>
        <v>159857</v>
      </c>
    </row>
    <row r="68" spans="1:10" s="12" customFormat="1" ht="15.75" customHeight="1">
      <c r="A68" s="10" t="s">
        <v>74</v>
      </c>
      <c r="B68" s="11" t="s">
        <v>20</v>
      </c>
      <c r="C68" s="25">
        <v>7069</v>
      </c>
      <c r="D68" s="37">
        <f>SUM(Jul!D68+C68*11)</f>
        <v>113231</v>
      </c>
      <c r="E68" s="25">
        <v>1056</v>
      </c>
      <c r="F68" s="37">
        <f>SUM(Jul!F68+E68*11)</f>
        <v>11616</v>
      </c>
      <c r="G68" s="25">
        <v>17358</v>
      </c>
      <c r="H68" s="37">
        <f>SUM(Jul!H68+G68)</f>
        <v>16193</v>
      </c>
      <c r="I68" s="37">
        <f t="shared" si="0"/>
        <v>25483</v>
      </c>
      <c r="J68" s="37">
        <f t="shared" si="1"/>
        <v>141040</v>
      </c>
    </row>
    <row r="69" spans="1:10" s="1" customFormat="1" ht="15.75" customHeight="1">
      <c r="A69" s="5" t="s">
        <v>75</v>
      </c>
      <c r="B69" s="6" t="s">
        <v>20</v>
      </c>
      <c r="C69" s="25">
        <v>912</v>
      </c>
      <c r="D69" s="37">
        <f>SUM(Jul!D69+C69*11)</f>
        <v>57756</v>
      </c>
      <c r="E69" s="25">
        <v>3618</v>
      </c>
      <c r="F69" s="37">
        <f>SUM(Jul!F69+E69*11)</f>
        <v>73854</v>
      </c>
      <c r="G69" s="25">
        <v>11616</v>
      </c>
      <c r="H69" s="37">
        <f>SUM(Jul!H69+G69)</f>
        <v>53616</v>
      </c>
      <c r="I69" s="37">
        <f aca="true" t="shared" si="2" ref="I69:I80">SUM(C69,E69,G69)</f>
        <v>16146</v>
      </c>
      <c r="J69" s="37">
        <f t="shared" si="1"/>
        <v>185226</v>
      </c>
    </row>
    <row r="70" spans="1:10" s="1" customFormat="1" ht="15.75" customHeight="1">
      <c r="A70" s="5" t="s">
        <v>76</v>
      </c>
      <c r="B70" s="6" t="s">
        <v>20</v>
      </c>
      <c r="C70" s="25">
        <v>123</v>
      </c>
      <c r="D70" s="37">
        <f>SUM(Jul!D70+C70*11)</f>
        <v>51117</v>
      </c>
      <c r="E70" s="25">
        <v>1717</v>
      </c>
      <c r="F70" s="37">
        <f>SUM(Jul!F70+E70*11)</f>
        <v>31559</v>
      </c>
      <c r="G70" s="25">
        <v>2675</v>
      </c>
      <c r="H70" s="37">
        <f>SUM(Jul!H70+G70)</f>
        <v>24675</v>
      </c>
      <c r="I70" s="37">
        <f t="shared" si="2"/>
        <v>4515</v>
      </c>
      <c r="J70" s="37">
        <f aca="true" t="shared" si="3" ref="J70:J80">SUM(D70+F70+H70)</f>
        <v>107351</v>
      </c>
    </row>
    <row r="71" spans="1:10" s="12" customFormat="1" ht="15.75" customHeight="1">
      <c r="A71" s="10" t="s">
        <v>78</v>
      </c>
      <c r="B71" s="11" t="s">
        <v>20</v>
      </c>
      <c r="C71" s="25">
        <v>0</v>
      </c>
      <c r="D71" s="37">
        <f>SUM(Jul!D71+C71*11)</f>
        <v>0</v>
      </c>
      <c r="E71" s="25">
        <v>0</v>
      </c>
      <c r="F71" s="37">
        <f>SUM(Jul!F71+E71*11)</f>
        <v>0</v>
      </c>
      <c r="G71" s="25">
        <v>0</v>
      </c>
      <c r="H71" s="37">
        <f>SUM(Jul!H71+G71)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25">
        <v>1440</v>
      </c>
      <c r="D72" s="37">
        <f>SUM(Jul!D72+C72*11)</f>
        <v>15840</v>
      </c>
      <c r="E72" s="25">
        <v>2282</v>
      </c>
      <c r="F72" s="37">
        <f>SUM(Jul!F72+E72*11)</f>
        <v>26182</v>
      </c>
      <c r="G72" s="25">
        <v>6780</v>
      </c>
      <c r="H72" s="37">
        <f>SUM(Jul!H72+G72)</f>
        <v>6780</v>
      </c>
      <c r="I72" s="37">
        <f t="shared" si="2"/>
        <v>10502</v>
      </c>
      <c r="J72" s="37">
        <f t="shared" si="3"/>
        <v>48802</v>
      </c>
    </row>
    <row r="73" spans="1:10" s="12" customFormat="1" ht="15.75" customHeight="1">
      <c r="A73" s="10" t="s">
        <v>80</v>
      </c>
      <c r="B73" s="11" t="s">
        <v>20</v>
      </c>
      <c r="C73" s="25">
        <v>5147</v>
      </c>
      <c r="D73" s="37">
        <f>SUM(Jul!D73+C73*11)</f>
        <v>273517</v>
      </c>
      <c r="E73" s="25">
        <v>1644</v>
      </c>
      <c r="F73" s="37">
        <f>SUM(Jul!F73+E73*11)</f>
        <v>21084</v>
      </c>
      <c r="G73" s="25">
        <v>26936</v>
      </c>
      <c r="H73" s="37">
        <f>SUM(Jul!H73+G73)</f>
        <v>75360</v>
      </c>
      <c r="I73" s="37">
        <f t="shared" si="2"/>
        <v>33727</v>
      </c>
      <c r="J73" s="37">
        <f t="shared" si="3"/>
        <v>369961</v>
      </c>
    </row>
    <row r="74" spans="1:10" s="1" customFormat="1" ht="15.75" customHeight="1">
      <c r="A74" s="5" t="s">
        <v>81</v>
      </c>
      <c r="B74" s="6" t="s">
        <v>20</v>
      </c>
      <c r="C74" s="25">
        <v>1874</v>
      </c>
      <c r="D74" s="37">
        <f>SUM(Jul!D74+C74*11)</f>
        <v>82414</v>
      </c>
      <c r="E74" s="25">
        <v>2228</v>
      </c>
      <c r="F74" s="37">
        <f>SUM(Jul!F74+E74*11)</f>
        <v>44236</v>
      </c>
      <c r="G74" s="25">
        <v>18756</v>
      </c>
      <c r="H74" s="37">
        <f>SUM(Jul!H74+G74)</f>
        <v>40724</v>
      </c>
      <c r="I74" s="37">
        <f t="shared" si="2"/>
        <v>22858</v>
      </c>
      <c r="J74" s="37">
        <f t="shared" si="3"/>
        <v>167374</v>
      </c>
    </row>
    <row r="75" spans="1:10" s="12" customFormat="1" ht="15.75" customHeight="1">
      <c r="A75" s="10" t="s">
        <v>85</v>
      </c>
      <c r="B75" s="11" t="s">
        <v>20</v>
      </c>
      <c r="C75" s="25">
        <v>0</v>
      </c>
      <c r="D75" s="37">
        <f>SUM(Jul!D75+C75*11)</f>
        <v>0</v>
      </c>
      <c r="E75" s="25">
        <v>0</v>
      </c>
      <c r="F75" s="37">
        <f>SUM(Jul!F75+E75*11)</f>
        <v>0</v>
      </c>
      <c r="G75" s="25">
        <v>0</v>
      </c>
      <c r="H75" s="37">
        <f>SUM(Jul!H75+G75)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25">
        <v>0</v>
      </c>
      <c r="D76" s="37">
        <f>SUM(Jul!D76+C76*11)</f>
        <v>0</v>
      </c>
      <c r="E76" s="25">
        <v>0</v>
      </c>
      <c r="F76" s="37">
        <f>SUM(Jul!F76+E76*11)</f>
        <v>0</v>
      </c>
      <c r="G76" s="25">
        <v>0</v>
      </c>
      <c r="H76" s="37">
        <f>SUM(Jul!H76+G76)</f>
        <v>0</v>
      </c>
      <c r="I76" s="37">
        <f t="shared" si="2"/>
        <v>0</v>
      </c>
      <c r="J76" s="37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25">
        <v>13784</v>
      </c>
      <c r="D77" s="37">
        <f>SUM(Jul!D77+C77*11)</f>
        <v>350248</v>
      </c>
      <c r="E77" s="25">
        <v>13444</v>
      </c>
      <c r="F77" s="37">
        <f>SUM(Jul!F77+E77*11)</f>
        <v>330848</v>
      </c>
      <c r="G77" s="25">
        <v>568772</v>
      </c>
      <c r="H77" s="37">
        <f>SUM(Jul!H77+G77)</f>
        <v>675211</v>
      </c>
      <c r="I77" s="37">
        <f t="shared" si="2"/>
        <v>596000</v>
      </c>
      <c r="J77" s="37">
        <f t="shared" si="3"/>
        <v>1356307</v>
      </c>
    </row>
    <row r="78" spans="1:10" s="1" customFormat="1" ht="15.75" customHeight="1">
      <c r="A78" s="5" t="s">
        <v>140</v>
      </c>
      <c r="B78" s="19" t="s">
        <v>20</v>
      </c>
      <c r="C78" s="25">
        <v>0</v>
      </c>
      <c r="D78" s="37">
        <f>SUM(Jul!D78+C78*11)</f>
        <v>0</v>
      </c>
      <c r="E78" s="25">
        <v>9404</v>
      </c>
      <c r="F78" s="37">
        <f>SUM(Jul!F78+E78*11)</f>
        <v>198448</v>
      </c>
      <c r="G78" s="25">
        <v>19410</v>
      </c>
      <c r="H78" s="37">
        <f>SUM(Jul!H78+G78)</f>
        <v>59010</v>
      </c>
      <c r="I78" s="37">
        <f t="shared" si="2"/>
        <v>28814</v>
      </c>
      <c r="J78" s="37">
        <f t="shared" si="3"/>
        <v>257458</v>
      </c>
    </row>
    <row r="79" spans="1:10" s="1" customFormat="1" ht="15.75" customHeight="1">
      <c r="A79" s="5" t="s">
        <v>138</v>
      </c>
      <c r="B79" s="19" t="s">
        <v>20</v>
      </c>
      <c r="C79" s="25">
        <v>0</v>
      </c>
      <c r="D79" s="37">
        <f>SUM(Jul!D79+C79*11)</f>
        <v>0</v>
      </c>
      <c r="E79" s="25">
        <v>16803</v>
      </c>
      <c r="F79" s="37">
        <f>SUM(Jul!F79+E79*11)</f>
        <v>300789</v>
      </c>
      <c r="G79" s="25">
        <v>25975</v>
      </c>
      <c r="H79" s="37">
        <f>SUM(Jul!H79+G79)</f>
        <v>77143</v>
      </c>
      <c r="I79" s="37">
        <f t="shared" si="2"/>
        <v>42778</v>
      </c>
      <c r="J79" s="37">
        <f t="shared" si="3"/>
        <v>377932</v>
      </c>
    </row>
    <row r="80" spans="1:10" s="1" customFormat="1" ht="15.75" customHeight="1">
      <c r="A80" s="5" t="s">
        <v>139</v>
      </c>
      <c r="B80" s="19" t="s">
        <v>20</v>
      </c>
      <c r="C80" s="25">
        <v>0</v>
      </c>
      <c r="D80" s="37">
        <f>SUM(Jul!D80+C80*11)</f>
        <v>0</v>
      </c>
      <c r="E80" s="25">
        <v>1649</v>
      </c>
      <c r="F80" s="37">
        <f>SUM(Jul!F80+E80*11)</f>
        <v>77323</v>
      </c>
      <c r="G80" s="25">
        <v>-17719</v>
      </c>
      <c r="H80" s="37">
        <f>SUM(Jul!H80+G80)</f>
        <v>-16614</v>
      </c>
      <c r="I80" s="37">
        <f t="shared" si="2"/>
        <v>-16070</v>
      </c>
      <c r="J80" s="37">
        <f t="shared" si="3"/>
        <v>60709</v>
      </c>
    </row>
    <row r="81" spans="1:10" s="3" customFormat="1" ht="21.75">
      <c r="A81" s="20" t="s">
        <v>126</v>
      </c>
      <c r="B81" s="2"/>
      <c r="C81" s="8">
        <f>SUM(C5:C35)</f>
        <v>181191</v>
      </c>
      <c r="D81" s="42">
        <f aca="true" t="shared" si="4" ref="D81:J81">SUM(D5:D35)</f>
        <v>4173105</v>
      </c>
      <c r="E81" s="8">
        <f t="shared" si="4"/>
        <v>68815</v>
      </c>
      <c r="F81" s="42">
        <f t="shared" si="4"/>
        <v>1530245</v>
      </c>
      <c r="G81" s="8">
        <f t="shared" si="4"/>
        <v>2614595</v>
      </c>
      <c r="H81" s="42">
        <f t="shared" si="4"/>
        <v>4814657</v>
      </c>
      <c r="I81" s="42">
        <f t="shared" si="4"/>
        <v>2864601</v>
      </c>
      <c r="J81" s="42">
        <f t="shared" si="4"/>
        <v>10518007</v>
      </c>
    </row>
    <row r="82" spans="1:10" s="3" customFormat="1" ht="21.75">
      <c r="A82" s="20" t="s">
        <v>127</v>
      </c>
      <c r="B82" s="2"/>
      <c r="C82" s="8">
        <f>SUM(C36:C80)</f>
        <v>280049</v>
      </c>
      <c r="D82" s="42">
        <f aca="true" t="shared" si="5" ref="D82:J82">SUM(D36:D80)</f>
        <v>6194575</v>
      </c>
      <c r="E82" s="8">
        <f t="shared" si="5"/>
        <v>237949</v>
      </c>
      <c r="F82" s="42">
        <f t="shared" si="5"/>
        <v>4613423</v>
      </c>
      <c r="G82" s="8">
        <f t="shared" si="5"/>
        <v>3160238</v>
      </c>
      <c r="H82" s="42">
        <f t="shared" si="5"/>
        <v>6221942</v>
      </c>
      <c r="I82" s="42">
        <f t="shared" si="5"/>
        <v>3678236</v>
      </c>
      <c r="J82" s="42">
        <f t="shared" si="5"/>
        <v>17029940</v>
      </c>
    </row>
    <row r="83" spans="1:10" s="3" customFormat="1" ht="15.75" customHeight="1">
      <c r="A83" s="18" t="s">
        <v>89</v>
      </c>
      <c r="B83" s="2"/>
      <c r="C83" s="8">
        <f>SUM(C81:C82)</f>
        <v>461240</v>
      </c>
      <c r="D83" s="38">
        <f aca="true" t="shared" si="6" ref="D83:J83">SUM(D81:D82)</f>
        <v>10367680</v>
      </c>
      <c r="E83" s="8">
        <f t="shared" si="6"/>
        <v>306764</v>
      </c>
      <c r="F83" s="38">
        <f t="shared" si="6"/>
        <v>6143668</v>
      </c>
      <c r="G83" s="8">
        <f t="shared" si="6"/>
        <v>5774833</v>
      </c>
      <c r="H83" s="38">
        <f t="shared" si="6"/>
        <v>11036599</v>
      </c>
      <c r="I83" s="38">
        <f t="shared" si="6"/>
        <v>6542837</v>
      </c>
      <c r="J83" s="38">
        <f t="shared" si="6"/>
        <v>27547947</v>
      </c>
    </row>
    <row r="84" spans="1:10" ht="12.75">
      <c r="A84" s="13"/>
      <c r="B84" s="2"/>
      <c r="C84" s="14"/>
      <c r="D84" s="40"/>
      <c r="E84" s="14"/>
      <c r="F84" s="40"/>
      <c r="G84" s="14"/>
      <c r="H84" s="40"/>
      <c r="I84" s="44" t="s">
        <v>155</v>
      </c>
      <c r="J84" s="50">
        <v>19307666</v>
      </c>
    </row>
    <row r="85" spans="1:10" ht="12.75">
      <c r="A85" s="13"/>
      <c r="B85" s="2"/>
      <c r="C85" s="14"/>
      <c r="D85" s="40"/>
      <c r="E85" s="14"/>
      <c r="F85" s="40"/>
      <c r="G85" s="14"/>
      <c r="H85" s="40"/>
      <c r="I85" s="44" t="s">
        <v>125</v>
      </c>
      <c r="J85" s="50">
        <v>15141227</v>
      </c>
    </row>
  </sheetData>
  <sheetProtection sheet="1"/>
  <mergeCells count="1">
    <mergeCell ref="A1:J1"/>
  </mergeCells>
  <conditionalFormatting sqref="C2:IV2 A1:IV1 A2:A32 B3:C32 A33:C80 A81:A83 I3:IV83 B81:D85 D3:D80 C6:C80 E3:H85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5:C80">
    <cfRule type="expression" priority="21" dxfId="0" stopIfTrue="1">
      <formula>CellHasFormula</formula>
    </cfRule>
  </conditionalFormatting>
  <conditionalFormatting sqref="E5:E80">
    <cfRule type="expression" priority="20" dxfId="0" stopIfTrue="1">
      <formula>CellHasFormula</formula>
    </cfRule>
  </conditionalFormatting>
  <conditionalFormatting sqref="G5:G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E36:E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E61" sqref="E61"/>
    </sheetView>
  </sheetViews>
  <sheetFormatPr defaultColWidth="9.140625" defaultRowHeight="12.75"/>
  <cols>
    <col min="1" max="1" width="21.85156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145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41" t="s">
        <v>112</v>
      </c>
      <c r="E4" s="4" t="s">
        <v>91</v>
      </c>
      <c r="F4" s="41" t="s">
        <v>14</v>
      </c>
      <c r="G4" s="4" t="s">
        <v>92</v>
      </c>
      <c r="H4" s="41" t="s">
        <v>90</v>
      </c>
      <c r="I4" s="41" t="s">
        <v>17</v>
      </c>
      <c r="J4" s="41" t="s">
        <v>18</v>
      </c>
    </row>
    <row r="5" spans="1:10" s="4" customFormat="1" ht="20.25" customHeight="1">
      <c r="A5" s="22" t="s">
        <v>129</v>
      </c>
      <c r="B5" s="4" t="s">
        <v>22</v>
      </c>
      <c r="C5" s="31">
        <v>7657</v>
      </c>
      <c r="D5" s="37">
        <f>SUM(Aug!D5+C5*10)</f>
        <v>190879</v>
      </c>
      <c r="E5" s="8">
        <v>4728</v>
      </c>
      <c r="F5" s="37">
        <f>SUM(Aug!F5+E5*10)</f>
        <v>116436</v>
      </c>
      <c r="G5" s="8">
        <v>75088</v>
      </c>
      <c r="H5" s="37">
        <f>SUM(Aug!H5+G5)</f>
        <v>212761</v>
      </c>
      <c r="I5" s="37">
        <f aca="true" t="shared" si="0" ref="I5:I68">SUM(C5,E5,G5)</f>
        <v>87473</v>
      </c>
      <c r="J5" s="37">
        <f>SUM(D5+F5+H5)</f>
        <v>520076</v>
      </c>
    </row>
    <row r="6" spans="1:10" s="12" customFormat="1" ht="15.75" customHeight="1">
      <c r="A6" s="10" t="s">
        <v>21</v>
      </c>
      <c r="B6" s="11" t="s">
        <v>22</v>
      </c>
      <c r="C6" s="31">
        <v>0</v>
      </c>
      <c r="D6" s="37">
        <f>SUM(Aug!D6+C6*10)</f>
        <v>0</v>
      </c>
      <c r="E6" s="8">
        <v>1056</v>
      </c>
      <c r="F6" s="37">
        <f>SUM(Aug!F6+E6*10)</f>
        <v>10560</v>
      </c>
      <c r="G6" s="8">
        <v>2983</v>
      </c>
      <c r="H6" s="37">
        <f>SUM(Aug!H6+G6)</f>
        <v>2983</v>
      </c>
      <c r="I6" s="37">
        <f t="shared" si="0"/>
        <v>4039</v>
      </c>
      <c r="J6" s="37">
        <f aca="true" t="shared" si="1" ref="J6:J69">SUM(D6+F6+H6)</f>
        <v>13543</v>
      </c>
    </row>
    <row r="7" spans="1:10" s="12" customFormat="1" ht="15.75" customHeight="1">
      <c r="A7" s="10" t="s">
        <v>23</v>
      </c>
      <c r="B7" s="11" t="s">
        <v>22</v>
      </c>
      <c r="C7" s="31">
        <v>5496</v>
      </c>
      <c r="D7" s="37">
        <f>SUM(Aug!D7+C7*10)</f>
        <v>86917</v>
      </c>
      <c r="E7" s="8">
        <v>3578</v>
      </c>
      <c r="F7" s="37">
        <f>SUM(Aug!F7+E7*10)</f>
        <v>106442</v>
      </c>
      <c r="G7" s="8">
        <v>35775</v>
      </c>
      <c r="H7" s="37">
        <f>SUM(Aug!H7+G7)</f>
        <v>129784</v>
      </c>
      <c r="I7" s="37">
        <f t="shared" si="0"/>
        <v>44849</v>
      </c>
      <c r="J7" s="37">
        <f t="shared" si="1"/>
        <v>323143</v>
      </c>
    </row>
    <row r="8" spans="1:10" s="1" customFormat="1" ht="15.75" customHeight="1">
      <c r="A8" s="5" t="s">
        <v>24</v>
      </c>
      <c r="B8" s="6" t="s">
        <v>22</v>
      </c>
      <c r="C8" s="31">
        <v>31971</v>
      </c>
      <c r="D8" s="37">
        <f>SUM(Aug!D8+C8*10)</f>
        <v>770717</v>
      </c>
      <c r="E8" s="8">
        <v>6245</v>
      </c>
      <c r="F8" s="37">
        <f>SUM(Aug!F8+E8*10)</f>
        <v>100262</v>
      </c>
      <c r="G8" s="8">
        <v>150773</v>
      </c>
      <c r="H8" s="37">
        <f>SUM(Aug!H8+G8)</f>
        <v>488455</v>
      </c>
      <c r="I8" s="37">
        <f t="shared" si="0"/>
        <v>188989</v>
      </c>
      <c r="J8" s="37">
        <f t="shared" si="1"/>
        <v>1359434</v>
      </c>
    </row>
    <row r="9" spans="1:10" s="12" customFormat="1" ht="15.75" customHeight="1">
      <c r="A9" s="10" t="s">
        <v>25</v>
      </c>
      <c r="B9" s="11" t="s">
        <v>22</v>
      </c>
      <c r="C9" s="31">
        <v>3975</v>
      </c>
      <c r="D9" s="37">
        <f>SUM(Aug!D9+C9*10)</f>
        <v>96663</v>
      </c>
      <c r="E9" s="8">
        <v>1056</v>
      </c>
      <c r="F9" s="37">
        <f>SUM(Aug!F9+E9*10)</f>
        <v>28644</v>
      </c>
      <c r="G9" s="8">
        <v>41115</v>
      </c>
      <c r="H9" s="37">
        <f>SUM(Aug!H9+G9)</f>
        <v>47391</v>
      </c>
      <c r="I9" s="37">
        <f t="shared" si="0"/>
        <v>46146</v>
      </c>
      <c r="J9" s="37">
        <f t="shared" si="1"/>
        <v>172698</v>
      </c>
    </row>
    <row r="10" spans="1:10" s="1" customFormat="1" ht="15.75" customHeight="1">
      <c r="A10" s="5" t="s">
        <v>27</v>
      </c>
      <c r="B10" s="6" t="s">
        <v>22</v>
      </c>
      <c r="C10" s="31">
        <v>9641</v>
      </c>
      <c r="D10" s="37">
        <f>SUM(Aug!D10+C10*10)</f>
        <v>128246</v>
      </c>
      <c r="E10" s="8">
        <v>2750</v>
      </c>
      <c r="F10" s="37">
        <f>SUM(Aug!F10+E10*10)</f>
        <v>145636</v>
      </c>
      <c r="G10" s="8">
        <v>140759</v>
      </c>
      <c r="H10" s="37">
        <f>SUM(Aug!H10+G10)</f>
        <v>193940</v>
      </c>
      <c r="I10" s="37">
        <f t="shared" si="0"/>
        <v>153150</v>
      </c>
      <c r="J10" s="37">
        <f t="shared" si="1"/>
        <v>467822</v>
      </c>
    </row>
    <row r="11" spans="1:10" s="1" customFormat="1" ht="15.75" customHeight="1">
      <c r="A11" s="5" t="s">
        <v>30</v>
      </c>
      <c r="B11" s="6" t="s">
        <v>22</v>
      </c>
      <c r="C11" s="31">
        <v>2919</v>
      </c>
      <c r="D11" s="37">
        <f>SUM(Aug!D11+C11*10)</f>
        <v>93209</v>
      </c>
      <c r="E11" s="8">
        <v>5868</v>
      </c>
      <c r="F11" s="37">
        <f>SUM(Aug!F11+E11*10)</f>
        <v>160674</v>
      </c>
      <c r="G11" s="8">
        <v>295924</v>
      </c>
      <c r="H11" s="37">
        <f>SUM(Aug!H11+G11)</f>
        <v>328431</v>
      </c>
      <c r="I11" s="37">
        <f t="shared" si="0"/>
        <v>304711</v>
      </c>
      <c r="J11" s="37">
        <f t="shared" si="1"/>
        <v>582314</v>
      </c>
    </row>
    <row r="12" spans="1:10" s="1" customFormat="1" ht="15.75" customHeight="1">
      <c r="A12" s="5" t="s">
        <v>31</v>
      </c>
      <c r="B12" s="6" t="s">
        <v>22</v>
      </c>
      <c r="C12" s="31">
        <v>1554</v>
      </c>
      <c r="D12" s="37">
        <f>SUM(Aug!D12+C12*10)</f>
        <v>138754</v>
      </c>
      <c r="E12" s="8">
        <v>4786</v>
      </c>
      <c r="F12" s="37">
        <f>SUM(Aug!F12+E12*10)</f>
        <v>59476</v>
      </c>
      <c r="G12" s="8">
        <v>66839</v>
      </c>
      <c r="H12" s="37">
        <f>SUM(Aug!H12+G12)</f>
        <v>121115</v>
      </c>
      <c r="I12" s="37">
        <f t="shared" si="0"/>
        <v>73179</v>
      </c>
      <c r="J12" s="37">
        <f t="shared" si="1"/>
        <v>319345</v>
      </c>
    </row>
    <row r="13" spans="1:10" s="12" customFormat="1" ht="15.75" customHeight="1">
      <c r="A13" s="10" t="s">
        <v>36</v>
      </c>
      <c r="B13" s="11" t="s">
        <v>22</v>
      </c>
      <c r="C13" s="31">
        <v>541</v>
      </c>
      <c r="D13" s="37">
        <f>SUM(Aug!D13+C13*10)</f>
        <v>5410</v>
      </c>
      <c r="E13" s="8">
        <v>0</v>
      </c>
      <c r="F13" s="37">
        <f>SUM(Aug!F13+E13*10)</f>
        <v>0</v>
      </c>
      <c r="G13" s="8">
        <v>852</v>
      </c>
      <c r="H13" s="37">
        <f>SUM(Aug!H13+G13)</f>
        <v>852</v>
      </c>
      <c r="I13" s="37">
        <f t="shared" si="0"/>
        <v>1393</v>
      </c>
      <c r="J13" s="37">
        <f t="shared" si="1"/>
        <v>6262</v>
      </c>
    </row>
    <row r="14" spans="1:10" s="1" customFormat="1" ht="15.75" customHeight="1">
      <c r="A14" s="5" t="s">
        <v>37</v>
      </c>
      <c r="B14" s="6" t="s">
        <v>22</v>
      </c>
      <c r="C14" s="31">
        <v>5020</v>
      </c>
      <c r="D14" s="37">
        <f>SUM(Aug!D14+C14*10)</f>
        <v>221025</v>
      </c>
      <c r="E14" s="8">
        <v>4628</v>
      </c>
      <c r="F14" s="37">
        <f>SUM(Aug!F14+E14*10)</f>
        <v>66008</v>
      </c>
      <c r="G14" s="8">
        <v>147723</v>
      </c>
      <c r="H14" s="37">
        <f>SUM(Aug!H14+G14)</f>
        <v>233025</v>
      </c>
      <c r="I14" s="37">
        <f t="shared" si="0"/>
        <v>157371</v>
      </c>
      <c r="J14" s="37">
        <f t="shared" si="1"/>
        <v>520058</v>
      </c>
    </row>
    <row r="15" spans="1:10" s="1" customFormat="1" ht="15.75" customHeight="1">
      <c r="A15" s="5" t="s">
        <v>40</v>
      </c>
      <c r="B15" s="6" t="s">
        <v>22</v>
      </c>
      <c r="C15" s="31">
        <v>10773</v>
      </c>
      <c r="D15" s="37">
        <f>SUM(Aug!D15+C15*10)</f>
        <v>266946</v>
      </c>
      <c r="E15" s="8">
        <v>3795</v>
      </c>
      <c r="F15" s="37">
        <f>SUM(Aug!F15+E15*10)</f>
        <v>70350</v>
      </c>
      <c r="G15" s="8">
        <v>53552</v>
      </c>
      <c r="H15" s="37">
        <f>SUM(Aug!H15+G15)</f>
        <v>198222</v>
      </c>
      <c r="I15" s="37">
        <f t="shared" si="0"/>
        <v>68120</v>
      </c>
      <c r="J15" s="37">
        <f t="shared" si="1"/>
        <v>535518</v>
      </c>
    </row>
    <row r="16" spans="1:10" s="1" customFormat="1" ht="15.75" customHeight="1">
      <c r="A16" s="5" t="s">
        <v>44</v>
      </c>
      <c r="B16" s="6" t="s">
        <v>22</v>
      </c>
      <c r="C16" s="31">
        <v>10111</v>
      </c>
      <c r="D16" s="37">
        <f>SUM(Aug!D16+C16*10)</f>
        <v>334818</v>
      </c>
      <c r="E16" s="8">
        <v>1056</v>
      </c>
      <c r="F16" s="37">
        <f>SUM(Aug!F16+E16*10)</f>
        <v>97458</v>
      </c>
      <c r="G16" s="8">
        <v>126197</v>
      </c>
      <c r="H16" s="37">
        <f>SUM(Aug!H16+G16)</f>
        <v>383759</v>
      </c>
      <c r="I16" s="37">
        <f t="shared" si="0"/>
        <v>137364</v>
      </c>
      <c r="J16" s="37">
        <f t="shared" si="1"/>
        <v>816035</v>
      </c>
    </row>
    <row r="17" spans="1:10" s="1" customFormat="1" ht="15.75" customHeight="1">
      <c r="A17" s="5" t="s">
        <v>45</v>
      </c>
      <c r="B17" s="6" t="s">
        <v>22</v>
      </c>
      <c r="C17" s="31">
        <v>4293</v>
      </c>
      <c r="D17" s="37">
        <f>SUM(Aug!D17+C17*10)</f>
        <v>157380</v>
      </c>
      <c r="E17" s="8">
        <v>5520</v>
      </c>
      <c r="F17" s="37">
        <f>SUM(Aug!F17+E17*10)</f>
        <v>55200</v>
      </c>
      <c r="G17" s="8">
        <v>92511</v>
      </c>
      <c r="H17" s="37">
        <f>SUM(Aug!H17+G17)</f>
        <v>208725</v>
      </c>
      <c r="I17" s="37">
        <f t="shared" si="0"/>
        <v>102324</v>
      </c>
      <c r="J17" s="37">
        <f t="shared" si="1"/>
        <v>421305</v>
      </c>
    </row>
    <row r="18" spans="1:10" s="1" customFormat="1" ht="15.75" customHeight="1">
      <c r="A18" s="5" t="s">
        <v>46</v>
      </c>
      <c r="B18" s="6" t="s">
        <v>22</v>
      </c>
      <c r="C18" s="31">
        <v>1914</v>
      </c>
      <c r="D18" s="37">
        <f>SUM(Aug!D18+C18*10)</f>
        <v>541568</v>
      </c>
      <c r="E18" s="8">
        <v>6927</v>
      </c>
      <c r="F18" s="37">
        <f>SUM(Aug!F18+E18*10)</f>
        <v>207522</v>
      </c>
      <c r="G18" s="8">
        <v>29114</v>
      </c>
      <c r="H18" s="37">
        <f>SUM(Aug!H18+G18)</f>
        <v>794121</v>
      </c>
      <c r="I18" s="37">
        <f t="shared" si="0"/>
        <v>37955</v>
      </c>
      <c r="J18" s="37">
        <f t="shared" si="1"/>
        <v>1543211</v>
      </c>
    </row>
    <row r="19" spans="1:10" s="12" customFormat="1" ht="15.75" customHeight="1">
      <c r="A19" s="10" t="s">
        <v>47</v>
      </c>
      <c r="B19" s="11" t="s">
        <v>22</v>
      </c>
      <c r="C19" s="31">
        <v>601</v>
      </c>
      <c r="D19" s="37">
        <f>SUM(Aug!D19+C19*10)</f>
        <v>26195</v>
      </c>
      <c r="E19" s="8">
        <v>221</v>
      </c>
      <c r="F19" s="37">
        <f>SUM(Aug!F19+E19*10)</f>
        <v>2210</v>
      </c>
      <c r="G19" s="8">
        <v>16095</v>
      </c>
      <c r="H19" s="37">
        <f>SUM(Aug!H19+G19)</f>
        <v>53171</v>
      </c>
      <c r="I19" s="37">
        <f t="shared" si="0"/>
        <v>16917</v>
      </c>
      <c r="J19" s="37">
        <f t="shared" si="1"/>
        <v>81576</v>
      </c>
    </row>
    <row r="20" spans="1:10" s="12" customFormat="1" ht="15.75" customHeight="1">
      <c r="A20" s="10" t="s">
        <v>49</v>
      </c>
      <c r="B20" s="11" t="s">
        <v>22</v>
      </c>
      <c r="C20" s="31">
        <v>0</v>
      </c>
      <c r="D20" s="37">
        <f>SUM(Aug!D20+C20*10)</f>
        <v>0</v>
      </c>
      <c r="E20" s="8">
        <v>0</v>
      </c>
      <c r="F20" s="37">
        <f>SUM(Aug!F20+E20*10)</f>
        <v>0</v>
      </c>
      <c r="G20" s="8">
        <v>0</v>
      </c>
      <c r="H20" s="37">
        <f>SUM(Aug!H20+G20)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31">
        <v>1547</v>
      </c>
      <c r="D21" s="37">
        <f>SUM(Aug!D21+C21*10)</f>
        <v>153430</v>
      </c>
      <c r="E21" s="8">
        <v>3253</v>
      </c>
      <c r="F21" s="37">
        <f>SUM(Aug!F21+E21*10)</f>
        <v>32739</v>
      </c>
      <c r="G21" s="8">
        <v>28978</v>
      </c>
      <c r="H21" s="37">
        <f>SUM(Aug!H21+G21)</f>
        <v>288904</v>
      </c>
      <c r="I21" s="37">
        <f t="shared" si="0"/>
        <v>33778</v>
      </c>
      <c r="J21" s="37">
        <f t="shared" si="1"/>
        <v>475073</v>
      </c>
    </row>
    <row r="22" spans="1:10" s="1" customFormat="1" ht="15.75" customHeight="1">
      <c r="A22" s="5" t="s">
        <v>51</v>
      </c>
      <c r="B22" s="6" t="s">
        <v>22</v>
      </c>
      <c r="C22" s="31">
        <v>0</v>
      </c>
      <c r="D22" s="37">
        <f>SUM(Aug!D22+C22*10)</f>
        <v>0</v>
      </c>
      <c r="E22" s="8">
        <v>0</v>
      </c>
      <c r="F22" s="37">
        <f>SUM(Aug!F22+E22*10)</f>
        <v>0</v>
      </c>
      <c r="G22" s="8">
        <v>0</v>
      </c>
      <c r="H22" s="37">
        <f>SUM(Aug!H22+G22)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31">
        <v>6069</v>
      </c>
      <c r="D23" s="37">
        <f>SUM(Aug!D23+C23*10)</f>
        <v>371330</v>
      </c>
      <c r="E23" s="8">
        <v>5476</v>
      </c>
      <c r="F23" s="37">
        <f>SUM(Aug!F23+E23*10)</f>
        <v>124720</v>
      </c>
      <c r="G23" s="8">
        <v>203890</v>
      </c>
      <c r="H23" s="37">
        <f>SUM(Aug!H23+G23)</f>
        <v>961696</v>
      </c>
      <c r="I23" s="37">
        <f t="shared" si="0"/>
        <v>215435</v>
      </c>
      <c r="J23" s="37">
        <f t="shared" si="1"/>
        <v>1457746</v>
      </c>
    </row>
    <row r="24" spans="1:10" s="1" customFormat="1" ht="15.75" customHeight="1">
      <c r="A24" s="5" t="s">
        <v>53</v>
      </c>
      <c r="B24" s="6" t="s">
        <v>22</v>
      </c>
      <c r="C24" s="31">
        <v>0</v>
      </c>
      <c r="D24" s="37">
        <f>SUM(Aug!D24+C24*10)</f>
        <v>0</v>
      </c>
      <c r="E24" s="8">
        <v>0</v>
      </c>
      <c r="F24" s="37">
        <f>SUM(Aug!F24+E24*10)</f>
        <v>0</v>
      </c>
      <c r="G24" s="8">
        <v>0</v>
      </c>
      <c r="H24" s="37">
        <f>SUM(Aug!H24+G24)</f>
        <v>0</v>
      </c>
      <c r="I24" s="37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31">
        <v>54752</v>
      </c>
      <c r="D25" s="37">
        <f>SUM(Aug!D25+C25*10)</f>
        <v>658566</v>
      </c>
      <c r="E25" s="8">
        <v>5819</v>
      </c>
      <c r="F25" s="37">
        <f>SUM(Aug!F25+E25*10)</f>
        <v>128324</v>
      </c>
      <c r="G25" s="8">
        <v>56839</v>
      </c>
      <c r="H25" s="37">
        <f>SUM(Aug!H25+G25)</f>
        <v>105689</v>
      </c>
      <c r="I25" s="37">
        <f t="shared" si="0"/>
        <v>117410</v>
      </c>
      <c r="J25" s="37">
        <f t="shared" si="1"/>
        <v>892579</v>
      </c>
    </row>
    <row r="26" spans="1:10" s="1" customFormat="1" ht="15.75" customHeight="1">
      <c r="A26" s="5" t="s">
        <v>63</v>
      </c>
      <c r="B26" s="6" t="s">
        <v>22</v>
      </c>
      <c r="C26" s="31">
        <v>7595</v>
      </c>
      <c r="D26" s="37">
        <f>SUM(Aug!D26+C26*10)</f>
        <v>133525</v>
      </c>
      <c r="E26" s="8">
        <v>1056</v>
      </c>
      <c r="F26" s="37">
        <f>SUM(Aug!F26+E26*10)</f>
        <v>61699</v>
      </c>
      <c r="G26" s="8">
        <v>40707</v>
      </c>
      <c r="H26" s="37">
        <f>SUM(Aug!H26+G26)</f>
        <v>100544</v>
      </c>
      <c r="I26" s="37">
        <f t="shared" si="0"/>
        <v>49358</v>
      </c>
      <c r="J26" s="37">
        <f t="shared" si="1"/>
        <v>295768</v>
      </c>
    </row>
    <row r="27" spans="1:10" s="1" customFormat="1" ht="15.75" customHeight="1">
      <c r="A27" s="5" t="s">
        <v>64</v>
      </c>
      <c r="B27" s="6" t="s">
        <v>22</v>
      </c>
      <c r="C27" s="31">
        <v>7362</v>
      </c>
      <c r="D27" s="37">
        <f>SUM(Aug!D27+C27*10)</f>
        <v>263770</v>
      </c>
      <c r="E27" s="8">
        <v>1366</v>
      </c>
      <c r="F27" s="37">
        <f>SUM(Aug!F27+E27*10)</f>
        <v>143944</v>
      </c>
      <c r="G27" s="8">
        <v>207072</v>
      </c>
      <c r="H27" s="37">
        <f>SUM(Aug!H27+G27)</f>
        <v>598608</v>
      </c>
      <c r="I27" s="37">
        <f t="shared" si="0"/>
        <v>215800</v>
      </c>
      <c r="J27" s="37">
        <f t="shared" si="1"/>
        <v>1006322</v>
      </c>
    </row>
    <row r="28" spans="1:10" s="1" customFormat="1" ht="15.75" customHeight="1">
      <c r="A28" s="5" t="s">
        <v>77</v>
      </c>
      <c r="B28" s="6" t="s">
        <v>22</v>
      </c>
      <c r="C28" s="31">
        <v>2919</v>
      </c>
      <c r="D28" s="37">
        <f>SUM(Aug!D28+C28*10)</f>
        <v>86361</v>
      </c>
      <c r="E28" s="8">
        <v>1538</v>
      </c>
      <c r="F28" s="37">
        <f>SUM(Aug!F28+E28*10)</f>
        <v>38768</v>
      </c>
      <c r="G28" s="8">
        <v>8170</v>
      </c>
      <c r="H28" s="37">
        <f>SUM(Aug!H28+G28)</f>
        <v>27028</v>
      </c>
      <c r="I28" s="37">
        <f t="shared" si="0"/>
        <v>12627</v>
      </c>
      <c r="J28" s="37">
        <f t="shared" si="1"/>
        <v>152157</v>
      </c>
    </row>
    <row r="29" spans="1:10" s="1" customFormat="1" ht="15.75" customHeight="1">
      <c r="A29" s="5" t="s">
        <v>82</v>
      </c>
      <c r="B29" s="6" t="s">
        <v>22</v>
      </c>
      <c r="C29" s="31">
        <v>5971</v>
      </c>
      <c r="D29" s="37">
        <f>SUM(Aug!D29+C29*10)</f>
        <v>353398</v>
      </c>
      <c r="E29" s="8">
        <v>1644</v>
      </c>
      <c r="F29" s="37">
        <f>SUM(Aug!F29+E29*10)</f>
        <v>16440</v>
      </c>
      <c r="G29" s="8">
        <v>419043</v>
      </c>
      <c r="H29" s="37">
        <f>SUM(Aug!H29+G29)</f>
        <v>628788</v>
      </c>
      <c r="I29" s="37">
        <f t="shared" si="0"/>
        <v>426658</v>
      </c>
      <c r="J29" s="37">
        <f t="shared" si="1"/>
        <v>998626</v>
      </c>
    </row>
    <row r="30" spans="1:10" s="1" customFormat="1" ht="15.75" customHeight="1">
      <c r="A30" s="5" t="s">
        <v>83</v>
      </c>
      <c r="B30" s="6" t="s">
        <v>22</v>
      </c>
      <c r="C30" s="31">
        <v>23954</v>
      </c>
      <c r="D30" s="37">
        <f>SUM(Aug!D30+C30*10)</f>
        <v>919295</v>
      </c>
      <c r="E30" s="8">
        <v>7868</v>
      </c>
      <c r="F30" s="37">
        <f>SUM(Aug!F30+E30*10)</f>
        <v>120152</v>
      </c>
      <c r="G30" s="8">
        <v>235924</v>
      </c>
      <c r="H30" s="37">
        <f>SUM(Aug!H30+G30)</f>
        <v>440221</v>
      </c>
      <c r="I30" s="37">
        <f t="shared" si="0"/>
        <v>267746</v>
      </c>
      <c r="J30" s="37">
        <f t="shared" si="1"/>
        <v>1479668</v>
      </c>
    </row>
    <row r="31" spans="1:10" s="1" customFormat="1" ht="15.75" customHeight="1">
      <c r="A31" s="5" t="s">
        <v>84</v>
      </c>
      <c r="B31" s="6" t="s">
        <v>22</v>
      </c>
      <c r="C31" s="31">
        <v>2186</v>
      </c>
      <c r="D31" s="37">
        <f>SUM(Aug!D31+C31*10)</f>
        <v>201008</v>
      </c>
      <c r="E31" s="8">
        <v>17295</v>
      </c>
      <c r="F31" s="37">
        <f>SUM(Aug!F31+E31*10)</f>
        <v>324760</v>
      </c>
      <c r="G31" s="8">
        <v>93186</v>
      </c>
      <c r="H31" s="37">
        <f>SUM(Aug!H31+G31)</f>
        <v>683093</v>
      </c>
      <c r="I31" s="37">
        <f t="shared" si="0"/>
        <v>112667</v>
      </c>
      <c r="J31" s="37">
        <f t="shared" si="1"/>
        <v>1208861</v>
      </c>
    </row>
    <row r="32" spans="1:10" s="12" customFormat="1" ht="15.75" customHeight="1">
      <c r="A32" s="10" t="s">
        <v>86</v>
      </c>
      <c r="B32" s="11" t="s">
        <v>22</v>
      </c>
      <c r="C32" s="31">
        <v>0</v>
      </c>
      <c r="D32" s="37">
        <f>SUM(Aug!D32+C32*10)</f>
        <v>43821</v>
      </c>
      <c r="E32" s="8">
        <v>378</v>
      </c>
      <c r="F32" s="37">
        <f>SUM(Aug!F32+E32*10)</f>
        <v>21912</v>
      </c>
      <c r="G32" s="8">
        <v>14621</v>
      </c>
      <c r="H32" s="37">
        <f>SUM(Aug!H32+G32)</f>
        <v>25562</v>
      </c>
      <c r="I32" s="37">
        <f t="shared" si="0"/>
        <v>14999</v>
      </c>
      <c r="J32" s="37">
        <f t="shared" si="1"/>
        <v>91295</v>
      </c>
    </row>
    <row r="33" spans="1:10" s="12" customFormat="1" ht="15.75" customHeight="1">
      <c r="A33" s="10" t="s">
        <v>135</v>
      </c>
      <c r="B33" s="11" t="s">
        <v>22</v>
      </c>
      <c r="C33" s="31">
        <v>1056</v>
      </c>
      <c r="D33" s="37">
        <f>SUM(Aug!D33+C33*10)</f>
        <v>28644</v>
      </c>
      <c r="E33" s="8">
        <v>3378</v>
      </c>
      <c r="F33" s="37">
        <f>SUM(Aug!F33+E33*10)</f>
        <v>120076</v>
      </c>
      <c r="G33" s="8">
        <v>22228</v>
      </c>
      <c r="H33" s="37">
        <f>SUM(Aug!H33+G33)</f>
        <v>108747</v>
      </c>
      <c r="I33" s="37">
        <f t="shared" si="0"/>
        <v>26662</v>
      </c>
      <c r="J33" s="37">
        <f t="shared" si="1"/>
        <v>257467</v>
      </c>
    </row>
    <row r="34" spans="1:10" s="12" customFormat="1" ht="15.75" customHeight="1">
      <c r="A34" s="10" t="s">
        <v>136</v>
      </c>
      <c r="B34" s="11" t="s">
        <v>22</v>
      </c>
      <c r="C34" s="31">
        <v>66928</v>
      </c>
      <c r="D34" s="37">
        <f>SUM(Aug!D34+C34*10)</f>
        <v>669280</v>
      </c>
      <c r="E34" s="8">
        <v>7562</v>
      </c>
      <c r="F34" s="37">
        <f>SUM(Aug!F34+E34*10)</f>
        <v>201916</v>
      </c>
      <c r="G34" s="8">
        <v>24158</v>
      </c>
      <c r="H34" s="37">
        <f>SUM(Aug!H34+G34)</f>
        <v>45893</v>
      </c>
      <c r="I34" s="37">
        <f t="shared" si="0"/>
        <v>98648</v>
      </c>
      <c r="J34" s="37">
        <f t="shared" si="1"/>
        <v>917089</v>
      </c>
    </row>
    <row r="35" spans="1:10" s="12" customFormat="1" ht="15.75" customHeight="1">
      <c r="A35" s="10" t="s">
        <v>137</v>
      </c>
      <c r="B35" s="11" t="s">
        <v>22</v>
      </c>
      <c r="C35" s="31">
        <v>0</v>
      </c>
      <c r="D35" s="37">
        <f>SUM(Aug!D35+C35*10)</f>
        <v>0</v>
      </c>
      <c r="E35" s="8">
        <v>1644</v>
      </c>
      <c r="F35" s="37">
        <f>SUM(Aug!F35+E35*10)</f>
        <v>72827</v>
      </c>
      <c r="G35" s="8">
        <v>18394</v>
      </c>
      <c r="H35" s="37">
        <f>SUM(Aug!H35+G35)</f>
        <v>51659</v>
      </c>
      <c r="I35" s="37">
        <f t="shared" si="0"/>
        <v>20038</v>
      </c>
      <c r="J35" s="37">
        <f t="shared" si="1"/>
        <v>124486</v>
      </c>
    </row>
    <row r="36" spans="1:10" s="12" customFormat="1" ht="15.75" customHeight="1">
      <c r="A36" s="10" t="s">
        <v>130</v>
      </c>
      <c r="B36" s="11" t="s">
        <v>20</v>
      </c>
      <c r="C36" s="31">
        <v>19281</v>
      </c>
      <c r="D36" s="37">
        <f>SUM(Aug!D36+C36*10)</f>
        <v>382040</v>
      </c>
      <c r="E36" s="8">
        <v>0</v>
      </c>
      <c r="F36" s="37">
        <f>SUM(Aug!F36+E36*10)</f>
        <v>29700</v>
      </c>
      <c r="G36" s="8">
        <v>43590</v>
      </c>
      <c r="H36" s="37">
        <f>SUM(Aug!H36+G36)</f>
        <v>120906</v>
      </c>
      <c r="I36" s="37">
        <f t="shared" si="0"/>
        <v>62871</v>
      </c>
      <c r="J36" s="37">
        <f t="shared" si="1"/>
        <v>532646</v>
      </c>
    </row>
    <row r="37" spans="1:10" s="1" customFormat="1" ht="15.75" customHeight="1">
      <c r="A37" s="5" t="s">
        <v>19</v>
      </c>
      <c r="B37" s="6" t="s">
        <v>20</v>
      </c>
      <c r="C37" s="31">
        <v>3757</v>
      </c>
      <c r="D37" s="37">
        <f>SUM(Aug!D37+C37*10)</f>
        <v>59396</v>
      </c>
      <c r="E37" s="8">
        <v>0</v>
      </c>
      <c r="F37" s="37">
        <f>SUM(Aug!F37+E37*10)</f>
        <v>10835</v>
      </c>
      <c r="G37" s="8">
        <v>35160</v>
      </c>
      <c r="H37" s="37">
        <f>SUM(Aug!H37+G37)</f>
        <v>49665</v>
      </c>
      <c r="I37" s="37">
        <f t="shared" si="0"/>
        <v>38917</v>
      </c>
      <c r="J37" s="37">
        <f t="shared" si="1"/>
        <v>119896</v>
      </c>
    </row>
    <row r="38" spans="1:10" s="1" customFormat="1" ht="15.75" customHeight="1">
      <c r="A38" s="5" t="s">
        <v>26</v>
      </c>
      <c r="B38" s="6" t="s">
        <v>20</v>
      </c>
      <c r="C38" s="31">
        <v>15995</v>
      </c>
      <c r="D38" s="37">
        <f>SUM(Aug!D38+C38*10)</f>
        <v>730510</v>
      </c>
      <c r="E38" s="8">
        <v>20330</v>
      </c>
      <c r="F38" s="37">
        <f>SUM(Aug!F38+E38*10)</f>
        <v>441077</v>
      </c>
      <c r="G38" s="8">
        <v>-27086</v>
      </c>
      <c r="H38" s="37">
        <f>SUM(Aug!H38+G38)</f>
        <v>563309</v>
      </c>
      <c r="I38" s="37">
        <f t="shared" si="0"/>
        <v>9239</v>
      </c>
      <c r="J38" s="37">
        <f t="shared" si="1"/>
        <v>1734896</v>
      </c>
    </row>
    <row r="39" spans="1:10" s="1" customFormat="1" ht="15.75" customHeight="1">
      <c r="A39" s="5" t="s">
        <v>28</v>
      </c>
      <c r="B39" s="6" t="s">
        <v>20</v>
      </c>
      <c r="C39" s="31">
        <v>5991</v>
      </c>
      <c r="D39" s="37">
        <f>SUM(Aug!D39+C39*10)</f>
        <v>262053</v>
      </c>
      <c r="E39" s="8">
        <v>901</v>
      </c>
      <c r="F39" s="37">
        <f>SUM(Aug!F39+E39*10)</f>
        <v>38592</v>
      </c>
      <c r="G39" s="8">
        <v>87401</v>
      </c>
      <c r="H39" s="37">
        <f>SUM(Aug!H39+G39)</f>
        <v>453714</v>
      </c>
      <c r="I39" s="37">
        <f t="shared" si="0"/>
        <v>94293</v>
      </c>
      <c r="J39" s="37">
        <f t="shared" si="1"/>
        <v>754359</v>
      </c>
    </row>
    <row r="40" spans="1:10" s="1" customFormat="1" ht="15.75" customHeight="1">
      <c r="A40" s="5" t="s">
        <v>29</v>
      </c>
      <c r="B40" s="6" t="s">
        <v>20</v>
      </c>
      <c r="C40" s="31">
        <v>4756</v>
      </c>
      <c r="D40" s="37">
        <f>SUM(Aug!D40+C40*10)</f>
        <v>165024</v>
      </c>
      <c r="E40" s="8">
        <v>0</v>
      </c>
      <c r="F40" s="37">
        <f>SUM(Aug!F40+E40*10)</f>
        <v>40898</v>
      </c>
      <c r="G40" s="8">
        <v>4410</v>
      </c>
      <c r="H40" s="37">
        <f>SUM(Aug!H40+G40)</f>
        <v>80174</v>
      </c>
      <c r="I40" s="37">
        <f t="shared" si="0"/>
        <v>9166</v>
      </c>
      <c r="J40" s="37">
        <f t="shared" si="1"/>
        <v>286096</v>
      </c>
    </row>
    <row r="41" spans="1:10" s="12" customFormat="1" ht="15.75" customHeight="1">
      <c r="A41" s="10" t="s">
        <v>32</v>
      </c>
      <c r="B41" s="11" t="s">
        <v>20</v>
      </c>
      <c r="C41" s="31">
        <v>0</v>
      </c>
      <c r="D41" s="37">
        <f>SUM(Aug!D41+C41*10)</f>
        <v>0</v>
      </c>
      <c r="E41" s="8">
        <v>0</v>
      </c>
      <c r="F41" s="37">
        <f>SUM(Aug!F41+E41*10)</f>
        <v>0</v>
      </c>
      <c r="G41" s="8">
        <v>0</v>
      </c>
      <c r="H41" s="37">
        <f>SUM(Aug!H41+G41)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31">
        <v>3635</v>
      </c>
      <c r="D42" s="37">
        <f>SUM(Aug!D42+C42*10)</f>
        <v>259770</v>
      </c>
      <c r="E42" s="8">
        <v>5400</v>
      </c>
      <c r="F42" s="37">
        <f>SUM(Aug!F42+E42*10)</f>
        <v>172900</v>
      </c>
      <c r="G42" s="8">
        <v>145362</v>
      </c>
      <c r="H42" s="37">
        <f>SUM(Aug!H42+G42)</f>
        <v>316447</v>
      </c>
      <c r="I42" s="37">
        <f t="shared" si="0"/>
        <v>154397</v>
      </c>
      <c r="J42" s="37">
        <f t="shared" si="1"/>
        <v>749117</v>
      </c>
    </row>
    <row r="43" spans="1:10" s="1" customFormat="1" ht="15.75" customHeight="1">
      <c r="A43" s="5" t="s">
        <v>34</v>
      </c>
      <c r="B43" s="6" t="s">
        <v>20</v>
      </c>
      <c r="C43" s="31">
        <v>16816</v>
      </c>
      <c r="D43" s="37">
        <f>SUM(Aug!D43+C43*10)</f>
        <v>468903</v>
      </c>
      <c r="E43" s="8">
        <v>5958</v>
      </c>
      <c r="F43" s="37">
        <f>SUM(Aug!F43+E43*10)</f>
        <v>101940</v>
      </c>
      <c r="G43" s="8">
        <v>160998</v>
      </c>
      <c r="H43" s="37">
        <f>SUM(Aug!H43+G43)</f>
        <v>302716</v>
      </c>
      <c r="I43" s="37">
        <f t="shared" si="0"/>
        <v>183772</v>
      </c>
      <c r="J43" s="37">
        <f t="shared" si="1"/>
        <v>873559</v>
      </c>
    </row>
    <row r="44" spans="1:10" s="12" customFormat="1" ht="15.75" customHeight="1">
      <c r="A44" s="10" t="s">
        <v>35</v>
      </c>
      <c r="B44" s="11" t="s">
        <v>20</v>
      </c>
      <c r="C44" s="31">
        <v>0</v>
      </c>
      <c r="D44" s="37">
        <f>SUM(Aug!D44+C44*10)</f>
        <v>0</v>
      </c>
      <c r="E44" s="8">
        <v>0</v>
      </c>
      <c r="F44" s="37">
        <f>SUM(Aug!F44+E44*10)</f>
        <v>0</v>
      </c>
      <c r="G44" s="8">
        <v>0</v>
      </c>
      <c r="H44" s="37">
        <f>SUM(Aug!H44+G44)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31">
        <v>27636</v>
      </c>
      <c r="D45" s="37">
        <f>SUM(Aug!D45+C45*10)</f>
        <v>572584</v>
      </c>
      <c r="E45" s="8">
        <v>3204</v>
      </c>
      <c r="F45" s="37">
        <f>SUM(Aug!F45+E45*10)</f>
        <v>97952</v>
      </c>
      <c r="G45" s="8">
        <v>1408978</v>
      </c>
      <c r="H45" s="37">
        <f>SUM(Aug!H45+G45)</f>
        <v>1571857</v>
      </c>
      <c r="I45" s="37">
        <f t="shared" si="0"/>
        <v>1439818</v>
      </c>
      <c r="J45" s="37">
        <f t="shared" si="1"/>
        <v>2242393</v>
      </c>
    </row>
    <row r="46" spans="1:10" s="12" customFormat="1" ht="15.75" customHeight="1">
      <c r="A46" s="10" t="s">
        <v>39</v>
      </c>
      <c r="B46" s="11" t="s">
        <v>20</v>
      </c>
      <c r="C46" s="31">
        <v>123</v>
      </c>
      <c r="D46" s="37">
        <f>SUM(Aug!D46+C46*10)</f>
        <v>87571</v>
      </c>
      <c r="E46" s="8">
        <v>0</v>
      </c>
      <c r="F46" s="37">
        <f>SUM(Aug!F46+E46*10)</f>
        <v>65879</v>
      </c>
      <c r="G46" s="8">
        <v>615</v>
      </c>
      <c r="H46" s="37">
        <f>SUM(Aug!H46+G46)</f>
        <v>27284</v>
      </c>
      <c r="I46" s="37">
        <f t="shared" si="0"/>
        <v>738</v>
      </c>
      <c r="J46" s="37">
        <f t="shared" si="1"/>
        <v>180734</v>
      </c>
    </row>
    <row r="47" spans="1:10" s="1" customFormat="1" ht="15.75" customHeight="1">
      <c r="A47" s="5" t="s">
        <v>41</v>
      </c>
      <c r="B47" s="6" t="s">
        <v>20</v>
      </c>
      <c r="C47" s="31">
        <v>19400</v>
      </c>
      <c r="D47" s="37">
        <f>SUM(Aug!D47+C47*10)</f>
        <v>538342</v>
      </c>
      <c r="E47" s="8">
        <v>25947</v>
      </c>
      <c r="F47" s="37">
        <f>SUM(Aug!F47+E47*10)</f>
        <v>892430</v>
      </c>
      <c r="G47" s="8">
        <v>117409</v>
      </c>
      <c r="H47" s="37">
        <f>SUM(Aug!H47+G47)</f>
        <v>559611</v>
      </c>
      <c r="I47" s="37">
        <f t="shared" si="0"/>
        <v>162756</v>
      </c>
      <c r="J47" s="37">
        <f t="shared" si="1"/>
        <v>1990383</v>
      </c>
    </row>
    <row r="48" spans="1:10" s="1" customFormat="1" ht="15.75" customHeight="1">
      <c r="A48" s="5" t="s">
        <v>42</v>
      </c>
      <c r="B48" s="6" t="s">
        <v>20</v>
      </c>
      <c r="C48" s="31">
        <v>6989</v>
      </c>
      <c r="D48" s="37">
        <f>SUM(Aug!D48+C48*10)</f>
        <v>176412</v>
      </c>
      <c r="E48" s="8">
        <v>0</v>
      </c>
      <c r="F48" s="37">
        <f>SUM(Aug!F48+E48*10)</f>
        <v>21012</v>
      </c>
      <c r="G48" s="8">
        <v>166256</v>
      </c>
      <c r="H48" s="37">
        <f>SUM(Aug!H48+G48)</f>
        <v>257669</v>
      </c>
      <c r="I48" s="37">
        <f t="shared" si="0"/>
        <v>173245</v>
      </c>
      <c r="J48" s="37">
        <f t="shared" si="1"/>
        <v>455093</v>
      </c>
    </row>
    <row r="49" spans="1:10" s="12" customFormat="1" ht="15.75" customHeight="1">
      <c r="A49" s="10" t="s">
        <v>43</v>
      </c>
      <c r="B49" s="11" t="s">
        <v>20</v>
      </c>
      <c r="C49" s="31"/>
      <c r="D49" s="37">
        <f>SUM(Aug!D49+C49*10)</f>
        <v>51288</v>
      </c>
      <c r="E49" s="8">
        <v>0</v>
      </c>
      <c r="F49" s="37">
        <f>SUM(Aug!F49+E49*10)</f>
        <v>11616</v>
      </c>
      <c r="G49" s="8">
        <v>0</v>
      </c>
      <c r="H49" s="37">
        <f>SUM(Aug!H49+G49)</f>
        <v>2262</v>
      </c>
      <c r="I49" s="37">
        <f t="shared" si="0"/>
        <v>0</v>
      </c>
      <c r="J49" s="37">
        <f t="shared" si="1"/>
        <v>65166</v>
      </c>
    </row>
    <row r="50" spans="1:10" s="12" customFormat="1" ht="15.75" customHeight="1">
      <c r="A50" s="10" t="s">
        <v>132</v>
      </c>
      <c r="B50" s="11" t="s">
        <v>20</v>
      </c>
      <c r="C50" s="31">
        <v>1427</v>
      </c>
      <c r="D50" s="37">
        <f>SUM(Aug!D50+C50*10)</f>
        <v>170298</v>
      </c>
      <c r="E50" s="8">
        <v>0</v>
      </c>
      <c r="F50" s="37">
        <f>SUM(Aug!F50+E50*10)</f>
        <v>0</v>
      </c>
      <c r="G50" s="8">
        <v>4281</v>
      </c>
      <c r="H50" s="37">
        <f>SUM(Aug!H50+G50)</f>
        <v>66478</v>
      </c>
      <c r="I50" s="37">
        <f t="shared" si="0"/>
        <v>5708</v>
      </c>
      <c r="J50" s="37">
        <f t="shared" si="1"/>
        <v>236776</v>
      </c>
    </row>
    <row r="51" spans="1:10" s="1" customFormat="1" ht="15.75" customHeight="1">
      <c r="A51" s="5" t="s">
        <v>48</v>
      </c>
      <c r="B51" s="6" t="s">
        <v>20</v>
      </c>
      <c r="C51" s="31">
        <v>13188</v>
      </c>
      <c r="D51" s="37">
        <f>SUM(Aug!D51+C51*10)</f>
        <v>560830</v>
      </c>
      <c r="E51" s="8">
        <v>0</v>
      </c>
      <c r="F51" s="37">
        <f>SUM(Aug!F51+E51*10)</f>
        <v>49947</v>
      </c>
      <c r="G51" s="8">
        <v>55308</v>
      </c>
      <c r="H51" s="37">
        <f>SUM(Aug!H51+G51)</f>
        <v>478959</v>
      </c>
      <c r="I51" s="37">
        <f t="shared" si="0"/>
        <v>68496</v>
      </c>
      <c r="J51" s="37">
        <f t="shared" si="1"/>
        <v>1089736</v>
      </c>
    </row>
    <row r="52" spans="1:10" s="12" customFormat="1" ht="15.75" customHeight="1">
      <c r="A52" s="10" t="s">
        <v>54</v>
      </c>
      <c r="B52" s="11" t="s">
        <v>20</v>
      </c>
      <c r="C52" s="31">
        <v>0</v>
      </c>
      <c r="D52" s="37">
        <f>SUM(Aug!D52+C52*10)</f>
        <v>4631</v>
      </c>
      <c r="E52" s="8">
        <v>53</v>
      </c>
      <c r="F52" s="37">
        <f>SUM(Aug!F52+E52*10)</f>
        <v>10056</v>
      </c>
      <c r="G52" s="8">
        <v>-3600</v>
      </c>
      <c r="H52" s="37">
        <f>SUM(Aug!H52+G52)</f>
        <v>5361</v>
      </c>
      <c r="I52" s="37">
        <f t="shared" si="0"/>
        <v>-3547</v>
      </c>
      <c r="J52" s="37">
        <f t="shared" si="1"/>
        <v>20048</v>
      </c>
    </row>
    <row r="53" spans="1:10" s="12" customFormat="1" ht="15.75" customHeight="1">
      <c r="A53" s="10" t="s">
        <v>55</v>
      </c>
      <c r="B53" s="11" t="s">
        <v>20</v>
      </c>
      <c r="C53" s="31">
        <v>4975</v>
      </c>
      <c r="D53" s="37">
        <f>SUM(Aug!D53+C53*10)</f>
        <v>259322</v>
      </c>
      <c r="E53" s="8">
        <v>11053</v>
      </c>
      <c r="F53" s="37">
        <f>SUM(Aug!F53+E53*10)</f>
        <v>398917</v>
      </c>
      <c r="G53" s="8">
        <v>31923</v>
      </c>
      <c r="H53" s="37">
        <f>SUM(Aug!H53+G53)</f>
        <v>147962</v>
      </c>
      <c r="I53" s="37">
        <f t="shared" si="0"/>
        <v>47951</v>
      </c>
      <c r="J53" s="37">
        <f t="shared" si="1"/>
        <v>806201</v>
      </c>
    </row>
    <row r="54" spans="1:10" s="12" customFormat="1" ht="15.75" customHeight="1">
      <c r="A54" s="10" t="s">
        <v>56</v>
      </c>
      <c r="B54" s="11" t="s">
        <v>20</v>
      </c>
      <c r="C54" s="31">
        <v>10888</v>
      </c>
      <c r="D54" s="37">
        <f>SUM(Aug!D54+C54*10)</f>
        <v>495647</v>
      </c>
      <c r="E54" s="8">
        <v>16437</v>
      </c>
      <c r="F54" s="37">
        <f>SUM(Aug!F54+E54*10)</f>
        <v>493511</v>
      </c>
      <c r="G54" s="8">
        <v>223019</v>
      </c>
      <c r="H54" s="37">
        <f>SUM(Aug!H54+G54)</f>
        <v>611953</v>
      </c>
      <c r="I54" s="37">
        <f t="shared" si="0"/>
        <v>250344</v>
      </c>
      <c r="J54" s="37">
        <f t="shared" si="1"/>
        <v>1601111</v>
      </c>
    </row>
    <row r="55" spans="1:10" s="1" customFormat="1" ht="15.75" customHeight="1">
      <c r="A55" s="5" t="s">
        <v>58</v>
      </c>
      <c r="B55" s="6" t="s">
        <v>20</v>
      </c>
      <c r="C55" s="31">
        <v>3143</v>
      </c>
      <c r="D55" s="37">
        <f>SUM(Aug!D55+C55*10)</f>
        <v>31430</v>
      </c>
      <c r="E55" s="8">
        <v>0</v>
      </c>
      <c r="F55" s="37">
        <f>SUM(Aug!F55+E55*10)</f>
        <v>0</v>
      </c>
      <c r="G55" s="8">
        <v>19980</v>
      </c>
      <c r="H55" s="37">
        <f>SUM(Aug!H55+G55)</f>
        <v>19980</v>
      </c>
      <c r="I55" s="37">
        <f t="shared" si="0"/>
        <v>23123</v>
      </c>
      <c r="J55" s="37">
        <f t="shared" si="1"/>
        <v>51410</v>
      </c>
    </row>
    <row r="56" spans="1:10" s="1" customFormat="1" ht="15.75" customHeight="1">
      <c r="A56" s="5" t="s">
        <v>59</v>
      </c>
      <c r="B56" s="6" t="s">
        <v>20</v>
      </c>
      <c r="C56" s="31">
        <v>14879</v>
      </c>
      <c r="D56" s="37">
        <f>SUM(Aug!D56+C56*10)</f>
        <v>477218</v>
      </c>
      <c r="E56" s="8">
        <v>46917</v>
      </c>
      <c r="F56" s="37">
        <f>SUM(Aug!F56+E56*10)</f>
        <v>1055170</v>
      </c>
      <c r="G56" s="8">
        <v>265836</v>
      </c>
      <c r="H56" s="37">
        <f>SUM(Aug!H56+G56)</f>
        <v>967601</v>
      </c>
      <c r="I56" s="37">
        <f t="shared" si="0"/>
        <v>327632</v>
      </c>
      <c r="J56" s="37">
        <f t="shared" si="1"/>
        <v>2499989</v>
      </c>
    </row>
    <row r="57" spans="1:10" s="1" customFormat="1" ht="15.75" customHeight="1">
      <c r="A57" s="5" t="s">
        <v>60</v>
      </c>
      <c r="B57" s="6" t="s">
        <v>20</v>
      </c>
      <c r="C57" s="31">
        <v>7370</v>
      </c>
      <c r="D57" s="37">
        <f>SUM(Aug!D57+C57*10)</f>
        <v>177133</v>
      </c>
      <c r="E57" s="8">
        <v>19427</v>
      </c>
      <c r="F57" s="37">
        <f>SUM(Aug!F57+E57*10)</f>
        <v>638971</v>
      </c>
      <c r="G57" s="8">
        <v>12872</v>
      </c>
      <c r="H57" s="37">
        <f>SUM(Aug!H57+G57)</f>
        <v>161460</v>
      </c>
      <c r="I57" s="37">
        <f t="shared" si="0"/>
        <v>39669</v>
      </c>
      <c r="J57" s="37">
        <f t="shared" si="1"/>
        <v>977564</v>
      </c>
    </row>
    <row r="58" spans="1:10" s="1" customFormat="1" ht="15.75" customHeight="1">
      <c r="A58" s="5" t="s">
        <v>61</v>
      </c>
      <c r="B58" s="6" t="s">
        <v>20</v>
      </c>
      <c r="C58" s="31">
        <v>31395</v>
      </c>
      <c r="D58" s="37">
        <f>SUM(Aug!D58+C58*10)</f>
        <v>768491</v>
      </c>
      <c r="E58" s="8">
        <v>9338</v>
      </c>
      <c r="F58" s="37">
        <f>SUM(Aug!F58+E58*10)</f>
        <v>278283</v>
      </c>
      <c r="G58" s="8">
        <v>173721</v>
      </c>
      <c r="H58" s="37">
        <f>SUM(Aug!H58+G58)</f>
        <v>709418</v>
      </c>
      <c r="I58" s="37">
        <f t="shared" si="0"/>
        <v>214454</v>
      </c>
      <c r="J58" s="37">
        <f t="shared" si="1"/>
        <v>1756192</v>
      </c>
    </row>
    <row r="59" spans="1:10" s="1" customFormat="1" ht="15.75" customHeight="1">
      <c r="A59" s="5" t="s">
        <v>65</v>
      </c>
      <c r="B59" s="6" t="s">
        <v>20</v>
      </c>
      <c r="C59" s="31">
        <v>0</v>
      </c>
      <c r="D59" s="37">
        <f>SUM(Aug!D59+C59*10)</f>
        <v>19953</v>
      </c>
      <c r="E59" s="8">
        <v>317</v>
      </c>
      <c r="F59" s="37">
        <f>SUM(Aug!F59+E59*10)</f>
        <v>15039</v>
      </c>
      <c r="G59" s="8">
        <v>6434</v>
      </c>
      <c r="H59" s="37">
        <f>SUM(Aug!H59+G59)</f>
        <v>23094</v>
      </c>
      <c r="I59" s="37">
        <f t="shared" si="0"/>
        <v>6751</v>
      </c>
      <c r="J59" s="37">
        <f t="shared" si="1"/>
        <v>58086</v>
      </c>
    </row>
    <row r="60" spans="1:10" s="1" customFormat="1" ht="15.75" customHeight="1">
      <c r="A60" s="5" t="s">
        <v>66</v>
      </c>
      <c r="B60" s="6" t="s">
        <v>20</v>
      </c>
      <c r="C60" s="31">
        <v>8523</v>
      </c>
      <c r="D60" s="37">
        <f>SUM(Aug!D60+C60*10)</f>
        <v>240178</v>
      </c>
      <c r="E60" s="8">
        <v>5212</v>
      </c>
      <c r="F60" s="37">
        <f>SUM(Aug!F60+E60*10)</f>
        <v>52494</v>
      </c>
      <c r="G60" s="8">
        <v>234310</v>
      </c>
      <c r="H60" s="37">
        <f>SUM(Aug!H60+G60)</f>
        <v>311284</v>
      </c>
      <c r="I60" s="37">
        <f t="shared" si="0"/>
        <v>248045</v>
      </c>
      <c r="J60" s="37">
        <f t="shared" si="1"/>
        <v>603956</v>
      </c>
    </row>
    <row r="61" spans="1:10" s="1" customFormat="1" ht="15.75" customHeight="1">
      <c r="A61" s="5" t="s">
        <v>67</v>
      </c>
      <c r="B61" s="6" t="s">
        <v>20</v>
      </c>
      <c r="C61" s="31">
        <v>0</v>
      </c>
      <c r="D61" s="37">
        <f>SUM(Aug!D61+C61*10)</f>
        <v>7667</v>
      </c>
      <c r="E61" s="8">
        <v>0</v>
      </c>
      <c r="F61" s="37">
        <f>SUM(Aug!F61+E61*10)</f>
        <v>18084</v>
      </c>
      <c r="G61" s="8">
        <v>0</v>
      </c>
      <c r="H61" s="37">
        <f>SUM(Aug!H61+G61)</f>
        <v>126</v>
      </c>
      <c r="I61" s="37">
        <f t="shared" si="0"/>
        <v>0</v>
      </c>
      <c r="J61" s="37">
        <f t="shared" si="1"/>
        <v>25877</v>
      </c>
    </row>
    <row r="62" spans="1:10" s="12" customFormat="1" ht="15.75" customHeight="1">
      <c r="A62" s="10" t="s">
        <v>68</v>
      </c>
      <c r="B62" s="11" t="s">
        <v>20</v>
      </c>
      <c r="C62" s="31">
        <v>4400</v>
      </c>
      <c r="D62" s="37">
        <f>SUM(Aug!D62+C62*10)</f>
        <v>61746</v>
      </c>
      <c r="E62" s="8">
        <v>0</v>
      </c>
      <c r="F62" s="37">
        <f>SUM(Aug!F62+E62*10)</f>
        <v>46860</v>
      </c>
      <c r="G62" s="8">
        <v>28462</v>
      </c>
      <c r="H62" s="37">
        <f>SUM(Aug!H62+G62)</f>
        <v>173468</v>
      </c>
      <c r="I62" s="37">
        <f t="shared" si="0"/>
        <v>32862</v>
      </c>
      <c r="J62" s="37">
        <f t="shared" si="1"/>
        <v>282074</v>
      </c>
    </row>
    <row r="63" spans="1:10" s="1" customFormat="1" ht="15.75" customHeight="1">
      <c r="A63" s="5" t="s">
        <v>69</v>
      </c>
      <c r="B63" s="6" t="s">
        <v>20</v>
      </c>
      <c r="C63" s="31">
        <v>3670</v>
      </c>
      <c r="D63" s="37">
        <f>SUM(Aug!D63+C63*10)</f>
        <v>191075</v>
      </c>
      <c r="E63" s="8">
        <v>5547</v>
      </c>
      <c r="F63" s="37">
        <f>SUM(Aug!F63+E63*10)</f>
        <v>129522</v>
      </c>
      <c r="G63" s="8">
        <v>9711</v>
      </c>
      <c r="H63" s="37">
        <f>SUM(Aug!H63+G63)</f>
        <v>121106</v>
      </c>
      <c r="I63" s="37">
        <f t="shared" si="0"/>
        <v>18928</v>
      </c>
      <c r="J63" s="37">
        <f t="shared" si="1"/>
        <v>441703</v>
      </c>
    </row>
    <row r="64" spans="1:10" s="12" customFormat="1" ht="15.75" customHeight="1">
      <c r="A64" s="10" t="s">
        <v>70</v>
      </c>
      <c r="B64" s="11" t="s">
        <v>20</v>
      </c>
      <c r="C64" s="31">
        <v>917</v>
      </c>
      <c r="D64" s="37">
        <f>SUM(Aug!D64+C64*10)</f>
        <v>80123</v>
      </c>
      <c r="E64" s="8">
        <v>8544</v>
      </c>
      <c r="F64" s="37">
        <f>SUM(Aug!F64+E64*10)</f>
        <v>210885</v>
      </c>
      <c r="G64" s="8">
        <v>1079</v>
      </c>
      <c r="H64" s="37">
        <f>SUM(Aug!H64+G64)</f>
        <v>71736</v>
      </c>
      <c r="I64" s="37">
        <f t="shared" si="0"/>
        <v>10540</v>
      </c>
      <c r="J64" s="37">
        <f t="shared" si="1"/>
        <v>362744</v>
      </c>
    </row>
    <row r="65" spans="1:10" s="1" customFormat="1" ht="15.75" customHeight="1">
      <c r="A65" s="5" t="s">
        <v>71</v>
      </c>
      <c r="B65" s="6" t="s">
        <v>20</v>
      </c>
      <c r="C65" s="31">
        <v>3670</v>
      </c>
      <c r="D65" s="37">
        <f>SUM(Aug!D65+C65*10)</f>
        <v>162570</v>
      </c>
      <c r="E65" s="8">
        <v>5010</v>
      </c>
      <c r="F65" s="37">
        <f>SUM(Aug!F65+E65*10)</f>
        <v>70864</v>
      </c>
      <c r="G65" s="8">
        <v>86328</v>
      </c>
      <c r="H65" s="37">
        <f>SUM(Aug!H65+G65)</f>
        <v>283631</v>
      </c>
      <c r="I65" s="37">
        <f t="shared" si="0"/>
        <v>95008</v>
      </c>
      <c r="J65" s="37">
        <f t="shared" si="1"/>
        <v>517065</v>
      </c>
    </row>
    <row r="66" spans="1:10" s="12" customFormat="1" ht="15.75" customHeight="1">
      <c r="A66" s="10" t="s">
        <v>72</v>
      </c>
      <c r="B66" s="11" t="s">
        <v>20</v>
      </c>
      <c r="C66" s="31">
        <v>0</v>
      </c>
      <c r="D66" s="37">
        <f>SUM(Aug!D66+C66*10)</f>
        <v>0</v>
      </c>
      <c r="E66" s="8">
        <v>0</v>
      </c>
      <c r="F66" s="37">
        <f>SUM(Aug!F66+E66*10)</f>
        <v>0</v>
      </c>
      <c r="G66" s="8">
        <v>0</v>
      </c>
      <c r="H66" s="37">
        <f>SUM(Aug!H66+G66)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31">
        <v>6940</v>
      </c>
      <c r="D67" s="37">
        <f>SUM(Aug!D67+C67*10)</f>
        <v>185887</v>
      </c>
      <c r="E67" s="8">
        <v>0</v>
      </c>
      <c r="F67" s="37">
        <f>SUM(Aug!F67+E67*10)</f>
        <v>0</v>
      </c>
      <c r="G67" s="8">
        <v>82027</v>
      </c>
      <c r="H67" s="37">
        <f>SUM(Aug!H67+G67)</f>
        <v>125397</v>
      </c>
      <c r="I67" s="37">
        <f t="shared" si="0"/>
        <v>88967</v>
      </c>
      <c r="J67" s="37">
        <f t="shared" si="1"/>
        <v>311284</v>
      </c>
    </row>
    <row r="68" spans="1:10" s="12" customFormat="1" ht="15.75" customHeight="1">
      <c r="A68" s="10" t="s">
        <v>74</v>
      </c>
      <c r="B68" s="11" t="s">
        <v>20</v>
      </c>
      <c r="C68" s="31">
        <v>7132</v>
      </c>
      <c r="D68" s="37">
        <f>SUM(Aug!D68+C68*10)</f>
        <v>184551</v>
      </c>
      <c r="E68" s="8">
        <v>0</v>
      </c>
      <c r="F68" s="37">
        <f>SUM(Aug!F68+E68*10)</f>
        <v>11616</v>
      </c>
      <c r="G68" s="8">
        <v>20734</v>
      </c>
      <c r="H68" s="37">
        <f>SUM(Aug!H68+G68)</f>
        <v>36927</v>
      </c>
      <c r="I68" s="37">
        <f t="shared" si="0"/>
        <v>27866</v>
      </c>
      <c r="J68" s="37">
        <f t="shared" si="1"/>
        <v>233094</v>
      </c>
    </row>
    <row r="69" spans="1:10" s="1" customFormat="1" ht="15.75" customHeight="1">
      <c r="A69" s="5" t="s">
        <v>75</v>
      </c>
      <c r="B69" s="6" t="s">
        <v>20</v>
      </c>
      <c r="C69" s="31">
        <v>4538</v>
      </c>
      <c r="D69" s="37">
        <f>SUM(Aug!D69+C69*10)</f>
        <v>103136</v>
      </c>
      <c r="E69" s="8">
        <v>2554</v>
      </c>
      <c r="F69" s="37">
        <f>SUM(Aug!F69+E69*10)</f>
        <v>99394</v>
      </c>
      <c r="G69" s="8">
        <v>53920</v>
      </c>
      <c r="H69" s="37">
        <f>SUM(Aug!H69+G69)</f>
        <v>107536</v>
      </c>
      <c r="I69" s="37">
        <f aca="true" t="shared" si="2" ref="I69:I80">SUM(C69,E69,G69)</f>
        <v>61012</v>
      </c>
      <c r="J69" s="37">
        <f t="shared" si="1"/>
        <v>310066</v>
      </c>
    </row>
    <row r="70" spans="1:10" s="1" customFormat="1" ht="15.75" customHeight="1">
      <c r="A70" s="5" t="s">
        <v>76</v>
      </c>
      <c r="B70" s="6" t="s">
        <v>20</v>
      </c>
      <c r="C70" s="31">
        <v>5912</v>
      </c>
      <c r="D70" s="37">
        <f>SUM(Aug!D70+C70*10)</f>
        <v>110237</v>
      </c>
      <c r="E70" s="8">
        <v>4276</v>
      </c>
      <c r="F70" s="37">
        <f>SUM(Aug!F70+E70*10)</f>
        <v>74319</v>
      </c>
      <c r="G70" s="8">
        <v>476814</v>
      </c>
      <c r="H70" s="37">
        <f>SUM(Aug!H70+G70)</f>
        <v>501489</v>
      </c>
      <c r="I70" s="37">
        <f t="shared" si="2"/>
        <v>487002</v>
      </c>
      <c r="J70" s="37">
        <f aca="true" t="shared" si="3" ref="J70:J80">SUM(D70+F70+H70)</f>
        <v>686045</v>
      </c>
    </row>
    <row r="71" spans="1:10" s="12" customFormat="1" ht="15.75" customHeight="1">
      <c r="A71" s="10" t="s">
        <v>78</v>
      </c>
      <c r="B71" s="11" t="s">
        <v>20</v>
      </c>
      <c r="C71" s="31">
        <v>0</v>
      </c>
      <c r="D71" s="37">
        <f>SUM(Aug!D71+C71*10)</f>
        <v>0</v>
      </c>
      <c r="E71" s="8">
        <v>0</v>
      </c>
      <c r="F71" s="37">
        <f>SUM(Aug!F71+E71*10)</f>
        <v>0</v>
      </c>
      <c r="G71" s="8">
        <v>0</v>
      </c>
      <c r="H71" s="37">
        <f>SUM(Aug!H71+G71)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31">
        <v>2919</v>
      </c>
      <c r="D72" s="37">
        <f>SUM(Aug!D72+C72*10)</f>
        <v>45030</v>
      </c>
      <c r="E72" s="8">
        <v>0</v>
      </c>
      <c r="F72" s="37">
        <f>SUM(Aug!F72+E72*10)</f>
        <v>26182</v>
      </c>
      <c r="G72" s="8">
        <v>13891</v>
      </c>
      <c r="H72" s="37">
        <f>SUM(Aug!H72+G72)</f>
        <v>20671</v>
      </c>
      <c r="I72" s="37">
        <f t="shared" si="2"/>
        <v>16810</v>
      </c>
      <c r="J72" s="37">
        <f t="shared" si="3"/>
        <v>91883</v>
      </c>
    </row>
    <row r="73" spans="1:10" s="12" customFormat="1" ht="15.75" customHeight="1">
      <c r="A73" s="10" t="s">
        <v>80</v>
      </c>
      <c r="B73" s="11" t="s">
        <v>20</v>
      </c>
      <c r="C73" s="31">
        <v>6470</v>
      </c>
      <c r="D73" s="37">
        <f>SUM(Aug!D73+C73*10)</f>
        <v>338217</v>
      </c>
      <c r="E73" s="8">
        <v>2475</v>
      </c>
      <c r="F73" s="37">
        <f>SUM(Aug!F73+E73*10)</f>
        <v>45834</v>
      </c>
      <c r="G73" s="8">
        <v>205393</v>
      </c>
      <c r="H73" s="37">
        <f>SUM(Aug!H73+G73)</f>
        <v>280753</v>
      </c>
      <c r="I73" s="37">
        <f t="shared" si="2"/>
        <v>214338</v>
      </c>
      <c r="J73" s="37">
        <f t="shared" si="3"/>
        <v>664804</v>
      </c>
    </row>
    <row r="74" spans="1:10" s="1" customFormat="1" ht="15.75" customHeight="1">
      <c r="A74" s="5" t="s">
        <v>81</v>
      </c>
      <c r="B74" s="6" t="s">
        <v>20</v>
      </c>
      <c r="C74" s="31">
        <v>1461</v>
      </c>
      <c r="D74" s="37">
        <f>SUM(Aug!D74+C74*10)</f>
        <v>97024</v>
      </c>
      <c r="E74" s="8">
        <v>812</v>
      </c>
      <c r="F74" s="37">
        <f>SUM(Aug!F74+E74*10)</f>
        <v>52356</v>
      </c>
      <c r="G74" s="8">
        <v>16802</v>
      </c>
      <c r="H74" s="37">
        <f>SUM(Aug!H74+G74)</f>
        <v>57526</v>
      </c>
      <c r="I74" s="37">
        <f t="shared" si="2"/>
        <v>19075</v>
      </c>
      <c r="J74" s="37">
        <f t="shared" si="3"/>
        <v>206906</v>
      </c>
    </row>
    <row r="75" spans="1:10" s="12" customFormat="1" ht="15.75" customHeight="1">
      <c r="A75" s="10" t="s">
        <v>85</v>
      </c>
      <c r="B75" s="11" t="s">
        <v>20</v>
      </c>
      <c r="C75" s="31">
        <v>0</v>
      </c>
      <c r="D75" s="37">
        <f>SUM(Aug!D75+C75*10)</f>
        <v>0</v>
      </c>
      <c r="E75" s="8">
        <v>0</v>
      </c>
      <c r="F75" s="37">
        <f>SUM(Aug!F75+E75*10)</f>
        <v>0</v>
      </c>
      <c r="G75" s="8">
        <v>0</v>
      </c>
      <c r="H75" s="37">
        <f>SUM(Aug!H75+G75)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31">
        <v>0</v>
      </c>
      <c r="D76" s="37">
        <f>SUM(Aug!D76+C76*10)</f>
        <v>0</v>
      </c>
      <c r="E76" s="8">
        <v>0</v>
      </c>
      <c r="F76" s="37">
        <f>SUM(Aug!F76+E76*10)</f>
        <v>0</v>
      </c>
      <c r="G76" s="8">
        <v>-32880</v>
      </c>
      <c r="H76" s="37">
        <f>SUM(Aug!H76+G76)</f>
        <v>-32880</v>
      </c>
      <c r="I76" s="37">
        <f t="shared" si="2"/>
        <v>-32880</v>
      </c>
      <c r="J76" s="37">
        <f t="shared" si="3"/>
        <v>-32880</v>
      </c>
    </row>
    <row r="77" spans="1:10" s="1" customFormat="1" ht="15.75" customHeight="1">
      <c r="A77" s="5" t="s">
        <v>88</v>
      </c>
      <c r="B77" s="6" t="s">
        <v>20</v>
      </c>
      <c r="C77" s="31">
        <v>25760</v>
      </c>
      <c r="D77" s="37">
        <f>SUM(Aug!D77+C77*10)</f>
        <v>607848</v>
      </c>
      <c r="E77" s="8">
        <v>22452</v>
      </c>
      <c r="F77" s="37">
        <f>SUM(Aug!F77+E77*10)</f>
        <v>555368</v>
      </c>
      <c r="G77" s="8">
        <v>279980</v>
      </c>
      <c r="H77" s="37">
        <f>SUM(Aug!H77+G77)</f>
        <v>955191</v>
      </c>
      <c r="I77" s="37">
        <f t="shared" si="2"/>
        <v>328192</v>
      </c>
      <c r="J77" s="37">
        <f t="shared" si="3"/>
        <v>2118407</v>
      </c>
    </row>
    <row r="78" spans="1:10" s="1" customFormat="1" ht="15.75" customHeight="1">
      <c r="A78" s="5" t="s">
        <v>140</v>
      </c>
      <c r="B78" s="6" t="s">
        <v>20</v>
      </c>
      <c r="C78" s="31">
        <v>0</v>
      </c>
      <c r="D78" s="37">
        <f>SUM(Aug!D78+C78*10)</f>
        <v>0</v>
      </c>
      <c r="E78" s="8">
        <v>10274</v>
      </c>
      <c r="F78" s="37">
        <f>SUM(Aug!F78+E78*10)</f>
        <v>301188</v>
      </c>
      <c r="G78" s="8">
        <v>36432</v>
      </c>
      <c r="H78" s="37">
        <f>SUM(Aug!H78+G78)</f>
        <v>95442</v>
      </c>
      <c r="I78" s="37">
        <f t="shared" si="2"/>
        <v>46706</v>
      </c>
      <c r="J78" s="37">
        <f t="shared" si="3"/>
        <v>396630</v>
      </c>
    </row>
    <row r="79" spans="1:10" s="1" customFormat="1" ht="15.75" customHeight="1">
      <c r="A79" s="5" t="s">
        <v>138</v>
      </c>
      <c r="B79" s="6" t="s">
        <v>20</v>
      </c>
      <c r="C79" s="31">
        <v>0</v>
      </c>
      <c r="D79" s="37">
        <f>SUM(Aug!D79+C79*10)</f>
        <v>0</v>
      </c>
      <c r="E79" s="8">
        <v>13300</v>
      </c>
      <c r="F79" s="37">
        <f>SUM(Aug!F79+E79*10)</f>
        <v>433789</v>
      </c>
      <c r="G79" s="8">
        <v>56540</v>
      </c>
      <c r="H79" s="37">
        <f>SUM(Aug!H79+G79)</f>
        <v>133683</v>
      </c>
      <c r="I79" s="37">
        <f t="shared" si="2"/>
        <v>69840</v>
      </c>
      <c r="J79" s="37">
        <f t="shared" si="3"/>
        <v>567472</v>
      </c>
    </row>
    <row r="80" spans="1:10" s="1" customFormat="1" ht="15.75" customHeight="1">
      <c r="A80" s="5" t="s">
        <v>139</v>
      </c>
      <c r="B80" s="6" t="s">
        <v>20</v>
      </c>
      <c r="C80" s="31">
        <v>0</v>
      </c>
      <c r="D80" s="37">
        <f>SUM(Aug!D80+C80*10)</f>
        <v>0</v>
      </c>
      <c r="E80" s="8">
        <v>2630</v>
      </c>
      <c r="F80" s="37">
        <f>SUM(Aug!F80+E80*10)</f>
        <v>103623</v>
      </c>
      <c r="G80" s="8">
        <v>13428</v>
      </c>
      <c r="H80" s="37">
        <f>SUM(Aug!H80+G80)</f>
        <v>-3186</v>
      </c>
      <c r="I80" s="37">
        <f t="shared" si="2"/>
        <v>16058</v>
      </c>
      <c r="J80" s="37">
        <f t="shared" si="3"/>
        <v>100437</v>
      </c>
    </row>
    <row r="81" spans="1:10" s="3" customFormat="1" ht="21.75">
      <c r="A81" s="20" t="s">
        <v>126</v>
      </c>
      <c r="B81" s="2"/>
      <c r="C81" s="27">
        <f>SUM(C5:C35)</f>
        <v>276805</v>
      </c>
      <c r="D81" s="38">
        <f aca="true" t="shared" si="4" ref="D81:J81">SUM(D5:D35)</f>
        <v>6941155</v>
      </c>
      <c r="E81" s="27">
        <f t="shared" si="4"/>
        <v>110491</v>
      </c>
      <c r="F81" s="38">
        <f t="shared" si="4"/>
        <v>2635155</v>
      </c>
      <c r="G81" s="27">
        <f t="shared" si="4"/>
        <v>2648510</v>
      </c>
      <c r="H81" s="38">
        <f t="shared" si="4"/>
        <v>7463167</v>
      </c>
      <c r="I81" s="38">
        <f t="shared" si="4"/>
        <v>3035806</v>
      </c>
      <c r="J81" s="38">
        <f t="shared" si="4"/>
        <v>17039477</v>
      </c>
    </row>
    <row r="82" spans="1:10" s="3" customFormat="1" ht="21.75">
      <c r="A82" s="20" t="s">
        <v>127</v>
      </c>
      <c r="B82" s="2"/>
      <c r="C82" s="27">
        <f>SUM(C36:C80)</f>
        <v>293956</v>
      </c>
      <c r="D82" s="38">
        <f aca="true" t="shared" si="5" ref="D82:J82">SUM(D36:D80)</f>
        <v>9134135</v>
      </c>
      <c r="E82" s="27">
        <f t="shared" si="5"/>
        <v>248368</v>
      </c>
      <c r="F82" s="38">
        <f t="shared" si="5"/>
        <v>7097103</v>
      </c>
      <c r="G82" s="27">
        <f t="shared" si="5"/>
        <v>4515838</v>
      </c>
      <c r="H82" s="38">
        <f t="shared" si="5"/>
        <v>10737780</v>
      </c>
      <c r="I82" s="38">
        <f t="shared" si="5"/>
        <v>5058162</v>
      </c>
      <c r="J82" s="38">
        <f t="shared" si="5"/>
        <v>26969018</v>
      </c>
    </row>
    <row r="83" spans="1:10" s="3" customFormat="1" ht="15.75" customHeight="1">
      <c r="A83" s="18" t="s">
        <v>89</v>
      </c>
      <c r="B83" s="2"/>
      <c r="C83" s="27">
        <f>SUM(C81:C82)</f>
        <v>570761</v>
      </c>
      <c r="D83" s="38">
        <f aca="true" t="shared" si="6" ref="D83:J83">SUM(D81:D82)</f>
        <v>16075290</v>
      </c>
      <c r="E83" s="9">
        <f t="shared" si="6"/>
        <v>358859</v>
      </c>
      <c r="F83" s="38">
        <f t="shared" si="6"/>
        <v>9732258</v>
      </c>
      <c r="G83" s="9">
        <f t="shared" si="6"/>
        <v>7164348</v>
      </c>
      <c r="H83" s="38">
        <f t="shared" si="6"/>
        <v>18200947</v>
      </c>
      <c r="I83" s="38">
        <f t="shared" si="6"/>
        <v>8093968</v>
      </c>
      <c r="J83" s="38">
        <f t="shared" si="6"/>
        <v>44008495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155</v>
      </c>
      <c r="J84" s="51">
        <v>28750913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23358275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I3:IV83 B3:H86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17.28125" style="30" customWidth="1"/>
    <col min="2" max="2" width="9.140625" style="30" customWidth="1"/>
    <col min="3" max="3" width="15.7109375" style="30" customWidth="1"/>
    <col min="4" max="4" width="15.7109375" style="49" customWidth="1"/>
    <col min="5" max="5" width="15.7109375" style="30" customWidth="1"/>
    <col min="6" max="6" width="15.7109375" style="49" customWidth="1"/>
    <col min="7" max="7" width="15.7109375" style="30" customWidth="1"/>
    <col min="8" max="10" width="15.7109375" style="49" customWidth="1"/>
    <col min="11" max="16384" width="9.140625" style="30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8" customFormat="1" ht="10.5">
      <c r="A2" s="18" t="s">
        <v>146</v>
      </c>
      <c r="D2" s="47"/>
      <c r="F2" s="47"/>
      <c r="H2" s="47"/>
      <c r="I2" s="47"/>
      <c r="J2" s="47"/>
    </row>
    <row r="3" spans="1:10" s="5" customFormat="1" ht="10.5">
      <c r="A3" s="28"/>
      <c r="B3" s="28"/>
      <c r="C3" s="28"/>
      <c r="D3" s="48"/>
      <c r="E3" s="28"/>
      <c r="F3" s="48"/>
      <c r="G3" s="28"/>
      <c r="H3" s="48"/>
      <c r="I3" s="48"/>
      <c r="J3" s="48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41" t="s">
        <v>11</v>
      </c>
      <c r="E4" s="4" t="s">
        <v>118</v>
      </c>
      <c r="F4" s="41" t="s">
        <v>14</v>
      </c>
      <c r="G4" s="4" t="s">
        <v>119</v>
      </c>
      <c r="H4" s="41" t="s">
        <v>90</v>
      </c>
      <c r="I4" s="41" t="s">
        <v>120</v>
      </c>
      <c r="J4" s="41" t="s">
        <v>18</v>
      </c>
    </row>
    <row r="5" spans="1:10" s="4" customFormat="1" ht="20.25" customHeight="1">
      <c r="A5" s="22" t="s">
        <v>133</v>
      </c>
      <c r="B5" s="4" t="s">
        <v>22</v>
      </c>
      <c r="C5" s="32">
        <v>1040</v>
      </c>
      <c r="D5" s="36">
        <f>SUM(Sep!D5+C5*9)</f>
        <v>200239</v>
      </c>
      <c r="E5" s="32">
        <v>839</v>
      </c>
      <c r="F5" s="36">
        <f>SUM(Sep!F5+E5*9)</f>
        <v>123987</v>
      </c>
      <c r="G5" s="32">
        <v>25692</v>
      </c>
      <c r="H5" s="36">
        <f>SUM(Sep!H5+G5)</f>
        <v>238453</v>
      </c>
      <c r="I5" s="36">
        <f aca="true" t="shared" si="0" ref="I5:I68">SUM(C5,E5,G5)</f>
        <v>27571</v>
      </c>
      <c r="J5" s="36">
        <f aca="true" t="shared" si="1" ref="J5:J75">SUM(D5+F5+H5)</f>
        <v>562679</v>
      </c>
    </row>
    <row r="6" spans="1:10" s="16" customFormat="1" ht="15.75" customHeight="1">
      <c r="A6" s="10" t="s">
        <v>21</v>
      </c>
      <c r="B6" s="11" t="s">
        <v>22</v>
      </c>
      <c r="C6" s="32">
        <v>3239</v>
      </c>
      <c r="D6" s="36">
        <f>SUM(Sep!D6+C6*9)</f>
        <v>29151</v>
      </c>
      <c r="E6" s="32">
        <v>0</v>
      </c>
      <c r="F6" s="36">
        <f>SUM(Sep!F6+E6*9)</f>
        <v>10560</v>
      </c>
      <c r="G6" s="32">
        <v>384</v>
      </c>
      <c r="H6" s="36">
        <f>SUM(Sep!H6+G6)</f>
        <v>3367</v>
      </c>
      <c r="I6" s="36">
        <f t="shared" si="0"/>
        <v>3623</v>
      </c>
      <c r="J6" s="36">
        <f t="shared" si="1"/>
        <v>43078</v>
      </c>
    </row>
    <row r="7" spans="1:10" s="16" customFormat="1" ht="15.75" customHeight="1">
      <c r="A7" s="10" t="s">
        <v>23</v>
      </c>
      <c r="B7" s="11" t="s">
        <v>22</v>
      </c>
      <c r="C7" s="32">
        <v>2823</v>
      </c>
      <c r="D7" s="36">
        <f>SUM(Sep!D7+C7*9)</f>
        <v>112324</v>
      </c>
      <c r="E7" s="32">
        <v>1056</v>
      </c>
      <c r="F7" s="36">
        <f>SUM(Sep!F7+E7*9)</f>
        <v>115946</v>
      </c>
      <c r="G7" s="32">
        <v>79517</v>
      </c>
      <c r="H7" s="36">
        <f>SUM(Sep!H7+G7)</f>
        <v>209301</v>
      </c>
      <c r="I7" s="36">
        <f t="shared" si="0"/>
        <v>83396</v>
      </c>
      <c r="J7" s="36">
        <f t="shared" si="1"/>
        <v>437571</v>
      </c>
    </row>
    <row r="8" spans="1:10" s="18" customFormat="1" ht="15.75" customHeight="1">
      <c r="A8" s="5" t="s">
        <v>24</v>
      </c>
      <c r="B8" s="6" t="s">
        <v>22</v>
      </c>
      <c r="C8" s="32">
        <v>39351</v>
      </c>
      <c r="D8" s="36">
        <f>SUM(Sep!D8+C8*9)</f>
        <v>1124876</v>
      </c>
      <c r="E8" s="32">
        <v>4932</v>
      </c>
      <c r="F8" s="36">
        <f>SUM(Sep!F8+E8*9)</f>
        <v>144650</v>
      </c>
      <c r="G8" s="32">
        <v>753121</v>
      </c>
      <c r="H8" s="36">
        <f>SUM(Sep!H8+G8)</f>
        <v>1241576</v>
      </c>
      <c r="I8" s="36">
        <f t="shared" si="0"/>
        <v>797404</v>
      </c>
      <c r="J8" s="36">
        <f t="shared" si="1"/>
        <v>2511102</v>
      </c>
    </row>
    <row r="9" spans="1:10" s="16" customFormat="1" ht="15.75" customHeight="1">
      <c r="A9" s="10" t="s">
        <v>25</v>
      </c>
      <c r="B9" s="11" t="s">
        <v>22</v>
      </c>
      <c r="C9" s="32"/>
      <c r="D9" s="36">
        <f>SUM(Sep!D9+C9*9)</f>
        <v>96663</v>
      </c>
      <c r="E9" s="32">
        <v>1056</v>
      </c>
      <c r="F9" s="36">
        <f>SUM(Sep!F9+E9*9)</f>
        <v>38148</v>
      </c>
      <c r="G9" s="32">
        <v>3168</v>
      </c>
      <c r="H9" s="36">
        <f>SUM(Sep!H9+G9)</f>
        <v>50559</v>
      </c>
      <c r="I9" s="36">
        <f t="shared" si="0"/>
        <v>4224</v>
      </c>
      <c r="J9" s="36">
        <f t="shared" si="1"/>
        <v>185370</v>
      </c>
    </row>
    <row r="10" spans="1:10" s="18" customFormat="1" ht="15.75" customHeight="1">
      <c r="A10" s="5" t="s">
        <v>27</v>
      </c>
      <c r="B10" s="6" t="s">
        <v>22</v>
      </c>
      <c r="C10" s="32">
        <v>782</v>
      </c>
      <c r="D10" s="36">
        <f>SUM(Sep!D10+C10*9)</f>
        <v>135284</v>
      </c>
      <c r="E10" s="32">
        <v>1056</v>
      </c>
      <c r="F10" s="36">
        <f>SUM(Sep!F10+E10*9)</f>
        <v>155140</v>
      </c>
      <c r="G10" s="32">
        <v>6578</v>
      </c>
      <c r="H10" s="36">
        <f>SUM(Sep!H10+G10)</f>
        <v>200518</v>
      </c>
      <c r="I10" s="36">
        <f t="shared" si="0"/>
        <v>8416</v>
      </c>
      <c r="J10" s="36">
        <f t="shared" si="1"/>
        <v>490942</v>
      </c>
    </row>
    <row r="11" spans="1:10" s="18" customFormat="1" ht="15.75" customHeight="1">
      <c r="A11" s="5" t="s">
        <v>30</v>
      </c>
      <c r="B11" s="6" t="s">
        <v>22</v>
      </c>
      <c r="C11" s="32">
        <v>0</v>
      </c>
      <c r="D11" s="36">
        <f>SUM(Sep!D11+C11*9)</f>
        <v>93209</v>
      </c>
      <c r="E11" s="32">
        <v>3636</v>
      </c>
      <c r="F11" s="36">
        <f>SUM(Sep!F11+E11*9)</f>
        <v>193398</v>
      </c>
      <c r="G11" s="32">
        <v>1074</v>
      </c>
      <c r="H11" s="36">
        <f>SUM(Sep!H11+G11)</f>
        <v>329505</v>
      </c>
      <c r="I11" s="36">
        <f t="shared" si="0"/>
        <v>4710</v>
      </c>
      <c r="J11" s="36">
        <f t="shared" si="1"/>
        <v>616112</v>
      </c>
    </row>
    <row r="12" spans="1:10" s="18" customFormat="1" ht="15.75" customHeight="1">
      <c r="A12" s="5" t="s">
        <v>31</v>
      </c>
      <c r="B12" s="6" t="s">
        <v>22</v>
      </c>
      <c r="C12" s="32">
        <v>2919</v>
      </c>
      <c r="D12" s="36">
        <f>SUM(Sep!D12+C12*9)</f>
        <v>165025</v>
      </c>
      <c r="E12" s="32">
        <v>1644</v>
      </c>
      <c r="F12" s="36">
        <f>SUM(Sep!F12+E12*9)</f>
        <v>74272</v>
      </c>
      <c r="G12" s="32">
        <v>9249</v>
      </c>
      <c r="H12" s="36">
        <f>SUM(Sep!H12+G12)</f>
        <v>130364</v>
      </c>
      <c r="I12" s="36">
        <f t="shared" si="0"/>
        <v>13812</v>
      </c>
      <c r="J12" s="36">
        <f t="shared" si="1"/>
        <v>369661</v>
      </c>
    </row>
    <row r="13" spans="1:10" s="16" customFormat="1" ht="15.75" customHeight="1">
      <c r="A13" s="10" t="s">
        <v>36</v>
      </c>
      <c r="B13" s="11" t="s">
        <v>22</v>
      </c>
      <c r="C13" s="32">
        <v>0</v>
      </c>
      <c r="D13" s="36">
        <f>SUM(Sep!D13+C13*9)</f>
        <v>5410</v>
      </c>
      <c r="E13" s="32">
        <v>0</v>
      </c>
      <c r="F13" s="36">
        <f>SUM(Sep!F13+E13*9)</f>
        <v>0</v>
      </c>
      <c r="G13" s="32">
        <v>0</v>
      </c>
      <c r="H13" s="36">
        <f>SUM(Sep!H13+G13)</f>
        <v>852</v>
      </c>
      <c r="I13" s="36">
        <f t="shared" si="0"/>
        <v>0</v>
      </c>
      <c r="J13" s="36">
        <f t="shared" si="1"/>
        <v>6262</v>
      </c>
    </row>
    <row r="14" spans="1:10" s="18" customFormat="1" ht="15.75" customHeight="1">
      <c r="A14" s="5" t="s">
        <v>37</v>
      </c>
      <c r="B14" s="6" t="s">
        <v>22</v>
      </c>
      <c r="C14" s="32">
        <v>1805</v>
      </c>
      <c r="D14" s="36">
        <f>SUM(Sep!D14+C14*9)</f>
        <v>237270</v>
      </c>
      <c r="E14" s="32">
        <v>2112</v>
      </c>
      <c r="F14" s="36">
        <f>SUM(Sep!F14+E14*9)</f>
        <v>85016</v>
      </c>
      <c r="G14" s="32">
        <v>54144</v>
      </c>
      <c r="H14" s="36">
        <f>SUM(Sep!H14+G14)</f>
        <v>287169</v>
      </c>
      <c r="I14" s="36">
        <f t="shared" si="0"/>
        <v>58061</v>
      </c>
      <c r="J14" s="36">
        <f t="shared" si="1"/>
        <v>609455</v>
      </c>
    </row>
    <row r="15" spans="1:10" s="18" customFormat="1" ht="15.75" customHeight="1">
      <c r="A15" s="5" t="s">
        <v>40</v>
      </c>
      <c r="B15" s="6" t="s">
        <v>22</v>
      </c>
      <c r="C15" s="32">
        <v>7452</v>
      </c>
      <c r="D15" s="36">
        <f>SUM(Sep!D15+C15*9)</f>
        <v>334014</v>
      </c>
      <c r="E15" s="32">
        <v>5608</v>
      </c>
      <c r="F15" s="36">
        <f>SUM(Sep!F15+E15*9)</f>
        <v>120822</v>
      </c>
      <c r="G15" s="32">
        <v>98430</v>
      </c>
      <c r="H15" s="36">
        <f>SUM(Sep!H15+G15)</f>
        <v>296652</v>
      </c>
      <c r="I15" s="36">
        <f t="shared" si="0"/>
        <v>111490</v>
      </c>
      <c r="J15" s="36">
        <f t="shared" si="1"/>
        <v>751488</v>
      </c>
    </row>
    <row r="16" spans="1:10" s="18" customFormat="1" ht="15.75" customHeight="1">
      <c r="A16" s="5" t="s">
        <v>44</v>
      </c>
      <c r="B16" s="6" t="s">
        <v>22</v>
      </c>
      <c r="C16" s="32">
        <v>376</v>
      </c>
      <c r="D16" s="36">
        <f>SUM(Sep!D16+C16*9)</f>
        <v>338202</v>
      </c>
      <c r="E16" s="32">
        <v>1056</v>
      </c>
      <c r="F16" s="36">
        <f>SUM(Sep!F16+E16*9)</f>
        <v>106962</v>
      </c>
      <c r="G16" s="32">
        <v>13336</v>
      </c>
      <c r="H16" s="36">
        <f>SUM(Sep!H16+G16)</f>
        <v>397095</v>
      </c>
      <c r="I16" s="36">
        <f t="shared" si="0"/>
        <v>14768</v>
      </c>
      <c r="J16" s="36">
        <f t="shared" si="1"/>
        <v>842259</v>
      </c>
    </row>
    <row r="17" spans="1:10" s="18" customFormat="1" ht="15.75" customHeight="1">
      <c r="A17" s="5" t="s">
        <v>45</v>
      </c>
      <c r="B17" s="6" t="s">
        <v>22</v>
      </c>
      <c r="C17" s="32">
        <v>3170</v>
      </c>
      <c r="D17" s="36">
        <f>SUM(Sep!D17+C17*9)</f>
        <v>185910</v>
      </c>
      <c r="E17" s="32">
        <v>8241</v>
      </c>
      <c r="F17" s="36">
        <f>SUM(Sep!F17+E17*9)</f>
        <v>129369</v>
      </c>
      <c r="G17" s="32">
        <v>36800</v>
      </c>
      <c r="H17" s="36">
        <f>SUM(Sep!H17+G17)</f>
        <v>245525</v>
      </c>
      <c r="I17" s="36">
        <f t="shared" si="0"/>
        <v>48211</v>
      </c>
      <c r="J17" s="36">
        <f t="shared" si="1"/>
        <v>560804</v>
      </c>
    </row>
    <row r="18" spans="1:10" s="18" customFormat="1" ht="15.75" customHeight="1">
      <c r="A18" s="5" t="s">
        <v>46</v>
      </c>
      <c r="B18" s="6" t="s">
        <v>22</v>
      </c>
      <c r="C18" s="32">
        <v>4098</v>
      </c>
      <c r="D18" s="36">
        <f>SUM(Sep!D18+C18*9)</f>
        <v>578450</v>
      </c>
      <c r="E18" s="32">
        <v>1736</v>
      </c>
      <c r="F18" s="36">
        <f>SUM(Sep!F18+E18*9)</f>
        <v>223146</v>
      </c>
      <c r="G18" s="32">
        <v>146321</v>
      </c>
      <c r="H18" s="36">
        <f>SUM(Sep!H18+G18)</f>
        <v>940442</v>
      </c>
      <c r="I18" s="36">
        <f t="shared" si="0"/>
        <v>152155</v>
      </c>
      <c r="J18" s="36">
        <f t="shared" si="1"/>
        <v>1742038</v>
      </c>
    </row>
    <row r="19" spans="1:10" s="16" customFormat="1" ht="15.75" customHeight="1">
      <c r="A19" s="10" t="s">
        <v>47</v>
      </c>
      <c r="B19" s="11" t="s">
        <v>22</v>
      </c>
      <c r="C19" s="32">
        <v>1154</v>
      </c>
      <c r="D19" s="36">
        <f>SUM(Sep!D19+C19*9)</f>
        <v>36581</v>
      </c>
      <c r="E19" s="32">
        <v>173</v>
      </c>
      <c r="F19" s="36">
        <f>SUM(Sep!F19+E19*9)</f>
        <v>3767</v>
      </c>
      <c r="G19" s="32">
        <v>210287</v>
      </c>
      <c r="H19" s="36">
        <f>SUM(Sep!H19+G19)</f>
        <v>263458</v>
      </c>
      <c r="I19" s="36">
        <f t="shared" si="0"/>
        <v>211614</v>
      </c>
      <c r="J19" s="36">
        <f t="shared" si="1"/>
        <v>303806</v>
      </c>
    </row>
    <row r="20" spans="1:10" s="16" customFormat="1" ht="15.75" customHeight="1">
      <c r="A20" s="10" t="s">
        <v>49</v>
      </c>
      <c r="B20" s="11" t="s">
        <v>22</v>
      </c>
      <c r="C20" s="32">
        <v>0</v>
      </c>
      <c r="D20" s="36">
        <f>SUM(Sep!D20+C20*9)</f>
        <v>0</v>
      </c>
      <c r="E20" s="32">
        <v>0</v>
      </c>
      <c r="F20" s="36">
        <f>SUM(Sep!F20+E20*9)</f>
        <v>0</v>
      </c>
      <c r="G20" s="32">
        <v>0</v>
      </c>
      <c r="H20" s="36">
        <f>SUM(Sep!H20+G20)</f>
        <v>0</v>
      </c>
      <c r="I20" s="36">
        <f t="shared" si="0"/>
        <v>0</v>
      </c>
      <c r="J20" s="36">
        <f t="shared" si="1"/>
        <v>0</v>
      </c>
    </row>
    <row r="21" spans="1:10" s="18" customFormat="1" ht="15.75" customHeight="1">
      <c r="A21" s="5" t="s">
        <v>50</v>
      </c>
      <c r="B21" s="6" t="s">
        <v>22</v>
      </c>
      <c r="C21" s="32">
        <v>2796</v>
      </c>
      <c r="D21" s="36">
        <f>SUM(Sep!D21+C21*9)</f>
        <v>178594</v>
      </c>
      <c r="E21" s="32">
        <v>1644</v>
      </c>
      <c r="F21" s="36">
        <f>SUM(Sep!F21+E21*9)</f>
        <v>47535</v>
      </c>
      <c r="G21" s="32">
        <v>14136</v>
      </c>
      <c r="H21" s="36">
        <f>SUM(Sep!H21+G21)</f>
        <v>303040</v>
      </c>
      <c r="I21" s="36">
        <f t="shared" si="0"/>
        <v>18576</v>
      </c>
      <c r="J21" s="36">
        <f t="shared" si="1"/>
        <v>529169</v>
      </c>
    </row>
    <row r="22" spans="1:10" s="18" customFormat="1" ht="15.75" customHeight="1">
      <c r="A22" s="5" t="s">
        <v>51</v>
      </c>
      <c r="B22" s="6" t="s">
        <v>22</v>
      </c>
      <c r="C22" s="32">
        <v>0</v>
      </c>
      <c r="D22" s="36">
        <f>SUM(Sep!D22+C22*9)</f>
        <v>0</v>
      </c>
      <c r="E22" s="32">
        <v>0</v>
      </c>
      <c r="F22" s="36">
        <f>SUM(Sep!F22+E22*9)</f>
        <v>0</v>
      </c>
      <c r="G22" s="32">
        <v>0</v>
      </c>
      <c r="H22" s="36">
        <f>SUM(Sep!H22+G22)</f>
        <v>0</v>
      </c>
      <c r="I22" s="36">
        <f t="shared" si="0"/>
        <v>0</v>
      </c>
      <c r="J22" s="36">
        <f t="shared" si="1"/>
        <v>0</v>
      </c>
    </row>
    <row r="23" spans="1:10" s="18" customFormat="1" ht="15.75" customHeight="1">
      <c r="A23" s="5" t="s">
        <v>52</v>
      </c>
      <c r="B23" s="6" t="s">
        <v>22</v>
      </c>
      <c r="C23" s="32">
        <v>6902</v>
      </c>
      <c r="D23" s="36">
        <f>SUM(Sep!D23+C23*9)</f>
        <v>433448</v>
      </c>
      <c r="E23" s="32">
        <v>7173</v>
      </c>
      <c r="F23" s="36">
        <f>SUM(Sep!F23+E23*9)</f>
        <v>189277</v>
      </c>
      <c r="G23" s="32">
        <v>84909</v>
      </c>
      <c r="H23" s="36">
        <f>SUM(Sep!H23+G23)</f>
        <v>1046605</v>
      </c>
      <c r="I23" s="36">
        <f t="shared" si="0"/>
        <v>98984</v>
      </c>
      <c r="J23" s="36">
        <f t="shared" si="1"/>
        <v>1669330</v>
      </c>
    </row>
    <row r="24" spans="1:10" s="18" customFormat="1" ht="15.75" customHeight="1">
      <c r="A24" s="5" t="s">
        <v>53</v>
      </c>
      <c r="B24" s="6" t="s">
        <v>22</v>
      </c>
      <c r="C24" s="32">
        <v>0</v>
      </c>
      <c r="D24" s="36">
        <f>SUM(Sep!D24+C24*9)</f>
        <v>0</v>
      </c>
      <c r="E24" s="32">
        <v>0</v>
      </c>
      <c r="F24" s="36">
        <f>SUM(Sep!F24+E24*9)</f>
        <v>0</v>
      </c>
      <c r="G24" s="32">
        <v>0</v>
      </c>
      <c r="H24" s="36">
        <f>SUM(Sep!H24+G24)</f>
        <v>0</v>
      </c>
      <c r="I24" s="36">
        <f t="shared" si="0"/>
        <v>0</v>
      </c>
      <c r="J24" s="36">
        <f t="shared" si="1"/>
        <v>0</v>
      </c>
    </row>
    <row r="25" spans="1:10" s="16" customFormat="1" ht="15.75" customHeight="1">
      <c r="A25" s="10" t="s">
        <v>57</v>
      </c>
      <c r="B25" s="11" t="s">
        <v>22</v>
      </c>
      <c r="C25" s="32">
        <v>0</v>
      </c>
      <c r="D25" s="36">
        <f>SUM(Sep!D25+C25*9)</f>
        <v>658566</v>
      </c>
      <c r="E25" s="32">
        <v>3720</v>
      </c>
      <c r="F25" s="36">
        <f>SUM(Sep!F25+E25*9)</f>
        <v>161804</v>
      </c>
      <c r="G25" s="32">
        <v>11404</v>
      </c>
      <c r="H25" s="36">
        <f>SUM(Sep!H25+G25)</f>
        <v>117093</v>
      </c>
      <c r="I25" s="36">
        <f t="shared" si="0"/>
        <v>15124</v>
      </c>
      <c r="J25" s="36">
        <f t="shared" si="1"/>
        <v>937463</v>
      </c>
    </row>
    <row r="26" spans="1:10" s="18" customFormat="1" ht="15.75" customHeight="1">
      <c r="A26" s="5" t="s">
        <v>63</v>
      </c>
      <c r="B26" s="6" t="s">
        <v>22</v>
      </c>
      <c r="C26" s="32">
        <v>0</v>
      </c>
      <c r="D26" s="36">
        <f>SUM(Sep!D26+C26*9)</f>
        <v>133525</v>
      </c>
      <c r="E26" s="32">
        <v>1056</v>
      </c>
      <c r="F26" s="36">
        <f>SUM(Sep!F26+E26*9)</f>
        <v>71203</v>
      </c>
      <c r="G26" s="32">
        <v>13728</v>
      </c>
      <c r="H26" s="36">
        <f>SUM(Sep!H26+G26)</f>
        <v>114272</v>
      </c>
      <c r="I26" s="36">
        <f t="shared" si="0"/>
        <v>14784</v>
      </c>
      <c r="J26" s="36">
        <f t="shared" si="1"/>
        <v>319000</v>
      </c>
    </row>
    <row r="27" spans="1:10" s="18" customFormat="1" ht="15.75" customHeight="1">
      <c r="A27" s="5" t="s">
        <v>64</v>
      </c>
      <c r="B27" s="6" t="s">
        <v>22</v>
      </c>
      <c r="C27" s="32">
        <v>5430</v>
      </c>
      <c r="D27" s="36">
        <f>SUM(Sep!D27+C27*9)</f>
        <v>312640</v>
      </c>
      <c r="E27" s="32">
        <v>7805</v>
      </c>
      <c r="F27" s="36">
        <f>SUM(Sep!F27+E27*9)</f>
        <v>214189</v>
      </c>
      <c r="G27" s="32">
        <v>47048</v>
      </c>
      <c r="H27" s="36">
        <f>SUM(Sep!H27+G27)</f>
        <v>645656</v>
      </c>
      <c r="I27" s="36">
        <f t="shared" si="0"/>
        <v>60283</v>
      </c>
      <c r="J27" s="36">
        <f t="shared" si="1"/>
        <v>1172485</v>
      </c>
    </row>
    <row r="28" spans="1:10" s="18" customFormat="1" ht="15.75" customHeight="1">
      <c r="A28" s="5" t="s">
        <v>77</v>
      </c>
      <c r="B28" s="6" t="s">
        <v>22</v>
      </c>
      <c r="C28" s="32">
        <v>601</v>
      </c>
      <c r="D28" s="36">
        <f>SUM(Sep!D28+C28*9)</f>
        <v>91770</v>
      </c>
      <c r="E28" s="32">
        <v>3898</v>
      </c>
      <c r="F28" s="36">
        <f>SUM(Sep!F28+E28*9)</f>
        <v>73850</v>
      </c>
      <c r="G28" s="32">
        <v>9330</v>
      </c>
      <c r="H28" s="36">
        <f>SUM(Sep!H28+G28)</f>
        <v>36358</v>
      </c>
      <c r="I28" s="36">
        <f t="shared" si="0"/>
        <v>13829</v>
      </c>
      <c r="J28" s="36">
        <f t="shared" si="1"/>
        <v>201978</v>
      </c>
    </row>
    <row r="29" spans="1:10" s="18" customFormat="1" ht="15.75" customHeight="1">
      <c r="A29" s="5" t="s">
        <v>82</v>
      </c>
      <c r="B29" s="6" t="s">
        <v>22</v>
      </c>
      <c r="C29" s="32">
        <v>7616</v>
      </c>
      <c r="D29" s="36">
        <f>SUM(Sep!D29+C29*9)</f>
        <v>421942</v>
      </c>
      <c r="E29" s="32">
        <v>0</v>
      </c>
      <c r="F29" s="36">
        <f>SUM(Sep!F29+E29*9)</f>
        <v>16440</v>
      </c>
      <c r="G29" s="32">
        <v>189531</v>
      </c>
      <c r="H29" s="36">
        <f>SUM(Sep!H29+G29)</f>
        <v>818319</v>
      </c>
      <c r="I29" s="36">
        <f t="shared" si="0"/>
        <v>197147</v>
      </c>
      <c r="J29" s="36">
        <f t="shared" si="1"/>
        <v>1256701</v>
      </c>
    </row>
    <row r="30" spans="1:10" s="18" customFormat="1" ht="15.75" customHeight="1">
      <c r="A30" s="5" t="s">
        <v>83</v>
      </c>
      <c r="B30" s="6" t="s">
        <v>22</v>
      </c>
      <c r="C30" s="32">
        <v>9016</v>
      </c>
      <c r="D30" s="36">
        <f>SUM(Sep!D30+C30*9)</f>
        <v>1000439</v>
      </c>
      <c r="E30" s="32">
        <v>1644</v>
      </c>
      <c r="F30" s="36">
        <f>SUM(Sep!F30+E30*9)</f>
        <v>134948</v>
      </c>
      <c r="G30" s="32">
        <v>131898</v>
      </c>
      <c r="H30" s="36">
        <f>SUM(Sep!H30+G30)</f>
        <v>572119</v>
      </c>
      <c r="I30" s="36">
        <f t="shared" si="0"/>
        <v>142558</v>
      </c>
      <c r="J30" s="36">
        <f t="shared" si="1"/>
        <v>1707506</v>
      </c>
    </row>
    <row r="31" spans="1:10" s="18" customFormat="1" ht="15.75" customHeight="1">
      <c r="A31" s="5" t="s">
        <v>84</v>
      </c>
      <c r="B31" s="6" t="s">
        <v>22</v>
      </c>
      <c r="C31" s="32">
        <v>1473</v>
      </c>
      <c r="D31" s="36">
        <f>SUM(Sep!D31+C31*9)</f>
        <v>214265</v>
      </c>
      <c r="E31" s="32">
        <v>12689</v>
      </c>
      <c r="F31" s="36">
        <f>SUM(Sep!F31+E31*9)</f>
        <v>438961</v>
      </c>
      <c r="G31" s="32">
        <v>49460</v>
      </c>
      <c r="H31" s="36">
        <f>SUM(Sep!H31+G31)</f>
        <v>732553</v>
      </c>
      <c r="I31" s="36">
        <f t="shared" si="0"/>
        <v>63622</v>
      </c>
      <c r="J31" s="36">
        <f t="shared" si="1"/>
        <v>1385779</v>
      </c>
    </row>
    <row r="32" spans="1:10" s="16" customFormat="1" ht="15.75" customHeight="1">
      <c r="A32" s="10" t="s">
        <v>86</v>
      </c>
      <c r="B32" s="11" t="s">
        <v>22</v>
      </c>
      <c r="C32" s="32">
        <v>0</v>
      </c>
      <c r="D32" s="36">
        <f>SUM(Sep!D32+C32*9)</f>
        <v>43821</v>
      </c>
      <c r="E32" s="32">
        <v>0</v>
      </c>
      <c r="F32" s="36">
        <f>SUM(Sep!F32+E32*9)</f>
        <v>21912</v>
      </c>
      <c r="G32" s="32">
        <v>0</v>
      </c>
      <c r="H32" s="36">
        <f>SUM(Sep!H32+G32)</f>
        <v>25562</v>
      </c>
      <c r="I32" s="36">
        <f t="shared" si="0"/>
        <v>0</v>
      </c>
      <c r="J32" s="36">
        <f t="shared" si="1"/>
        <v>91295</v>
      </c>
    </row>
    <row r="33" spans="1:10" s="16" customFormat="1" ht="15.75" customHeight="1">
      <c r="A33" s="10" t="s">
        <v>135</v>
      </c>
      <c r="B33" s="11" t="s">
        <v>22</v>
      </c>
      <c r="C33" s="32">
        <v>0</v>
      </c>
      <c r="D33" s="36">
        <f>SUM(Sep!D33+C33*9)</f>
        <v>28644</v>
      </c>
      <c r="E33" s="32">
        <v>1644</v>
      </c>
      <c r="F33" s="36">
        <f>SUM(Sep!F33+E33*9)</f>
        <v>134872</v>
      </c>
      <c r="G33" s="32">
        <v>1644</v>
      </c>
      <c r="H33" s="36">
        <f>SUM(Sep!H33+G33)</f>
        <v>110391</v>
      </c>
      <c r="I33" s="36">
        <f t="shared" si="0"/>
        <v>3288</v>
      </c>
      <c r="J33" s="36">
        <f t="shared" si="1"/>
        <v>273907</v>
      </c>
    </row>
    <row r="34" spans="1:10" s="16" customFormat="1" ht="15.75" customHeight="1">
      <c r="A34" s="10" t="s">
        <v>136</v>
      </c>
      <c r="B34" s="11" t="s">
        <v>22</v>
      </c>
      <c r="C34" s="32">
        <v>0</v>
      </c>
      <c r="D34" s="36">
        <f>SUM(Sep!D34+C34*9)</f>
        <v>669280</v>
      </c>
      <c r="E34" s="32">
        <v>0</v>
      </c>
      <c r="F34" s="36">
        <f>SUM(Sep!F34+E34*9)</f>
        <v>201916</v>
      </c>
      <c r="G34" s="32">
        <v>27503</v>
      </c>
      <c r="H34" s="36">
        <f>SUM(Sep!H34+G34)</f>
        <v>73396</v>
      </c>
      <c r="I34" s="36">
        <f t="shared" si="0"/>
        <v>27503</v>
      </c>
      <c r="J34" s="36">
        <f t="shared" si="1"/>
        <v>944592</v>
      </c>
    </row>
    <row r="35" spans="1:10" s="16" customFormat="1" ht="15.75" customHeight="1">
      <c r="A35" s="10" t="s">
        <v>137</v>
      </c>
      <c r="B35" s="11" t="s">
        <v>22</v>
      </c>
      <c r="C35" s="32">
        <v>0</v>
      </c>
      <c r="D35" s="36">
        <f>SUM(Sep!D35+C35*9)</f>
        <v>0</v>
      </c>
      <c r="E35" s="32">
        <v>2965</v>
      </c>
      <c r="F35" s="36">
        <f>SUM(Sep!F35+E35*9)</f>
        <v>99512</v>
      </c>
      <c r="G35" s="32">
        <v>9575</v>
      </c>
      <c r="H35" s="36">
        <f>SUM(Sep!H35+G35)</f>
        <v>61234</v>
      </c>
      <c r="I35" s="36">
        <f t="shared" si="0"/>
        <v>12540</v>
      </c>
      <c r="J35" s="36">
        <f t="shared" si="1"/>
        <v>160746</v>
      </c>
    </row>
    <row r="36" spans="1:10" s="16" customFormat="1" ht="15.75" customHeight="1">
      <c r="A36" s="10" t="s">
        <v>130</v>
      </c>
      <c r="B36" s="11" t="s">
        <v>20</v>
      </c>
      <c r="C36" s="32">
        <v>1671</v>
      </c>
      <c r="D36" s="36">
        <f>SUM(Sep!D36+C36*9)</f>
        <v>397079</v>
      </c>
      <c r="E36" s="32">
        <v>2402</v>
      </c>
      <c r="F36" s="36">
        <f>SUM(Sep!F36+E36*9)</f>
        <v>51318</v>
      </c>
      <c r="G36" s="32">
        <v>5533</v>
      </c>
      <c r="H36" s="36">
        <f>SUM(Sep!H36+G36)</f>
        <v>126439</v>
      </c>
      <c r="I36" s="36">
        <f t="shared" si="0"/>
        <v>9606</v>
      </c>
      <c r="J36" s="36">
        <f t="shared" si="1"/>
        <v>574836</v>
      </c>
    </row>
    <row r="37" spans="1:10" s="18" customFormat="1" ht="15.75" customHeight="1">
      <c r="A37" s="5" t="s">
        <v>19</v>
      </c>
      <c r="B37" s="6" t="s">
        <v>20</v>
      </c>
      <c r="C37" s="32">
        <v>1837</v>
      </c>
      <c r="D37" s="36">
        <f>SUM(Sep!D37+C37*9)</f>
        <v>75929</v>
      </c>
      <c r="E37" s="32">
        <v>0</v>
      </c>
      <c r="F37" s="36">
        <f>SUM(Sep!F37+E37*9)</f>
        <v>10835</v>
      </c>
      <c r="G37" s="32">
        <v>13769</v>
      </c>
      <c r="H37" s="36">
        <f>SUM(Sep!H37+G37)</f>
        <v>63434</v>
      </c>
      <c r="I37" s="36">
        <f t="shared" si="0"/>
        <v>15606</v>
      </c>
      <c r="J37" s="36">
        <f t="shared" si="1"/>
        <v>150198</v>
      </c>
    </row>
    <row r="38" spans="1:10" s="18" customFormat="1" ht="15.75" customHeight="1">
      <c r="A38" s="5" t="s">
        <v>26</v>
      </c>
      <c r="B38" s="6" t="s">
        <v>20</v>
      </c>
      <c r="C38" s="32">
        <v>21126</v>
      </c>
      <c r="D38" s="36">
        <f>SUM(Sep!D38+C38*9)</f>
        <v>920644</v>
      </c>
      <c r="E38" s="32">
        <v>6117</v>
      </c>
      <c r="F38" s="36">
        <f>SUM(Sep!F38+E38*9)</f>
        <v>496130</v>
      </c>
      <c r="G38" s="32">
        <v>249177</v>
      </c>
      <c r="H38" s="36">
        <f>SUM(Sep!H38+G38)</f>
        <v>812486</v>
      </c>
      <c r="I38" s="36">
        <f t="shared" si="0"/>
        <v>276420</v>
      </c>
      <c r="J38" s="36">
        <f t="shared" si="1"/>
        <v>2229260</v>
      </c>
    </row>
    <row r="39" spans="1:10" s="18" customFormat="1" ht="15.75" customHeight="1">
      <c r="A39" s="5" t="s">
        <v>28</v>
      </c>
      <c r="B39" s="6" t="s">
        <v>20</v>
      </c>
      <c r="C39" s="32">
        <v>3199</v>
      </c>
      <c r="D39" s="36">
        <f>SUM(Sep!D39+C39*9)</f>
        <v>290844</v>
      </c>
      <c r="E39" s="32">
        <v>1644</v>
      </c>
      <c r="F39" s="36">
        <f>SUM(Sep!F39+E39*9)</f>
        <v>53388</v>
      </c>
      <c r="G39" s="32">
        <v>29424</v>
      </c>
      <c r="H39" s="36">
        <f>SUM(Sep!H39+G39)</f>
        <v>483138</v>
      </c>
      <c r="I39" s="36">
        <f t="shared" si="0"/>
        <v>34267</v>
      </c>
      <c r="J39" s="36">
        <f t="shared" si="1"/>
        <v>827370</v>
      </c>
    </row>
    <row r="40" spans="1:10" s="18" customFormat="1" ht="15.75" customHeight="1">
      <c r="A40" s="5" t="s">
        <v>29</v>
      </c>
      <c r="B40" s="6" t="s">
        <v>20</v>
      </c>
      <c r="C40" s="32">
        <v>770</v>
      </c>
      <c r="D40" s="36">
        <f>SUM(Sep!D40+C40*9)</f>
        <v>171954</v>
      </c>
      <c r="E40" s="32">
        <v>1644</v>
      </c>
      <c r="F40" s="36">
        <f>SUM(Sep!F40+E40*9)</f>
        <v>55694</v>
      </c>
      <c r="G40" s="32">
        <v>1941</v>
      </c>
      <c r="H40" s="36">
        <f>SUM(Sep!H40+G40)</f>
        <v>82115</v>
      </c>
      <c r="I40" s="36">
        <f t="shared" si="0"/>
        <v>4355</v>
      </c>
      <c r="J40" s="36">
        <f t="shared" si="1"/>
        <v>309763</v>
      </c>
    </row>
    <row r="41" spans="1:10" s="16" customFormat="1" ht="15.75" customHeight="1">
      <c r="A41" s="10" t="s">
        <v>32</v>
      </c>
      <c r="B41" s="11" t="s">
        <v>20</v>
      </c>
      <c r="C41" s="32">
        <v>0</v>
      </c>
      <c r="D41" s="36">
        <f>SUM(Sep!D41+C41*9)</f>
        <v>0</v>
      </c>
      <c r="E41" s="32">
        <v>0</v>
      </c>
      <c r="F41" s="36">
        <f>SUM(Sep!F41+E41*9)</f>
        <v>0</v>
      </c>
      <c r="G41" s="32">
        <v>0</v>
      </c>
      <c r="H41" s="36">
        <f>SUM(Sep!H41+G41)</f>
        <v>0</v>
      </c>
      <c r="I41" s="36">
        <f t="shared" si="0"/>
        <v>0</v>
      </c>
      <c r="J41" s="36">
        <f t="shared" si="1"/>
        <v>0</v>
      </c>
    </row>
    <row r="42" spans="1:10" s="18" customFormat="1" ht="15.75" customHeight="1">
      <c r="A42" s="5" t="s">
        <v>33</v>
      </c>
      <c r="B42" s="6" t="s">
        <v>20</v>
      </c>
      <c r="C42" s="32">
        <v>6753</v>
      </c>
      <c r="D42" s="36">
        <f>SUM(Sep!D42+C42*9)</f>
        <v>320547</v>
      </c>
      <c r="E42" s="32">
        <v>30</v>
      </c>
      <c r="F42" s="36">
        <f>SUM(Sep!F42+E42*9)</f>
        <v>173170</v>
      </c>
      <c r="G42" s="32">
        <v>242268</v>
      </c>
      <c r="H42" s="36">
        <f>SUM(Sep!H42+G42)</f>
        <v>558715</v>
      </c>
      <c r="I42" s="36">
        <f t="shared" si="0"/>
        <v>249051</v>
      </c>
      <c r="J42" s="36">
        <f t="shared" si="1"/>
        <v>1052432</v>
      </c>
    </row>
    <row r="43" spans="1:10" s="18" customFormat="1" ht="15.75" customHeight="1">
      <c r="A43" s="5" t="s">
        <v>34</v>
      </c>
      <c r="B43" s="6" t="s">
        <v>20</v>
      </c>
      <c r="C43" s="32">
        <v>6134</v>
      </c>
      <c r="D43" s="36">
        <f>SUM(Sep!D43+C43*9)</f>
        <v>524109</v>
      </c>
      <c r="E43" s="32">
        <v>1056</v>
      </c>
      <c r="F43" s="36">
        <f>SUM(Sep!F43+E43*9)</f>
        <v>111444</v>
      </c>
      <c r="G43" s="32">
        <v>39741</v>
      </c>
      <c r="H43" s="36">
        <f>SUM(Sep!H43+G43)</f>
        <v>342457</v>
      </c>
      <c r="I43" s="36">
        <f t="shared" si="0"/>
        <v>46931</v>
      </c>
      <c r="J43" s="36">
        <f t="shared" si="1"/>
        <v>978010</v>
      </c>
    </row>
    <row r="44" spans="1:10" s="16" customFormat="1" ht="15.75" customHeight="1">
      <c r="A44" s="10" t="s">
        <v>35</v>
      </c>
      <c r="B44" s="11" t="s">
        <v>20</v>
      </c>
      <c r="C44" s="32">
        <v>0</v>
      </c>
      <c r="D44" s="36">
        <f>SUM(Sep!D44+C44*9)</f>
        <v>0</v>
      </c>
      <c r="E44" s="32">
        <v>0</v>
      </c>
      <c r="F44" s="36">
        <f>SUM(Sep!F44+E44*9)</f>
        <v>0</v>
      </c>
      <c r="G44" s="32">
        <v>0</v>
      </c>
      <c r="H44" s="36">
        <f>SUM(Sep!H44+G44)</f>
        <v>0</v>
      </c>
      <c r="I44" s="36">
        <f t="shared" si="0"/>
        <v>0</v>
      </c>
      <c r="J44" s="36">
        <f t="shared" si="1"/>
        <v>0</v>
      </c>
    </row>
    <row r="45" spans="1:10" s="18" customFormat="1" ht="15.75" customHeight="1">
      <c r="A45" s="5" t="s">
        <v>38</v>
      </c>
      <c r="B45" s="6" t="s">
        <v>20</v>
      </c>
      <c r="C45" s="32">
        <v>18772</v>
      </c>
      <c r="D45" s="36">
        <f>SUM(Sep!D45+C45*9)</f>
        <v>741532</v>
      </c>
      <c r="E45" s="32">
        <v>2144</v>
      </c>
      <c r="F45" s="36">
        <f>SUM(Sep!F45+E45*9)</f>
        <v>117248</v>
      </c>
      <c r="G45" s="32">
        <v>162228</v>
      </c>
      <c r="H45" s="36">
        <f>SUM(Sep!H45+G45)</f>
        <v>1734085</v>
      </c>
      <c r="I45" s="36">
        <f t="shared" si="0"/>
        <v>183144</v>
      </c>
      <c r="J45" s="36">
        <f t="shared" si="1"/>
        <v>2592865</v>
      </c>
    </row>
    <row r="46" spans="1:10" s="16" customFormat="1" ht="15.75" customHeight="1">
      <c r="A46" s="10" t="s">
        <v>39</v>
      </c>
      <c r="B46" s="11" t="s">
        <v>20</v>
      </c>
      <c r="C46" s="32">
        <v>0</v>
      </c>
      <c r="D46" s="36">
        <f>SUM(Sep!D46+C46*9)</f>
        <v>87571</v>
      </c>
      <c r="E46" s="32">
        <v>4791</v>
      </c>
      <c r="F46" s="36">
        <f>SUM(Sep!F46+E46*9)</f>
        <v>108998</v>
      </c>
      <c r="G46" s="32">
        <v>29124</v>
      </c>
      <c r="H46" s="36">
        <f>SUM(Sep!H46+G46)</f>
        <v>56408</v>
      </c>
      <c r="I46" s="36">
        <f t="shared" si="0"/>
        <v>33915</v>
      </c>
      <c r="J46" s="36">
        <f t="shared" si="1"/>
        <v>252977</v>
      </c>
    </row>
    <row r="47" spans="1:10" s="18" customFormat="1" ht="15.75" customHeight="1">
      <c r="A47" s="5" t="s">
        <v>41</v>
      </c>
      <c r="B47" s="6" t="s">
        <v>20</v>
      </c>
      <c r="C47" s="32">
        <v>9913</v>
      </c>
      <c r="D47" s="36">
        <f>SUM(Sep!D47+C47*9)</f>
        <v>627559</v>
      </c>
      <c r="E47" s="32">
        <v>9375</v>
      </c>
      <c r="F47" s="36">
        <f>SUM(Sep!F47+E47*9)</f>
        <v>976805</v>
      </c>
      <c r="G47" s="32">
        <v>117678</v>
      </c>
      <c r="H47" s="36">
        <f>SUM(Sep!H47+G47)</f>
        <v>677289</v>
      </c>
      <c r="I47" s="36">
        <f t="shared" si="0"/>
        <v>136966</v>
      </c>
      <c r="J47" s="36">
        <f t="shared" si="1"/>
        <v>2281653</v>
      </c>
    </row>
    <row r="48" spans="1:10" s="18" customFormat="1" ht="15.75" customHeight="1">
      <c r="A48" s="5" t="s">
        <v>42</v>
      </c>
      <c r="B48" s="6" t="s">
        <v>20</v>
      </c>
      <c r="C48" s="32">
        <v>1952</v>
      </c>
      <c r="D48" s="36">
        <f>SUM(Sep!D48+C48*9)</f>
        <v>193980</v>
      </c>
      <c r="E48" s="32">
        <v>3005</v>
      </c>
      <c r="F48" s="36">
        <f>SUM(Sep!F48+E48*9)</f>
        <v>48057</v>
      </c>
      <c r="G48" s="32">
        <v>38612</v>
      </c>
      <c r="H48" s="36">
        <f>SUM(Sep!H48+G48)</f>
        <v>296281</v>
      </c>
      <c r="I48" s="36">
        <f t="shared" si="0"/>
        <v>43569</v>
      </c>
      <c r="J48" s="36">
        <f t="shared" si="1"/>
        <v>538318</v>
      </c>
    </row>
    <row r="49" spans="1:10" s="16" customFormat="1" ht="15.75" customHeight="1">
      <c r="A49" s="10" t="s">
        <v>43</v>
      </c>
      <c r="B49" s="11" t="s">
        <v>20</v>
      </c>
      <c r="C49" s="32">
        <v>0</v>
      </c>
      <c r="D49" s="36">
        <f>SUM(Sep!D49+C49*9)</f>
        <v>51288</v>
      </c>
      <c r="E49" s="32">
        <v>0</v>
      </c>
      <c r="F49" s="36">
        <f>SUM(Sep!F49+E49*9)</f>
        <v>11616</v>
      </c>
      <c r="G49" s="32">
        <v>0</v>
      </c>
      <c r="H49" s="36">
        <f>SUM(Sep!H49+G49)</f>
        <v>2262</v>
      </c>
      <c r="I49" s="36">
        <f t="shared" si="0"/>
        <v>0</v>
      </c>
      <c r="J49" s="36">
        <f t="shared" si="1"/>
        <v>65166</v>
      </c>
    </row>
    <row r="50" spans="1:10" s="16" customFormat="1" ht="15.75" customHeight="1">
      <c r="A50" s="10" t="s">
        <v>131</v>
      </c>
      <c r="B50" s="11" t="s">
        <v>20</v>
      </c>
      <c r="C50" s="32">
        <v>14019</v>
      </c>
      <c r="D50" s="36">
        <f>SUM(Sep!D50+C50*9)</f>
        <v>296469</v>
      </c>
      <c r="E50" s="32">
        <v>0</v>
      </c>
      <c r="F50" s="36">
        <f>SUM(Sep!F50+E50*9)</f>
        <v>0</v>
      </c>
      <c r="G50" s="32">
        <v>3925</v>
      </c>
      <c r="H50" s="36">
        <f>SUM(Sep!H50+G50)</f>
        <v>70403</v>
      </c>
      <c r="I50" s="36">
        <f t="shared" si="0"/>
        <v>17944</v>
      </c>
      <c r="J50" s="36">
        <f t="shared" si="1"/>
        <v>366872</v>
      </c>
    </row>
    <row r="51" spans="1:10" s="18" customFormat="1" ht="15.75" customHeight="1">
      <c r="A51" s="5" t="s">
        <v>48</v>
      </c>
      <c r="B51" s="6" t="s">
        <v>20</v>
      </c>
      <c r="C51" s="32">
        <v>13066</v>
      </c>
      <c r="D51" s="36">
        <f>SUM(Sep!D51+C51*9)</f>
        <v>678424</v>
      </c>
      <c r="E51" s="32">
        <v>1949</v>
      </c>
      <c r="F51" s="36">
        <f>SUM(Sep!F51+E51*9)</f>
        <v>67488</v>
      </c>
      <c r="G51" s="32">
        <v>12932</v>
      </c>
      <c r="H51" s="36">
        <f>SUM(Sep!H51+G51)</f>
        <v>491891</v>
      </c>
      <c r="I51" s="36">
        <f t="shared" si="0"/>
        <v>27947</v>
      </c>
      <c r="J51" s="36">
        <f t="shared" si="1"/>
        <v>1237803</v>
      </c>
    </row>
    <row r="52" spans="1:10" s="16" customFormat="1" ht="15.75" customHeight="1">
      <c r="A52" s="10" t="s">
        <v>54</v>
      </c>
      <c r="B52" s="11" t="s">
        <v>20</v>
      </c>
      <c r="C52" s="32">
        <v>0</v>
      </c>
      <c r="D52" s="36">
        <f>SUM(Sep!D52+C52*9)</f>
        <v>4631</v>
      </c>
      <c r="E52" s="32">
        <v>0</v>
      </c>
      <c r="F52" s="36">
        <f>SUM(Sep!F52+E52*9)</f>
        <v>10056</v>
      </c>
      <c r="G52" s="32">
        <v>0</v>
      </c>
      <c r="H52" s="36">
        <f>SUM(Sep!H52+G52)</f>
        <v>5361</v>
      </c>
      <c r="I52" s="36">
        <f t="shared" si="0"/>
        <v>0</v>
      </c>
      <c r="J52" s="36">
        <f t="shared" si="1"/>
        <v>20048</v>
      </c>
    </row>
    <row r="53" spans="1:10" s="16" customFormat="1" ht="15.75" customHeight="1">
      <c r="A53" s="10" t="s">
        <v>55</v>
      </c>
      <c r="B53" s="11" t="s">
        <v>20</v>
      </c>
      <c r="C53" s="32">
        <v>5347</v>
      </c>
      <c r="D53" s="36">
        <f>SUM(Sep!D53+C53*9)</f>
        <v>307445</v>
      </c>
      <c r="E53" s="32">
        <v>7406</v>
      </c>
      <c r="F53" s="36">
        <f>SUM(Sep!F53+E53*9)</f>
        <v>465571</v>
      </c>
      <c r="G53" s="32">
        <v>42998</v>
      </c>
      <c r="H53" s="36">
        <f>SUM(Sep!H53+G53)</f>
        <v>190960</v>
      </c>
      <c r="I53" s="36">
        <f t="shared" si="0"/>
        <v>55751</v>
      </c>
      <c r="J53" s="36">
        <f t="shared" si="1"/>
        <v>963976</v>
      </c>
    </row>
    <row r="54" spans="1:10" s="16" customFormat="1" ht="15.75" customHeight="1">
      <c r="A54" s="10" t="s">
        <v>56</v>
      </c>
      <c r="B54" s="11" t="s">
        <v>20</v>
      </c>
      <c r="C54" s="32">
        <v>5414</v>
      </c>
      <c r="D54" s="36">
        <f>SUM(Sep!D54+C54*9)</f>
        <v>544373</v>
      </c>
      <c r="E54" s="32">
        <v>13211</v>
      </c>
      <c r="F54" s="36">
        <f>SUM(Sep!F54+E54*9)</f>
        <v>612410</v>
      </c>
      <c r="G54" s="32">
        <v>52009</v>
      </c>
      <c r="H54" s="36">
        <f>SUM(Sep!H54+G54)</f>
        <v>663962</v>
      </c>
      <c r="I54" s="36">
        <f t="shared" si="0"/>
        <v>70634</v>
      </c>
      <c r="J54" s="36">
        <f t="shared" si="1"/>
        <v>1820745</v>
      </c>
    </row>
    <row r="55" spans="1:10" s="18" customFormat="1" ht="15.75" customHeight="1">
      <c r="A55" s="5" t="s">
        <v>58</v>
      </c>
      <c r="B55" s="6" t="s">
        <v>20</v>
      </c>
      <c r="C55" s="32">
        <v>0</v>
      </c>
      <c r="D55" s="36">
        <f>SUM(Sep!D55+C55*9)</f>
        <v>31430</v>
      </c>
      <c r="E55" s="32">
        <v>0</v>
      </c>
      <c r="F55" s="36">
        <f>SUM(Sep!F55+E55*9)</f>
        <v>0</v>
      </c>
      <c r="G55" s="32">
        <v>0</v>
      </c>
      <c r="H55" s="36">
        <f>SUM(Sep!H55+G55)</f>
        <v>19980</v>
      </c>
      <c r="I55" s="36">
        <f t="shared" si="0"/>
        <v>0</v>
      </c>
      <c r="J55" s="36">
        <f t="shared" si="1"/>
        <v>51410</v>
      </c>
    </row>
    <row r="56" spans="1:10" s="18" customFormat="1" ht="15.75" customHeight="1">
      <c r="A56" s="5" t="s">
        <v>59</v>
      </c>
      <c r="B56" s="6" t="s">
        <v>20</v>
      </c>
      <c r="C56" s="32">
        <v>7594</v>
      </c>
      <c r="D56" s="36">
        <f>SUM(Sep!D56+C56*9)</f>
        <v>545564</v>
      </c>
      <c r="E56" s="32">
        <v>12491</v>
      </c>
      <c r="F56" s="36">
        <f>SUM(Sep!F56+E56*9)</f>
        <v>1167589</v>
      </c>
      <c r="G56" s="32">
        <v>127259</v>
      </c>
      <c r="H56" s="36">
        <f>SUM(Sep!H56+G56)</f>
        <v>1094860</v>
      </c>
      <c r="I56" s="36">
        <f t="shared" si="0"/>
        <v>147344</v>
      </c>
      <c r="J56" s="36">
        <f t="shared" si="1"/>
        <v>2808013</v>
      </c>
    </row>
    <row r="57" spans="1:10" s="18" customFormat="1" ht="15.75" customHeight="1">
      <c r="A57" s="5" t="s">
        <v>60</v>
      </c>
      <c r="B57" s="6" t="s">
        <v>20</v>
      </c>
      <c r="C57" s="32">
        <v>14446</v>
      </c>
      <c r="D57" s="36">
        <f>SUM(Sep!D57+C57*9)</f>
        <v>307147</v>
      </c>
      <c r="E57" s="32">
        <v>15731</v>
      </c>
      <c r="F57" s="36">
        <f>SUM(Sep!F57+E57*9)</f>
        <v>780550</v>
      </c>
      <c r="G57" s="32">
        <v>258375</v>
      </c>
      <c r="H57" s="36">
        <f>SUM(Sep!H57+G57)</f>
        <v>419835</v>
      </c>
      <c r="I57" s="36">
        <f t="shared" si="0"/>
        <v>288552</v>
      </c>
      <c r="J57" s="36">
        <f t="shared" si="1"/>
        <v>1507532</v>
      </c>
    </row>
    <row r="58" spans="1:10" s="18" customFormat="1" ht="15.75" customHeight="1">
      <c r="A58" s="5" t="s">
        <v>61</v>
      </c>
      <c r="B58" s="6" t="s">
        <v>20</v>
      </c>
      <c r="C58" s="32">
        <v>4802</v>
      </c>
      <c r="D58" s="36">
        <f>SUM(Sep!D58+C58*9)</f>
        <v>811709</v>
      </c>
      <c r="E58" s="32">
        <v>0</v>
      </c>
      <c r="F58" s="36">
        <f>SUM(Sep!F58+E58*9)</f>
        <v>278283</v>
      </c>
      <c r="G58" s="32">
        <v>67742</v>
      </c>
      <c r="H58" s="36">
        <f>SUM(Sep!H58+G58)</f>
        <v>777160</v>
      </c>
      <c r="I58" s="36">
        <f t="shared" si="0"/>
        <v>72544</v>
      </c>
      <c r="J58" s="36">
        <f t="shared" si="1"/>
        <v>1867152</v>
      </c>
    </row>
    <row r="59" spans="1:10" s="18" customFormat="1" ht="15.75" customHeight="1">
      <c r="A59" s="5" t="s">
        <v>65</v>
      </c>
      <c r="B59" s="6" t="s">
        <v>20</v>
      </c>
      <c r="C59" s="32">
        <v>0</v>
      </c>
      <c r="D59" s="36">
        <f>SUM(Sep!D59+C59*9)</f>
        <v>19953</v>
      </c>
      <c r="E59" s="32">
        <v>0</v>
      </c>
      <c r="F59" s="36">
        <f>SUM(Sep!F59+E59*9)</f>
        <v>15039</v>
      </c>
      <c r="G59" s="32">
        <v>0</v>
      </c>
      <c r="H59" s="36">
        <f>SUM(Sep!H59+G59)</f>
        <v>23094</v>
      </c>
      <c r="I59" s="36">
        <f t="shared" si="0"/>
        <v>0</v>
      </c>
      <c r="J59" s="36">
        <f t="shared" si="1"/>
        <v>58086</v>
      </c>
    </row>
    <row r="60" spans="1:10" s="18" customFormat="1" ht="15.75" customHeight="1">
      <c r="A60" s="5" t="s">
        <v>66</v>
      </c>
      <c r="B60" s="6" t="s">
        <v>20</v>
      </c>
      <c r="C60" s="32">
        <v>936</v>
      </c>
      <c r="D60" s="36">
        <f>SUM(Sep!D60+C60*9)</f>
        <v>248602</v>
      </c>
      <c r="E60" s="32">
        <v>0</v>
      </c>
      <c r="F60" s="36">
        <f>SUM(Sep!F60+E60*9)</f>
        <v>52494</v>
      </c>
      <c r="G60" s="32">
        <v>475</v>
      </c>
      <c r="H60" s="36">
        <f>SUM(Sep!H60+G60)</f>
        <v>311759</v>
      </c>
      <c r="I60" s="36">
        <f t="shared" si="0"/>
        <v>1411</v>
      </c>
      <c r="J60" s="36">
        <f t="shared" si="1"/>
        <v>612855</v>
      </c>
    </row>
    <row r="61" spans="1:10" s="18" customFormat="1" ht="15.75" customHeight="1">
      <c r="A61" s="5" t="s">
        <v>67</v>
      </c>
      <c r="B61" s="6" t="s">
        <v>20</v>
      </c>
      <c r="C61" s="32">
        <v>421</v>
      </c>
      <c r="D61" s="36">
        <f>SUM(Sep!D61+C61*9)</f>
        <v>11456</v>
      </c>
      <c r="E61" s="32">
        <v>0</v>
      </c>
      <c r="F61" s="36">
        <f>SUM(Sep!F61+E61*9)</f>
        <v>18084</v>
      </c>
      <c r="G61" s="32">
        <v>5473</v>
      </c>
      <c r="H61" s="36">
        <f>SUM(Sep!H61+G61)</f>
        <v>5599</v>
      </c>
      <c r="I61" s="36">
        <f t="shared" si="0"/>
        <v>5894</v>
      </c>
      <c r="J61" s="36">
        <f t="shared" si="1"/>
        <v>35139</v>
      </c>
    </row>
    <row r="62" spans="1:10" s="16" customFormat="1" ht="15.75" customHeight="1">
      <c r="A62" s="10" t="s">
        <v>68</v>
      </c>
      <c r="B62" s="11" t="s">
        <v>20</v>
      </c>
      <c r="C62" s="32">
        <v>2697</v>
      </c>
      <c r="D62" s="36">
        <f>SUM(Sep!D62+C62*9)</f>
        <v>86019</v>
      </c>
      <c r="E62" s="32">
        <v>0</v>
      </c>
      <c r="F62" s="36">
        <f>SUM(Sep!F62+E62*9)</f>
        <v>46860</v>
      </c>
      <c r="G62" s="32">
        <v>8623</v>
      </c>
      <c r="H62" s="36">
        <f>SUM(Sep!H62+G62)</f>
        <v>182091</v>
      </c>
      <c r="I62" s="36">
        <f t="shared" si="0"/>
        <v>11320</v>
      </c>
      <c r="J62" s="36">
        <f t="shared" si="1"/>
        <v>314970</v>
      </c>
    </row>
    <row r="63" spans="1:10" s="18" customFormat="1" ht="15.75" customHeight="1">
      <c r="A63" s="5" t="s">
        <v>69</v>
      </c>
      <c r="B63" s="6" t="s">
        <v>20</v>
      </c>
      <c r="C63" s="32">
        <v>1946</v>
      </c>
      <c r="D63" s="36">
        <f>SUM(Sep!D63+C63*9)</f>
        <v>208589</v>
      </c>
      <c r="E63" s="32">
        <v>3406</v>
      </c>
      <c r="F63" s="36">
        <f>SUM(Sep!F63+E63*9)</f>
        <v>160176</v>
      </c>
      <c r="G63" s="32">
        <v>48628</v>
      </c>
      <c r="H63" s="36">
        <f>SUM(Sep!H63+G63)</f>
        <v>169734</v>
      </c>
      <c r="I63" s="36">
        <f t="shared" si="0"/>
        <v>53980</v>
      </c>
      <c r="J63" s="36">
        <f t="shared" si="1"/>
        <v>538499</v>
      </c>
    </row>
    <row r="64" spans="1:10" s="16" customFormat="1" ht="15.75" customHeight="1">
      <c r="A64" s="10" t="s">
        <v>70</v>
      </c>
      <c r="B64" s="11" t="s">
        <v>20</v>
      </c>
      <c r="C64" s="32">
        <v>4156</v>
      </c>
      <c r="D64" s="36">
        <f>SUM(Sep!D64+C64*9)</f>
        <v>117527</v>
      </c>
      <c r="E64" s="32">
        <v>1136</v>
      </c>
      <c r="F64" s="36">
        <f>SUM(Sep!F64+E64*9)</f>
        <v>221109</v>
      </c>
      <c r="G64" s="32">
        <v>12091</v>
      </c>
      <c r="H64" s="36">
        <f>SUM(Sep!H64+G64)</f>
        <v>83827</v>
      </c>
      <c r="I64" s="36">
        <f t="shared" si="0"/>
        <v>17383</v>
      </c>
      <c r="J64" s="36">
        <f t="shared" si="1"/>
        <v>422463</v>
      </c>
    </row>
    <row r="65" spans="1:10" s="18" customFormat="1" ht="15.75" customHeight="1">
      <c r="A65" s="5" t="s">
        <v>71</v>
      </c>
      <c r="B65" s="6" t="s">
        <v>20</v>
      </c>
      <c r="C65" s="32">
        <v>866</v>
      </c>
      <c r="D65" s="36">
        <f>SUM(Sep!D65+C65*9)</f>
        <v>170364</v>
      </c>
      <c r="E65" s="32">
        <v>3810</v>
      </c>
      <c r="F65" s="36">
        <f>SUM(Sep!F65+E65*9)</f>
        <v>105154</v>
      </c>
      <c r="G65" s="32">
        <v>1623</v>
      </c>
      <c r="H65" s="36">
        <f>SUM(Sep!H65+G65)</f>
        <v>285254</v>
      </c>
      <c r="I65" s="36">
        <f t="shared" si="0"/>
        <v>6299</v>
      </c>
      <c r="J65" s="36">
        <f t="shared" si="1"/>
        <v>560772</v>
      </c>
    </row>
    <row r="66" spans="1:10" s="16" customFormat="1" ht="15.75" customHeight="1">
      <c r="A66" s="10" t="s">
        <v>72</v>
      </c>
      <c r="B66" s="11" t="s">
        <v>20</v>
      </c>
      <c r="C66" s="32">
        <v>0</v>
      </c>
      <c r="D66" s="36">
        <f>SUM(Sep!D66+C66*9)</f>
        <v>0</v>
      </c>
      <c r="E66" s="32">
        <v>0</v>
      </c>
      <c r="F66" s="36">
        <f>SUM(Sep!F66+E66*9)</f>
        <v>0</v>
      </c>
      <c r="G66" s="32">
        <v>0</v>
      </c>
      <c r="H66" s="36">
        <f>SUM(Sep!H66+G66)</f>
        <v>0</v>
      </c>
      <c r="I66" s="36">
        <f t="shared" si="0"/>
        <v>0</v>
      </c>
      <c r="J66" s="36">
        <f t="shared" si="1"/>
        <v>0</v>
      </c>
    </row>
    <row r="67" spans="1:10" s="18" customFormat="1" ht="15.75" customHeight="1">
      <c r="A67" s="5" t="s">
        <v>73</v>
      </c>
      <c r="B67" s="6" t="s">
        <v>20</v>
      </c>
      <c r="C67" s="32">
        <v>7892</v>
      </c>
      <c r="D67" s="36">
        <f>SUM(Sep!D67+C67*9)</f>
        <v>256915</v>
      </c>
      <c r="E67" s="32">
        <v>0</v>
      </c>
      <c r="F67" s="36">
        <f>SUM(Sep!F67+E67*9)</f>
        <v>0</v>
      </c>
      <c r="G67" s="32">
        <v>30374</v>
      </c>
      <c r="H67" s="36">
        <f>SUM(Sep!H67+G67)</f>
        <v>155771</v>
      </c>
      <c r="I67" s="36">
        <f t="shared" si="0"/>
        <v>38266</v>
      </c>
      <c r="J67" s="36">
        <f t="shared" si="1"/>
        <v>412686</v>
      </c>
    </row>
    <row r="68" spans="1:10" s="16" customFormat="1" ht="15.75" customHeight="1">
      <c r="A68" s="10" t="s">
        <v>74</v>
      </c>
      <c r="B68" s="11" t="s">
        <v>20</v>
      </c>
      <c r="C68" s="32">
        <v>0</v>
      </c>
      <c r="D68" s="36">
        <f>SUM(Sep!D68+C68*9)</f>
        <v>184551</v>
      </c>
      <c r="E68" s="32">
        <v>0</v>
      </c>
      <c r="F68" s="36">
        <f>SUM(Sep!F68+E68*9)</f>
        <v>11616</v>
      </c>
      <c r="G68" s="32">
        <v>0</v>
      </c>
      <c r="H68" s="36">
        <f>SUM(Sep!H68+G68)</f>
        <v>36927</v>
      </c>
      <c r="I68" s="36">
        <f t="shared" si="0"/>
        <v>0</v>
      </c>
      <c r="J68" s="36">
        <f t="shared" si="1"/>
        <v>233094</v>
      </c>
    </row>
    <row r="69" spans="1:10" s="18" customFormat="1" ht="15.75" customHeight="1">
      <c r="A69" s="5" t="s">
        <v>75</v>
      </c>
      <c r="B69" s="6" t="s">
        <v>20</v>
      </c>
      <c r="C69" s="32">
        <v>2308</v>
      </c>
      <c r="D69" s="36">
        <f>SUM(Sep!D69+C69*9)</f>
        <v>123908</v>
      </c>
      <c r="E69" s="32">
        <v>8489</v>
      </c>
      <c r="F69" s="36">
        <f>SUM(Sep!F69+E69*9)</f>
        <v>175795</v>
      </c>
      <c r="G69" s="32">
        <v>35822</v>
      </c>
      <c r="H69" s="36">
        <f>SUM(Sep!H69+G69)</f>
        <v>143358</v>
      </c>
      <c r="I69" s="36">
        <f aca="true" t="shared" si="2" ref="I69:I80">SUM(C69,E69,G69)</f>
        <v>46619</v>
      </c>
      <c r="J69" s="36">
        <f t="shared" si="1"/>
        <v>443061</v>
      </c>
    </row>
    <row r="70" spans="1:10" s="18" customFormat="1" ht="15.75" customHeight="1">
      <c r="A70" s="5" t="s">
        <v>76</v>
      </c>
      <c r="B70" s="6" t="s">
        <v>20</v>
      </c>
      <c r="C70" s="32">
        <v>4412</v>
      </c>
      <c r="D70" s="36">
        <f>SUM(Sep!D70+C70*9)</f>
        <v>149945</v>
      </c>
      <c r="E70" s="32">
        <v>2831</v>
      </c>
      <c r="F70" s="36">
        <f>SUM(Sep!F70+E70*9)</f>
        <v>99798</v>
      </c>
      <c r="G70" s="32">
        <v>11524</v>
      </c>
      <c r="H70" s="36">
        <f>SUM(Sep!H70+G70)</f>
        <v>513013</v>
      </c>
      <c r="I70" s="36">
        <f t="shared" si="2"/>
        <v>18767</v>
      </c>
      <c r="J70" s="36">
        <f t="shared" si="1"/>
        <v>762756</v>
      </c>
    </row>
    <row r="71" spans="1:10" s="16" customFormat="1" ht="15.75" customHeight="1">
      <c r="A71" s="10" t="s">
        <v>78</v>
      </c>
      <c r="B71" s="11" t="s">
        <v>20</v>
      </c>
      <c r="C71" s="32">
        <v>0</v>
      </c>
      <c r="D71" s="36">
        <f>SUM(Sep!D71+C71*9)</f>
        <v>0</v>
      </c>
      <c r="E71" s="32">
        <v>0</v>
      </c>
      <c r="F71" s="36">
        <f>SUM(Sep!F71+E71*9)</f>
        <v>0</v>
      </c>
      <c r="G71" s="32">
        <v>0</v>
      </c>
      <c r="H71" s="36">
        <f>SUM(Sep!H71+G71)</f>
        <v>0</v>
      </c>
      <c r="I71" s="36">
        <f t="shared" si="2"/>
        <v>0</v>
      </c>
      <c r="J71" s="36">
        <f t="shared" si="1"/>
        <v>0</v>
      </c>
    </row>
    <row r="72" spans="1:10" s="16" customFormat="1" ht="15.75" customHeight="1">
      <c r="A72" s="10" t="s">
        <v>79</v>
      </c>
      <c r="B72" s="11" t="s">
        <v>20</v>
      </c>
      <c r="C72" s="32">
        <v>0</v>
      </c>
      <c r="D72" s="36">
        <f>SUM(Sep!D72+C72*9)</f>
        <v>45030</v>
      </c>
      <c r="E72" s="32">
        <v>0</v>
      </c>
      <c r="F72" s="36">
        <f>SUM(Sep!F72+E72*9)</f>
        <v>26182</v>
      </c>
      <c r="G72" s="32">
        <v>0</v>
      </c>
      <c r="H72" s="36">
        <f>SUM(Sep!H72+G72)</f>
        <v>20671</v>
      </c>
      <c r="I72" s="36">
        <f t="shared" si="2"/>
        <v>0</v>
      </c>
      <c r="J72" s="36">
        <f t="shared" si="1"/>
        <v>91883</v>
      </c>
    </row>
    <row r="73" spans="1:10" s="16" customFormat="1" ht="15.75" customHeight="1">
      <c r="A73" s="10" t="s">
        <v>80</v>
      </c>
      <c r="B73" s="11" t="s">
        <v>20</v>
      </c>
      <c r="C73" s="32">
        <v>1444</v>
      </c>
      <c r="D73" s="36">
        <f>SUM(Sep!D73+C73*9)</f>
        <v>351213</v>
      </c>
      <c r="E73" s="32">
        <v>0</v>
      </c>
      <c r="F73" s="36">
        <f>SUM(Sep!F73+E73*9)</f>
        <v>45834</v>
      </c>
      <c r="G73" s="32">
        <v>6385</v>
      </c>
      <c r="H73" s="36">
        <f>SUM(Sep!H73+G73)</f>
        <v>287138</v>
      </c>
      <c r="I73" s="36">
        <f t="shared" si="2"/>
        <v>7829</v>
      </c>
      <c r="J73" s="36">
        <f t="shared" si="1"/>
        <v>684185</v>
      </c>
    </row>
    <row r="74" spans="1:10" s="18" customFormat="1" ht="15.75" customHeight="1">
      <c r="A74" s="5" t="s">
        <v>81</v>
      </c>
      <c r="B74" s="6" t="s">
        <v>20</v>
      </c>
      <c r="C74" s="32">
        <v>1333</v>
      </c>
      <c r="D74" s="36">
        <f>SUM(Sep!D74+C74*9)</f>
        <v>109021</v>
      </c>
      <c r="E74" s="32">
        <v>1206</v>
      </c>
      <c r="F74" s="36">
        <f>SUM(Sep!F74+E74*9)</f>
        <v>63210</v>
      </c>
      <c r="G74" s="32">
        <v>33596</v>
      </c>
      <c r="H74" s="36">
        <f>SUM(Sep!H74+G74)</f>
        <v>91122</v>
      </c>
      <c r="I74" s="36">
        <f t="shared" si="2"/>
        <v>36135</v>
      </c>
      <c r="J74" s="36">
        <f t="shared" si="1"/>
        <v>263353</v>
      </c>
    </row>
    <row r="75" spans="1:10" s="16" customFormat="1" ht="15.75" customHeight="1">
      <c r="A75" s="10" t="s">
        <v>85</v>
      </c>
      <c r="B75" s="11" t="s">
        <v>20</v>
      </c>
      <c r="C75" s="32">
        <v>0</v>
      </c>
      <c r="D75" s="36">
        <f>SUM(Sep!D75+C75*9)</f>
        <v>0</v>
      </c>
      <c r="E75" s="32">
        <v>0</v>
      </c>
      <c r="F75" s="36">
        <f>SUM(Sep!F75+E75*9)</f>
        <v>0</v>
      </c>
      <c r="G75" s="32">
        <v>0</v>
      </c>
      <c r="H75" s="36">
        <f>SUM(Sep!H75+G75)</f>
        <v>0</v>
      </c>
      <c r="I75" s="36">
        <f t="shared" si="2"/>
        <v>0</v>
      </c>
      <c r="J75" s="36">
        <f t="shared" si="1"/>
        <v>0</v>
      </c>
    </row>
    <row r="76" spans="1:10" s="16" customFormat="1" ht="15.75" customHeight="1">
      <c r="A76" s="10" t="s">
        <v>87</v>
      </c>
      <c r="B76" s="11" t="s">
        <v>20</v>
      </c>
      <c r="C76" s="32">
        <v>0</v>
      </c>
      <c r="D76" s="36">
        <f>SUM(Sep!D76+C76*9)</f>
        <v>0</v>
      </c>
      <c r="E76" s="32">
        <v>0</v>
      </c>
      <c r="F76" s="36">
        <f>SUM(Sep!F76+E76*9)</f>
        <v>0</v>
      </c>
      <c r="G76" s="32">
        <v>0</v>
      </c>
      <c r="H76" s="36">
        <f>SUM(Sep!H76+G76)</f>
        <v>-32880</v>
      </c>
      <c r="I76" s="36">
        <f t="shared" si="2"/>
        <v>0</v>
      </c>
      <c r="J76" s="36">
        <f>SUM(D76+F76+H76)</f>
        <v>-32880</v>
      </c>
    </row>
    <row r="77" spans="1:10" s="18" customFormat="1" ht="15.75" customHeight="1">
      <c r="A77" s="5" t="s">
        <v>88</v>
      </c>
      <c r="B77" s="6" t="s">
        <v>20</v>
      </c>
      <c r="C77" s="32">
        <v>11830</v>
      </c>
      <c r="D77" s="36">
        <f>SUM(Sep!D77+C77*9)</f>
        <v>714318</v>
      </c>
      <c r="E77" s="32">
        <v>17382</v>
      </c>
      <c r="F77" s="36">
        <f>SUM(Sep!F77+E77*9)</f>
        <v>711806</v>
      </c>
      <c r="G77" s="32">
        <v>115823</v>
      </c>
      <c r="H77" s="36">
        <f>SUM(Sep!H77+G77)</f>
        <v>1071014</v>
      </c>
      <c r="I77" s="36">
        <f t="shared" si="2"/>
        <v>145035</v>
      </c>
      <c r="J77" s="36">
        <f>SUM(D77+F77+H77)</f>
        <v>2497138</v>
      </c>
    </row>
    <row r="78" spans="1:10" s="18" customFormat="1" ht="15.75" customHeight="1">
      <c r="A78" s="5" t="s">
        <v>140</v>
      </c>
      <c r="B78" s="6" t="s">
        <v>20</v>
      </c>
      <c r="C78" s="32">
        <v>0</v>
      </c>
      <c r="D78" s="36">
        <f>SUM(Sep!D78+C78*9)</f>
        <v>0</v>
      </c>
      <c r="E78" s="32">
        <v>4320</v>
      </c>
      <c r="F78" s="36">
        <f>SUM(Sep!F78+E78*9)</f>
        <v>340068</v>
      </c>
      <c r="G78" s="32">
        <v>-9140</v>
      </c>
      <c r="H78" s="36">
        <f>SUM(Sep!H78+G78)</f>
        <v>86302</v>
      </c>
      <c r="I78" s="36">
        <f t="shared" si="2"/>
        <v>-4820</v>
      </c>
      <c r="J78" s="36">
        <f>SUM(D78+F78+H78)</f>
        <v>426370</v>
      </c>
    </row>
    <row r="79" spans="1:10" s="18" customFormat="1" ht="15.75" customHeight="1">
      <c r="A79" s="5" t="s">
        <v>138</v>
      </c>
      <c r="B79" s="6" t="s">
        <v>20</v>
      </c>
      <c r="C79" s="32">
        <v>2673</v>
      </c>
      <c r="D79" s="36">
        <f>SUM(Sep!D79+C79*9)</f>
        <v>24057</v>
      </c>
      <c r="E79" s="32">
        <v>13130</v>
      </c>
      <c r="F79" s="36">
        <f>SUM(Sep!F79+E79*9)</f>
        <v>551959</v>
      </c>
      <c r="G79" s="32">
        <v>25889</v>
      </c>
      <c r="H79" s="36">
        <f>SUM(Sep!H79+G79)</f>
        <v>159572</v>
      </c>
      <c r="I79" s="36">
        <f t="shared" si="2"/>
        <v>41692</v>
      </c>
      <c r="J79" s="36">
        <f>SUM(D79+F79+H79)</f>
        <v>735588</v>
      </c>
    </row>
    <row r="80" spans="1:10" s="18" customFormat="1" ht="15.75" customHeight="1">
      <c r="A80" s="5" t="s">
        <v>139</v>
      </c>
      <c r="B80" s="6" t="s">
        <v>20</v>
      </c>
      <c r="C80" s="32">
        <v>2673</v>
      </c>
      <c r="D80" s="36">
        <f>SUM(Sep!D80+C80*9)</f>
        <v>24057</v>
      </c>
      <c r="E80" s="32">
        <v>5085</v>
      </c>
      <c r="F80" s="36">
        <f>SUM(Sep!F80+E80*9)</f>
        <v>149388</v>
      </c>
      <c r="G80" s="32">
        <v>178880</v>
      </c>
      <c r="H80" s="36">
        <f>SUM(Sep!H80+G80)</f>
        <v>175694</v>
      </c>
      <c r="I80" s="36">
        <f t="shared" si="2"/>
        <v>186638</v>
      </c>
      <c r="J80" s="36">
        <f>SUM(D80+F80+H80)</f>
        <v>349139</v>
      </c>
    </row>
    <row r="81" spans="1:10" s="5" customFormat="1" ht="21.75">
      <c r="A81" s="20" t="s">
        <v>126</v>
      </c>
      <c r="B81" s="28"/>
      <c r="C81" s="27">
        <f>SUM(C5:C35)</f>
        <v>102043</v>
      </c>
      <c r="D81" s="38">
        <f aca="true" t="shared" si="3" ref="D81:J81">SUM(D5:D35)</f>
        <v>7859542</v>
      </c>
      <c r="E81" s="27">
        <f t="shared" si="3"/>
        <v>77383</v>
      </c>
      <c r="F81" s="38">
        <f t="shared" si="3"/>
        <v>3331602</v>
      </c>
      <c r="G81" s="27">
        <f t="shared" si="3"/>
        <v>2028267</v>
      </c>
      <c r="H81" s="38">
        <f t="shared" si="3"/>
        <v>9491434</v>
      </c>
      <c r="I81" s="38">
        <f t="shared" si="3"/>
        <v>2207693</v>
      </c>
      <c r="J81" s="38">
        <f t="shared" si="3"/>
        <v>20682578</v>
      </c>
    </row>
    <row r="82" spans="1:10" s="5" customFormat="1" ht="21.75">
      <c r="A82" s="20" t="s">
        <v>127</v>
      </c>
      <c r="B82" s="28"/>
      <c r="C82" s="27">
        <f>SUM(C36:C80)</f>
        <v>182402</v>
      </c>
      <c r="D82" s="38">
        <f aca="true" t="shared" si="4" ref="D82:J82">SUM(D36:D80)</f>
        <v>10775753</v>
      </c>
      <c r="E82" s="27">
        <f t="shared" si="4"/>
        <v>143791</v>
      </c>
      <c r="F82" s="38">
        <f t="shared" si="4"/>
        <v>8391222</v>
      </c>
      <c r="G82" s="27">
        <f t="shared" si="4"/>
        <v>2000801</v>
      </c>
      <c r="H82" s="38">
        <f t="shared" si="4"/>
        <v>12738581</v>
      </c>
      <c r="I82" s="38">
        <f t="shared" si="4"/>
        <v>2326994</v>
      </c>
      <c r="J82" s="38">
        <f t="shared" si="4"/>
        <v>31905556</v>
      </c>
    </row>
    <row r="83" spans="1:10" s="5" customFormat="1" ht="15.75" customHeight="1">
      <c r="A83" s="18" t="s">
        <v>89</v>
      </c>
      <c r="B83" s="28"/>
      <c r="C83" s="27">
        <f>SUM(C81:C82)</f>
        <v>284445</v>
      </c>
      <c r="D83" s="38">
        <f aca="true" t="shared" si="5" ref="D83:J83">SUM(D81:D82)</f>
        <v>18635295</v>
      </c>
      <c r="E83" s="27">
        <f t="shared" si="5"/>
        <v>221174</v>
      </c>
      <c r="F83" s="38">
        <f t="shared" si="5"/>
        <v>11722824</v>
      </c>
      <c r="G83" s="27">
        <f t="shared" si="5"/>
        <v>4029068</v>
      </c>
      <c r="H83" s="38">
        <f t="shared" si="5"/>
        <v>22230015</v>
      </c>
      <c r="I83" s="38">
        <f t="shared" si="5"/>
        <v>4534687</v>
      </c>
      <c r="J83" s="38">
        <f t="shared" si="5"/>
        <v>52588134</v>
      </c>
    </row>
    <row r="84" spans="1:10" ht="12.75">
      <c r="A84" s="29"/>
      <c r="B84" s="28"/>
      <c r="C84" s="28"/>
      <c r="D84" s="48"/>
      <c r="E84" s="28"/>
      <c r="F84" s="48"/>
      <c r="G84" s="28"/>
      <c r="H84" s="48"/>
      <c r="I84" s="52" t="s">
        <v>155</v>
      </c>
      <c r="J84" s="38">
        <v>35563702</v>
      </c>
    </row>
    <row r="85" spans="1:10" ht="12.75">
      <c r="A85" s="29"/>
      <c r="B85" s="28"/>
      <c r="C85" s="28"/>
      <c r="D85" s="48"/>
      <c r="E85" s="28"/>
      <c r="F85" s="48"/>
      <c r="G85" s="28"/>
      <c r="H85" s="48"/>
      <c r="I85" s="52" t="s">
        <v>125</v>
      </c>
      <c r="J85" s="38">
        <v>31036205</v>
      </c>
    </row>
    <row r="86" spans="1:8" ht="10.5">
      <c r="A86" s="29"/>
      <c r="B86" s="28"/>
      <c r="C86" s="28"/>
      <c r="D86" s="48"/>
      <c r="E86" s="28"/>
      <c r="F86" s="48"/>
      <c r="G86" s="28"/>
      <c r="H86" s="48"/>
    </row>
  </sheetData>
  <sheetProtection sheet="1"/>
  <mergeCells count="1">
    <mergeCell ref="A1:J1"/>
  </mergeCells>
  <conditionalFormatting sqref="A2:A83 C2:IV2 A1:IV1 I3:IV83 B3:H86">
    <cfRule type="expression" priority="25" dxfId="0" stopIfTrue="1">
      <formula>CellHasFormula</formula>
    </cfRule>
  </conditionalFormatting>
  <conditionalFormatting sqref="A1:IV1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G36:G80">
    <cfRule type="expression" priority="21" dxfId="0" stopIfTrue="1">
      <formula>CellHasFormula</formula>
    </cfRule>
  </conditionalFormatting>
  <conditionalFormatting sqref="C5:C80">
    <cfRule type="expression" priority="20" dxfId="0" stopIfTrue="1">
      <formula>CellHasFormula</formula>
    </cfRule>
  </conditionalFormatting>
  <conditionalFormatting sqref="E5:E80">
    <cfRule type="expression" priority="19" dxfId="0" stopIfTrue="1">
      <formula>CellHasFormula</formula>
    </cfRule>
  </conditionalFormatting>
  <conditionalFormatting sqref="G5:G80">
    <cfRule type="expression" priority="18" dxfId="0" stopIfTrue="1">
      <formula>CellHasFormula</formula>
    </cfRule>
  </conditionalFormatting>
  <conditionalFormatting sqref="J84">
    <cfRule type="expression" priority="17" dxfId="0" stopIfTrue="1">
      <formula>CellHasFormula</formula>
    </cfRule>
  </conditionalFormatting>
  <conditionalFormatting sqref="J85">
    <cfRule type="expression" priority="16" dxfId="0" stopIfTrue="1">
      <formula>CellHasFormula</formula>
    </cfRule>
  </conditionalFormatting>
  <conditionalFormatting sqref="C36:C80">
    <cfRule type="expression" priority="15" dxfId="0" stopIfTrue="1">
      <formula>CellHasFormula</formula>
    </cfRule>
  </conditionalFormatting>
  <conditionalFormatting sqref="C36:C80">
    <cfRule type="expression" priority="14" dxfId="0" stopIfTrue="1">
      <formula>CellHasFormula</formula>
    </cfRule>
  </conditionalFormatting>
  <conditionalFormatting sqref="C36:C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C5:C35">
    <cfRule type="expression" priority="5" dxfId="0" stopIfTrue="1">
      <formula>CellHasFormula</formula>
    </cfRule>
  </conditionalFormatting>
  <conditionalFormatting sqref="E5:E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94" sqref="H94"/>
    </sheetView>
  </sheetViews>
  <sheetFormatPr defaultColWidth="9.140625" defaultRowHeight="12.75"/>
  <cols>
    <col min="1" max="1" width="21.574218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147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41" t="s">
        <v>11</v>
      </c>
      <c r="E4" s="4" t="s">
        <v>13</v>
      </c>
      <c r="F4" s="41" t="s">
        <v>14</v>
      </c>
      <c r="G4" s="4" t="s">
        <v>93</v>
      </c>
      <c r="H4" s="41" t="s">
        <v>90</v>
      </c>
      <c r="I4" s="41" t="s">
        <v>94</v>
      </c>
      <c r="J4" s="41" t="s">
        <v>18</v>
      </c>
    </row>
    <row r="5" spans="1:10" s="4" customFormat="1" ht="20.25" customHeight="1">
      <c r="A5" s="22" t="s">
        <v>129</v>
      </c>
      <c r="B5" s="4" t="s">
        <v>22</v>
      </c>
      <c r="C5" s="7">
        <v>123</v>
      </c>
      <c r="D5" s="37">
        <f>SUM(Oct!D5+C5*8)</f>
        <v>201223</v>
      </c>
      <c r="E5" s="8">
        <v>2112</v>
      </c>
      <c r="F5" s="37">
        <f>SUM(Oct!F5+E5*8)</f>
        <v>140883</v>
      </c>
      <c r="G5" s="8">
        <v>21633</v>
      </c>
      <c r="H5" s="37">
        <f>SUM(Oct!H5+G5)</f>
        <v>260086</v>
      </c>
      <c r="I5" s="37">
        <f aca="true" t="shared" si="0" ref="I5:I68">SUM(C5,E5,G5)</f>
        <v>23868</v>
      </c>
      <c r="J5" s="37">
        <f>SUM(D5+F5+H5)</f>
        <v>602192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SUM(Oct!D6+C6*8)</f>
        <v>29151</v>
      </c>
      <c r="E6" s="8">
        <v>0</v>
      </c>
      <c r="F6" s="37">
        <f>SUM(Oct!F6+E6*8)</f>
        <v>10560</v>
      </c>
      <c r="G6" s="8">
        <v>0</v>
      </c>
      <c r="H6" s="37">
        <f>SUM(Oct!H6+G6)</f>
        <v>3367</v>
      </c>
      <c r="I6" s="37">
        <f t="shared" si="0"/>
        <v>0</v>
      </c>
      <c r="J6" s="37">
        <f aca="true" t="shared" si="1" ref="J6:J69">SUM(D6+F6+H6)</f>
        <v>43078</v>
      </c>
    </row>
    <row r="7" spans="1:10" s="12" customFormat="1" ht="15.75" customHeight="1">
      <c r="A7" s="10" t="s">
        <v>23</v>
      </c>
      <c r="B7" s="11" t="s">
        <v>22</v>
      </c>
      <c r="C7" s="7">
        <v>1981</v>
      </c>
      <c r="D7" s="37">
        <f>SUM(Oct!D7+C7*8)</f>
        <v>128172</v>
      </c>
      <c r="E7" s="8">
        <v>3198</v>
      </c>
      <c r="F7" s="37">
        <f>SUM(Oct!F7+E7*8)</f>
        <v>141530</v>
      </c>
      <c r="G7" s="8">
        <v>33971</v>
      </c>
      <c r="H7" s="37">
        <f>SUM(Oct!H7+G7)</f>
        <v>243272</v>
      </c>
      <c r="I7" s="37">
        <f t="shared" si="0"/>
        <v>39150</v>
      </c>
      <c r="J7" s="37">
        <f t="shared" si="1"/>
        <v>512974</v>
      </c>
    </row>
    <row r="8" spans="1:10" s="1" customFormat="1" ht="15.75" customHeight="1">
      <c r="A8" s="5" t="s">
        <v>24</v>
      </c>
      <c r="B8" s="6" t="s">
        <v>22</v>
      </c>
      <c r="C8" s="7">
        <v>17273</v>
      </c>
      <c r="D8" s="37">
        <f>SUM(Oct!D8+C8*8)</f>
        <v>1263060</v>
      </c>
      <c r="E8" s="8">
        <v>9626</v>
      </c>
      <c r="F8" s="37">
        <f>SUM(Oct!F8+E8*8)</f>
        <v>221658</v>
      </c>
      <c r="G8" s="8">
        <v>706091</v>
      </c>
      <c r="H8" s="37">
        <f>SUM(Oct!H8+G8)</f>
        <v>1947667</v>
      </c>
      <c r="I8" s="37">
        <f t="shared" si="0"/>
        <v>732990</v>
      </c>
      <c r="J8" s="37">
        <f t="shared" si="1"/>
        <v>3432385</v>
      </c>
    </row>
    <row r="9" spans="1:10" s="12" customFormat="1" ht="15.75" customHeight="1">
      <c r="A9" s="10" t="s">
        <v>25</v>
      </c>
      <c r="B9" s="11" t="s">
        <v>22</v>
      </c>
      <c r="C9" s="7">
        <v>0</v>
      </c>
      <c r="D9" s="37">
        <f>SUM(Oct!D9+C9*8)</f>
        <v>96663</v>
      </c>
      <c r="E9" s="8">
        <v>0</v>
      </c>
      <c r="F9" s="37">
        <f>SUM(Oct!F9+E9*8)</f>
        <v>38148</v>
      </c>
      <c r="G9" s="8">
        <v>0</v>
      </c>
      <c r="H9" s="37">
        <f>SUM(Oct!H9+G9)</f>
        <v>50559</v>
      </c>
      <c r="I9" s="37">
        <f t="shared" si="0"/>
        <v>0</v>
      </c>
      <c r="J9" s="37">
        <f t="shared" si="1"/>
        <v>185370</v>
      </c>
    </row>
    <row r="10" spans="1:10" s="1" customFormat="1" ht="15.75" customHeight="1">
      <c r="A10" s="5" t="s">
        <v>27</v>
      </c>
      <c r="B10" s="6" t="s">
        <v>22</v>
      </c>
      <c r="C10" s="7">
        <v>0</v>
      </c>
      <c r="D10" s="37">
        <f>SUM(Oct!D10+C10*8)</f>
        <v>135284</v>
      </c>
      <c r="E10" s="8">
        <v>1146</v>
      </c>
      <c r="F10" s="37">
        <f>SUM(Oct!F10+E10*8)</f>
        <v>164308</v>
      </c>
      <c r="G10" s="8">
        <v>12942</v>
      </c>
      <c r="H10" s="37">
        <f>SUM(Oct!H10+G10)</f>
        <v>213460</v>
      </c>
      <c r="I10" s="37">
        <f t="shared" si="0"/>
        <v>14088</v>
      </c>
      <c r="J10" s="37">
        <f t="shared" si="1"/>
        <v>513052</v>
      </c>
    </row>
    <row r="11" spans="1:10" s="1" customFormat="1" ht="15.75" customHeight="1">
      <c r="A11" s="5" t="s">
        <v>30</v>
      </c>
      <c r="B11" s="6" t="s">
        <v>22</v>
      </c>
      <c r="C11" s="7">
        <v>0</v>
      </c>
      <c r="D11" s="37">
        <f>SUM(Oct!D11+C11*8)</f>
        <v>93209</v>
      </c>
      <c r="E11" s="8">
        <v>2110</v>
      </c>
      <c r="F11" s="37">
        <f>SUM(Oct!F11+E11*8)</f>
        <v>210278</v>
      </c>
      <c r="G11" s="8">
        <v>14778</v>
      </c>
      <c r="H11" s="37">
        <f>SUM(Oct!H11+G11)</f>
        <v>344283</v>
      </c>
      <c r="I11" s="37">
        <f t="shared" si="0"/>
        <v>16888</v>
      </c>
      <c r="J11" s="37">
        <f t="shared" si="1"/>
        <v>647770</v>
      </c>
    </row>
    <row r="12" spans="1:10" s="1" customFormat="1" ht="15.75" customHeight="1">
      <c r="A12" s="5" t="s">
        <v>31</v>
      </c>
      <c r="B12" s="6" t="s">
        <v>22</v>
      </c>
      <c r="C12" s="7">
        <v>421</v>
      </c>
      <c r="D12" s="37">
        <f>SUM(Oct!D12+C12*8)</f>
        <v>168393</v>
      </c>
      <c r="E12" s="8">
        <v>1644</v>
      </c>
      <c r="F12" s="37">
        <f>SUM(Oct!F12+E12*8)</f>
        <v>87424</v>
      </c>
      <c r="G12" s="8">
        <v>5012</v>
      </c>
      <c r="H12" s="37">
        <f>SUM(Oct!H12+G12)</f>
        <v>135376</v>
      </c>
      <c r="I12" s="37">
        <f t="shared" si="0"/>
        <v>7077</v>
      </c>
      <c r="J12" s="37">
        <f t="shared" si="1"/>
        <v>391193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SUM(Oct!D13+C13*8)</f>
        <v>5410</v>
      </c>
      <c r="E13" s="8">
        <v>0</v>
      </c>
      <c r="F13" s="37">
        <f>SUM(Oct!F13+E13*8)</f>
        <v>0</v>
      </c>
      <c r="G13" s="8">
        <v>0</v>
      </c>
      <c r="H13" s="37">
        <f>SUM(Oct!H13+G13)</f>
        <v>852</v>
      </c>
      <c r="I13" s="37">
        <f t="shared" si="0"/>
        <v>0</v>
      </c>
      <c r="J13" s="37">
        <f t="shared" si="1"/>
        <v>6262</v>
      </c>
    </row>
    <row r="14" spans="1:10" s="1" customFormat="1" ht="15.75" customHeight="1">
      <c r="A14" s="5" t="s">
        <v>37</v>
      </c>
      <c r="B14" s="6" t="s">
        <v>22</v>
      </c>
      <c r="C14" s="7">
        <v>0</v>
      </c>
      <c r="D14" s="37">
        <f>SUM(Oct!D14+C14*8)</f>
        <v>237270</v>
      </c>
      <c r="E14" s="8">
        <v>985</v>
      </c>
      <c r="F14" s="37">
        <f>SUM(Oct!F14+E14*8)</f>
        <v>92896</v>
      </c>
      <c r="G14" s="8">
        <v>6895</v>
      </c>
      <c r="H14" s="37">
        <f>SUM(Oct!H14+G14)</f>
        <v>294064</v>
      </c>
      <c r="I14" s="37">
        <f t="shared" si="0"/>
        <v>7880</v>
      </c>
      <c r="J14" s="37">
        <f t="shared" si="1"/>
        <v>624230</v>
      </c>
    </row>
    <row r="15" spans="1:10" s="1" customFormat="1" ht="15.75" customHeight="1">
      <c r="A15" s="5" t="s">
        <v>40</v>
      </c>
      <c r="B15" s="6" t="s">
        <v>22</v>
      </c>
      <c r="C15" s="7">
        <v>2330</v>
      </c>
      <c r="D15" s="37">
        <f>SUM(Oct!D15+C15*8)</f>
        <v>352654</v>
      </c>
      <c r="E15" s="8">
        <v>0</v>
      </c>
      <c r="F15" s="37">
        <f>SUM(Oct!F15+E15*8)</f>
        <v>120822</v>
      </c>
      <c r="G15" s="8">
        <v>27912</v>
      </c>
      <c r="H15" s="37">
        <f>SUM(Oct!H15+G15)</f>
        <v>324564</v>
      </c>
      <c r="I15" s="37">
        <f t="shared" si="0"/>
        <v>30242</v>
      </c>
      <c r="J15" s="37">
        <f t="shared" si="1"/>
        <v>798040</v>
      </c>
    </row>
    <row r="16" spans="1:10" s="1" customFormat="1" ht="15.75" customHeight="1">
      <c r="A16" s="5" t="s">
        <v>44</v>
      </c>
      <c r="B16" s="6" t="s">
        <v>22</v>
      </c>
      <c r="C16" s="7">
        <v>1064</v>
      </c>
      <c r="D16" s="37">
        <f>SUM(Oct!D16+C16*8)</f>
        <v>346714</v>
      </c>
      <c r="E16" s="8">
        <v>0</v>
      </c>
      <c r="F16" s="37">
        <f>SUM(Oct!F16+E16*8)</f>
        <v>106962</v>
      </c>
      <c r="G16" s="8">
        <v>14896</v>
      </c>
      <c r="H16" s="37">
        <f>SUM(Oct!H16+G16)</f>
        <v>411991</v>
      </c>
      <c r="I16" s="37">
        <f t="shared" si="0"/>
        <v>15960</v>
      </c>
      <c r="J16" s="37">
        <f t="shared" si="1"/>
        <v>865667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7">
        <f>SUM(Oct!D17+C17*8)</f>
        <v>185910</v>
      </c>
      <c r="E17" s="8">
        <v>7561</v>
      </c>
      <c r="F17" s="37">
        <f>SUM(Oct!F17+E17*8)</f>
        <v>189857</v>
      </c>
      <c r="G17" s="8">
        <v>20748</v>
      </c>
      <c r="H17" s="37">
        <f>SUM(Oct!H17+G17)</f>
        <v>266273</v>
      </c>
      <c r="I17" s="37">
        <f t="shared" si="0"/>
        <v>28309</v>
      </c>
      <c r="J17" s="37">
        <f t="shared" si="1"/>
        <v>642040</v>
      </c>
    </row>
    <row r="18" spans="1:10" s="1" customFormat="1" ht="15.75" customHeight="1">
      <c r="A18" s="5" t="s">
        <v>46</v>
      </c>
      <c r="B18" s="6" t="s">
        <v>22</v>
      </c>
      <c r="C18" s="7">
        <v>2823</v>
      </c>
      <c r="D18" s="37">
        <f>SUM(Oct!D18+C18*8)</f>
        <v>601034</v>
      </c>
      <c r="E18" s="8">
        <v>2124</v>
      </c>
      <c r="F18" s="37">
        <f>SUM(Oct!F18+E18*8)</f>
        <v>240138</v>
      </c>
      <c r="G18" s="8">
        <v>49589</v>
      </c>
      <c r="H18" s="37">
        <f>SUM(Oct!H18+G18)</f>
        <v>990031</v>
      </c>
      <c r="I18" s="37">
        <f t="shared" si="0"/>
        <v>54536</v>
      </c>
      <c r="J18" s="37">
        <f t="shared" si="1"/>
        <v>1831203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SUM(Oct!D19+C19*8)</f>
        <v>36581</v>
      </c>
      <c r="E19" s="8">
        <v>0</v>
      </c>
      <c r="F19" s="37">
        <f>SUM(Oct!F19+E19*8)</f>
        <v>3767</v>
      </c>
      <c r="G19" s="8">
        <v>0</v>
      </c>
      <c r="H19" s="37">
        <f>SUM(Oct!H19+G19)</f>
        <v>263458</v>
      </c>
      <c r="I19" s="37">
        <f t="shared" si="0"/>
        <v>0</v>
      </c>
      <c r="J19" s="37">
        <f t="shared" si="1"/>
        <v>303806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SUM(Oct!D20+C20*8)</f>
        <v>0</v>
      </c>
      <c r="E20" s="8">
        <v>0</v>
      </c>
      <c r="F20" s="37">
        <f>SUM(Oct!F20+E20*8)</f>
        <v>0</v>
      </c>
      <c r="G20" s="8">
        <v>0</v>
      </c>
      <c r="H20" s="37">
        <f>SUM(Oct!H20+G20)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2218</v>
      </c>
      <c r="D21" s="37">
        <f>SUM(Oct!D21+C21*8)</f>
        <v>196338</v>
      </c>
      <c r="E21" s="8">
        <v>1056</v>
      </c>
      <c r="F21" s="37">
        <f>SUM(Oct!F21+E21*8)</f>
        <v>55983</v>
      </c>
      <c r="G21" s="8">
        <v>141500</v>
      </c>
      <c r="H21" s="37">
        <f>SUM(Oct!H21+G21)</f>
        <v>444540</v>
      </c>
      <c r="I21" s="37">
        <f t="shared" si="0"/>
        <v>144774</v>
      </c>
      <c r="J21" s="37">
        <f t="shared" si="1"/>
        <v>696861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SUM(Oct!D22+C22*8)</f>
        <v>0</v>
      </c>
      <c r="E22" s="8">
        <v>0</v>
      </c>
      <c r="F22" s="37">
        <f>SUM(Oct!F22+E22*8)</f>
        <v>0</v>
      </c>
      <c r="G22" s="8">
        <v>0</v>
      </c>
      <c r="H22" s="37">
        <f>SUM(Oct!H22+G22)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7">
        <v>3225</v>
      </c>
      <c r="D23" s="37">
        <f>SUM(Oct!D23+C23*8)</f>
        <v>459248</v>
      </c>
      <c r="E23" s="8">
        <v>7101</v>
      </c>
      <c r="F23" s="37">
        <f>SUM(Oct!F23+E23*8)</f>
        <v>246085</v>
      </c>
      <c r="G23" s="8">
        <v>68801</v>
      </c>
      <c r="H23" s="37">
        <f>SUM(Oct!H23+G23)</f>
        <v>1115406</v>
      </c>
      <c r="I23" s="37">
        <f t="shared" si="0"/>
        <v>79127</v>
      </c>
      <c r="J23" s="37">
        <f t="shared" si="1"/>
        <v>1820739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SUM(Oct!D24+C24*8)</f>
        <v>0</v>
      </c>
      <c r="E24" s="8">
        <v>0</v>
      </c>
      <c r="F24" s="37">
        <f>SUM(Oct!F24+E24*8)</f>
        <v>0</v>
      </c>
      <c r="G24" s="8">
        <v>0</v>
      </c>
      <c r="H24" s="37">
        <f>SUM(Oct!H24+G24)</f>
        <v>0</v>
      </c>
      <c r="I24" s="37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123</v>
      </c>
      <c r="D25" s="37">
        <f>SUM(Oct!D25+C25*8)</f>
        <v>659550</v>
      </c>
      <c r="E25" s="8">
        <v>5430</v>
      </c>
      <c r="F25" s="37">
        <f>SUM(Oct!F25+E25*8)</f>
        <v>205244</v>
      </c>
      <c r="G25" s="8">
        <v>20000</v>
      </c>
      <c r="H25" s="37">
        <f>SUM(Oct!H25+G25)</f>
        <v>137093</v>
      </c>
      <c r="I25" s="37">
        <f t="shared" si="0"/>
        <v>25553</v>
      </c>
      <c r="J25" s="37">
        <f t="shared" si="1"/>
        <v>1001887</v>
      </c>
    </row>
    <row r="26" spans="1:10" s="1" customFormat="1" ht="15.75" customHeight="1">
      <c r="A26" s="5" t="s">
        <v>63</v>
      </c>
      <c r="B26" s="6" t="s">
        <v>22</v>
      </c>
      <c r="C26" s="7">
        <v>2382</v>
      </c>
      <c r="D26" s="37">
        <f>SUM(Oct!D26+C26*8)</f>
        <v>152581</v>
      </c>
      <c r="E26" s="8">
        <v>0</v>
      </c>
      <c r="F26" s="37">
        <f>SUM(Oct!F26+E26*8)</f>
        <v>71203</v>
      </c>
      <c r="G26" s="8">
        <v>5348</v>
      </c>
      <c r="H26" s="37">
        <f>SUM(Oct!H26+G26)</f>
        <v>119620</v>
      </c>
      <c r="I26" s="37">
        <f t="shared" si="0"/>
        <v>7730</v>
      </c>
      <c r="J26" s="37">
        <f t="shared" si="1"/>
        <v>343404</v>
      </c>
    </row>
    <row r="27" spans="1:10" s="1" customFormat="1" ht="15.75" customHeight="1">
      <c r="A27" s="5" t="s">
        <v>64</v>
      </c>
      <c r="B27" s="6" t="s">
        <v>22</v>
      </c>
      <c r="C27" s="7">
        <v>5831</v>
      </c>
      <c r="D27" s="37">
        <f>SUM(Oct!D27+C27*8)</f>
        <v>359288</v>
      </c>
      <c r="E27" s="8">
        <v>5153</v>
      </c>
      <c r="F27" s="37">
        <f>SUM(Oct!F27+E27*8)</f>
        <v>255413</v>
      </c>
      <c r="G27" s="8">
        <v>52829</v>
      </c>
      <c r="H27" s="37">
        <f>SUM(Oct!H27+G27)</f>
        <v>698485</v>
      </c>
      <c r="I27" s="37">
        <f t="shared" si="0"/>
        <v>63813</v>
      </c>
      <c r="J27" s="37">
        <f t="shared" si="1"/>
        <v>1313186</v>
      </c>
    </row>
    <row r="28" spans="1:10" s="1" customFormat="1" ht="15.75" customHeight="1">
      <c r="A28" s="5" t="s">
        <v>77</v>
      </c>
      <c r="B28" s="6" t="s">
        <v>22</v>
      </c>
      <c r="C28" s="7">
        <v>2038</v>
      </c>
      <c r="D28" s="37">
        <f>SUM(Oct!D28+C28*8)</f>
        <v>108074</v>
      </c>
      <c r="E28" s="8">
        <v>5036</v>
      </c>
      <c r="F28" s="37">
        <f>SUM(Oct!F28+E28*8)</f>
        <v>114138</v>
      </c>
      <c r="G28" s="8">
        <v>89396</v>
      </c>
      <c r="H28" s="37">
        <f>SUM(Oct!H28+G28)</f>
        <v>125754</v>
      </c>
      <c r="I28" s="37">
        <f t="shared" si="0"/>
        <v>96470</v>
      </c>
      <c r="J28" s="37">
        <f t="shared" si="1"/>
        <v>347966</v>
      </c>
    </row>
    <row r="29" spans="1:10" s="1" customFormat="1" ht="15.75" customHeight="1">
      <c r="A29" s="5" t="s">
        <v>82</v>
      </c>
      <c r="B29" s="6" t="s">
        <v>22</v>
      </c>
      <c r="C29" s="7">
        <v>1333</v>
      </c>
      <c r="D29" s="37">
        <f>SUM(Oct!D29+C29*8)</f>
        <v>432606</v>
      </c>
      <c r="E29" s="8">
        <v>0</v>
      </c>
      <c r="F29" s="37">
        <f>SUM(Oct!F29+E29*8)</f>
        <v>16440</v>
      </c>
      <c r="G29" s="8">
        <v>16510</v>
      </c>
      <c r="H29" s="37">
        <f>SUM(Oct!H29+G29)</f>
        <v>834829</v>
      </c>
      <c r="I29" s="37">
        <f t="shared" si="0"/>
        <v>17843</v>
      </c>
      <c r="J29" s="37">
        <f t="shared" si="1"/>
        <v>1283875</v>
      </c>
    </row>
    <row r="30" spans="1:10" s="1" customFormat="1" ht="15.75" customHeight="1">
      <c r="A30" s="5" t="s">
        <v>83</v>
      </c>
      <c r="B30" s="6" t="s">
        <v>22</v>
      </c>
      <c r="C30" s="7">
        <v>5135</v>
      </c>
      <c r="D30" s="37">
        <f>SUM(Oct!D30+C30*8)</f>
        <v>1041519</v>
      </c>
      <c r="E30" s="8">
        <v>2150</v>
      </c>
      <c r="F30" s="37">
        <f>SUM(Oct!F30+E30*8)</f>
        <v>152148</v>
      </c>
      <c r="G30" s="8">
        <v>18605</v>
      </c>
      <c r="H30" s="37">
        <f>SUM(Oct!H30+G30)</f>
        <v>590724</v>
      </c>
      <c r="I30" s="37">
        <f t="shared" si="0"/>
        <v>25890</v>
      </c>
      <c r="J30" s="37">
        <f t="shared" si="1"/>
        <v>1784391</v>
      </c>
    </row>
    <row r="31" spans="1:10" s="1" customFormat="1" ht="15.75" customHeight="1">
      <c r="A31" s="5" t="s">
        <v>84</v>
      </c>
      <c r="B31" s="6" t="s">
        <v>22</v>
      </c>
      <c r="C31" s="7">
        <v>0</v>
      </c>
      <c r="D31" s="37">
        <f>SUM(Oct!D31+C31*8)</f>
        <v>214265</v>
      </c>
      <c r="E31" s="8">
        <v>7212</v>
      </c>
      <c r="F31" s="37">
        <f>SUM(Oct!F31+E31*8)</f>
        <v>496657</v>
      </c>
      <c r="G31" s="8">
        <v>8698</v>
      </c>
      <c r="H31" s="37">
        <f>SUM(Oct!H31+G31)</f>
        <v>741251</v>
      </c>
      <c r="I31" s="37">
        <f t="shared" si="0"/>
        <v>15910</v>
      </c>
      <c r="J31" s="37">
        <f t="shared" si="1"/>
        <v>1452173</v>
      </c>
    </row>
    <row r="32" spans="1:10" s="12" customFormat="1" ht="15.75" customHeight="1">
      <c r="A32" s="10" t="s">
        <v>86</v>
      </c>
      <c r="B32" s="11" t="s">
        <v>22</v>
      </c>
      <c r="C32" s="7">
        <v>1513</v>
      </c>
      <c r="D32" s="37">
        <f>SUM(Oct!D32+C32*8)</f>
        <v>55925</v>
      </c>
      <c r="E32" s="8">
        <v>2700</v>
      </c>
      <c r="F32" s="37">
        <f>SUM(Oct!F32+E32*8)</f>
        <v>43512</v>
      </c>
      <c r="G32" s="8">
        <v>4224</v>
      </c>
      <c r="H32" s="37">
        <f>SUM(Oct!H32+G32)</f>
        <v>29786</v>
      </c>
      <c r="I32" s="37">
        <f t="shared" si="0"/>
        <v>8437</v>
      </c>
      <c r="J32" s="37">
        <f t="shared" si="1"/>
        <v>129223</v>
      </c>
    </row>
    <row r="33" spans="1:10" s="12" customFormat="1" ht="15.75" customHeight="1">
      <c r="A33" s="10" t="s">
        <v>135</v>
      </c>
      <c r="B33" s="11" t="s">
        <v>22</v>
      </c>
      <c r="C33" s="7">
        <v>0</v>
      </c>
      <c r="D33" s="37">
        <f>SUM(Oct!D33+C33*8)</f>
        <v>28644</v>
      </c>
      <c r="E33" s="8">
        <v>38</v>
      </c>
      <c r="F33" s="37">
        <f>SUM(Oct!F33+E33*8)</f>
        <v>135176</v>
      </c>
      <c r="G33" s="8">
        <v>76</v>
      </c>
      <c r="H33" s="37">
        <f>SUM(Oct!H33+G33)</f>
        <v>110467</v>
      </c>
      <c r="I33" s="37">
        <f t="shared" si="0"/>
        <v>114</v>
      </c>
      <c r="J33" s="37">
        <f t="shared" si="1"/>
        <v>274287</v>
      </c>
    </row>
    <row r="34" spans="1:10" s="12" customFormat="1" ht="15.75" customHeight="1">
      <c r="A34" s="10" t="s">
        <v>136</v>
      </c>
      <c r="B34" s="11" t="s">
        <v>22</v>
      </c>
      <c r="C34" s="7">
        <v>36484</v>
      </c>
      <c r="D34" s="37">
        <f>SUM(Oct!D34+C34*8)</f>
        <v>961152</v>
      </c>
      <c r="E34" s="8">
        <v>7948</v>
      </c>
      <c r="F34" s="37">
        <f>SUM(Oct!F34+E34*8)</f>
        <v>265500</v>
      </c>
      <c r="G34" s="8">
        <v>15840</v>
      </c>
      <c r="H34" s="37">
        <f>SUM(Oct!H34+G34)</f>
        <v>89236</v>
      </c>
      <c r="I34" s="37">
        <f t="shared" si="0"/>
        <v>60272</v>
      </c>
      <c r="J34" s="37">
        <f t="shared" si="1"/>
        <v>1315888</v>
      </c>
    </row>
    <row r="35" spans="1:10" s="12" customFormat="1" ht="15.75" customHeight="1">
      <c r="A35" s="10" t="s">
        <v>137</v>
      </c>
      <c r="B35" s="11" t="s">
        <v>22</v>
      </c>
      <c r="C35" s="7">
        <v>0</v>
      </c>
      <c r="D35" s="37">
        <f>SUM(Oct!D35+C35*8)</f>
        <v>0</v>
      </c>
      <c r="E35" s="8">
        <v>3625</v>
      </c>
      <c r="F35" s="37">
        <f>SUM(Oct!F35+E35*8)</f>
        <v>128512</v>
      </c>
      <c r="G35" s="8">
        <v>2496</v>
      </c>
      <c r="H35" s="37">
        <f>SUM(Oct!H35+G35)</f>
        <v>63730</v>
      </c>
      <c r="I35" s="37">
        <f t="shared" si="0"/>
        <v>6121</v>
      </c>
      <c r="J35" s="37">
        <f t="shared" si="1"/>
        <v>192242</v>
      </c>
    </row>
    <row r="36" spans="1:10" s="12" customFormat="1" ht="15.75" customHeight="1">
      <c r="A36" s="10" t="s">
        <v>130</v>
      </c>
      <c r="B36" s="11" t="s">
        <v>20</v>
      </c>
      <c r="C36" s="7">
        <v>2085</v>
      </c>
      <c r="D36" s="37">
        <f>SUM(Oct!D36+C36*8)</f>
        <v>413759</v>
      </c>
      <c r="E36" s="8">
        <v>4756</v>
      </c>
      <c r="F36" s="37">
        <f>SUM(Oct!F36+E36*8)</f>
        <v>89366</v>
      </c>
      <c r="G36" s="8">
        <v>10670</v>
      </c>
      <c r="H36" s="37">
        <f>SUM(Oct!H36+G36)</f>
        <v>137109</v>
      </c>
      <c r="I36" s="37">
        <f t="shared" si="0"/>
        <v>17511</v>
      </c>
      <c r="J36" s="37">
        <f t="shared" si="1"/>
        <v>640234</v>
      </c>
    </row>
    <row r="37" spans="1:10" s="1" customFormat="1" ht="15.75" customHeight="1">
      <c r="A37" s="5" t="s">
        <v>19</v>
      </c>
      <c r="B37" s="6" t="s">
        <v>20</v>
      </c>
      <c r="C37" s="7">
        <v>123</v>
      </c>
      <c r="D37" s="37">
        <f>SUM(Oct!D37+C37*8)</f>
        <v>76913</v>
      </c>
      <c r="E37" s="8">
        <v>0</v>
      </c>
      <c r="F37" s="37">
        <f>SUM(Oct!F37+E37*8)</f>
        <v>10835</v>
      </c>
      <c r="G37" s="8">
        <v>1722</v>
      </c>
      <c r="H37" s="37">
        <f>SUM(Oct!H37+G37)</f>
        <v>65156</v>
      </c>
      <c r="I37" s="37">
        <f t="shared" si="0"/>
        <v>1845</v>
      </c>
      <c r="J37" s="37">
        <f t="shared" si="1"/>
        <v>152904</v>
      </c>
    </row>
    <row r="38" spans="1:10" s="1" customFormat="1" ht="15.75" customHeight="1">
      <c r="A38" s="5" t="s">
        <v>26</v>
      </c>
      <c r="B38" s="6" t="s">
        <v>20</v>
      </c>
      <c r="C38" s="7">
        <v>20742</v>
      </c>
      <c r="D38" s="37">
        <f>SUM(Oct!D38+C38*8)</f>
        <v>1086580</v>
      </c>
      <c r="E38" s="8">
        <v>8949</v>
      </c>
      <c r="F38" s="37">
        <f>SUM(Oct!F38+E38*8)</f>
        <v>567722</v>
      </c>
      <c r="G38" s="8">
        <v>285042</v>
      </c>
      <c r="H38" s="37">
        <f>SUM(Oct!H38+G38)</f>
        <v>1097528</v>
      </c>
      <c r="I38" s="37">
        <f t="shared" si="0"/>
        <v>314733</v>
      </c>
      <c r="J38" s="37">
        <f t="shared" si="1"/>
        <v>2751830</v>
      </c>
    </row>
    <row r="39" spans="1:10" s="1" customFormat="1" ht="15.75" customHeight="1">
      <c r="A39" s="5" t="s">
        <v>28</v>
      </c>
      <c r="B39" s="6" t="s">
        <v>20</v>
      </c>
      <c r="C39" s="7">
        <v>4073</v>
      </c>
      <c r="D39" s="37">
        <f>SUM(Oct!D39+C39*8)</f>
        <v>323428</v>
      </c>
      <c r="E39" s="8">
        <v>911</v>
      </c>
      <c r="F39" s="37">
        <f>SUM(Oct!F39+E39*8)</f>
        <v>60676</v>
      </c>
      <c r="G39" s="8">
        <v>9483</v>
      </c>
      <c r="H39" s="37">
        <f>SUM(Oct!H39+G39)</f>
        <v>492621</v>
      </c>
      <c r="I39" s="37">
        <f t="shared" si="0"/>
        <v>14467</v>
      </c>
      <c r="J39" s="37">
        <f t="shared" si="1"/>
        <v>876725</v>
      </c>
    </row>
    <row r="40" spans="1:10" s="1" customFormat="1" ht="15.75" customHeight="1">
      <c r="A40" s="5" t="s">
        <v>29</v>
      </c>
      <c r="B40" s="6" t="s">
        <v>20</v>
      </c>
      <c r="C40" s="7">
        <v>4006</v>
      </c>
      <c r="D40" s="37">
        <f>SUM(Oct!D40+C40*8)</f>
        <v>204002</v>
      </c>
      <c r="E40" s="8">
        <v>0</v>
      </c>
      <c r="F40" s="37">
        <f>SUM(Oct!F40+E40*8)</f>
        <v>55694</v>
      </c>
      <c r="G40" s="8">
        <v>23660</v>
      </c>
      <c r="H40" s="37">
        <f>SUM(Oct!H40+G40)</f>
        <v>105775</v>
      </c>
      <c r="I40" s="37">
        <f t="shared" si="0"/>
        <v>27666</v>
      </c>
      <c r="J40" s="37">
        <f t="shared" si="1"/>
        <v>365471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SUM(Oct!D41+C41*8)</f>
        <v>0</v>
      </c>
      <c r="E41" s="8">
        <v>0</v>
      </c>
      <c r="F41" s="37">
        <f>SUM(Oct!F41+E41*8)</f>
        <v>0</v>
      </c>
      <c r="G41" s="8">
        <v>0</v>
      </c>
      <c r="H41" s="37">
        <f>SUM(Oct!H41+G41)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18651</v>
      </c>
      <c r="D42" s="37">
        <f>SUM(Oct!D42+C42*8)</f>
        <v>469755</v>
      </c>
      <c r="E42" s="8">
        <v>10967</v>
      </c>
      <c r="F42" s="37">
        <f>SUM(Oct!F42+E42*8)</f>
        <v>260906</v>
      </c>
      <c r="G42" s="8">
        <v>192253</v>
      </c>
      <c r="H42" s="37">
        <f>SUM(Oct!H42+G42)</f>
        <v>750968</v>
      </c>
      <c r="I42" s="37">
        <f t="shared" si="0"/>
        <v>221871</v>
      </c>
      <c r="J42" s="37">
        <f t="shared" si="1"/>
        <v>1481629</v>
      </c>
    </row>
    <row r="43" spans="1:10" s="1" customFormat="1" ht="15.75" customHeight="1">
      <c r="A43" s="5" t="s">
        <v>34</v>
      </c>
      <c r="B43" s="6" t="s">
        <v>20</v>
      </c>
      <c r="C43" s="7">
        <v>5587</v>
      </c>
      <c r="D43" s="37">
        <f>SUM(Oct!D43+C43*8)</f>
        <v>568805</v>
      </c>
      <c r="E43" s="8">
        <v>1314</v>
      </c>
      <c r="F43" s="37">
        <f>SUM(Oct!F43+E43*8)</f>
        <v>121956</v>
      </c>
      <c r="G43" s="8">
        <v>18261</v>
      </c>
      <c r="H43" s="37">
        <f>SUM(Oct!H43+G43)</f>
        <v>360718</v>
      </c>
      <c r="I43" s="37">
        <f t="shared" si="0"/>
        <v>25162</v>
      </c>
      <c r="J43" s="37">
        <f t="shared" si="1"/>
        <v>1051479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SUM(Oct!D44+C44*8)</f>
        <v>0</v>
      </c>
      <c r="E44" s="8">
        <v>0</v>
      </c>
      <c r="F44" s="37">
        <f>SUM(Oct!F44+E44*8)</f>
        <v>0</v>
      </c>
      <c r="G44" s="8">
        <v>0</v>
      </c>
      <c r="H44" s="37">
        <f>SUM(Oct!H44+G44)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1391</v>
      </c>
      <c r="D45" s="37">
        <f>SUM(Oct!D45+C45*8)</f>
        <v>752660</v>
      </c>
      <c r="E45" s="8">
        <v>985</v>
      </c>
      <c r="F45" s="37">
        <f>SUM(Oct!F45+E45*8)</f>
        <v>125128</v>
      </c>
      <c r="G45" s="8">
        <v>31750</v>
      </c>
      <c r="H45" s="37">
        <f>SUM(Oct!H45+G45)</f>
        <v>1765835</v>
      </c>
      <c r="I45" s="37">
        <f t="shared" si="0"/>
        <v>34126</v>
      </c>
      <c r="J45" s="37">
        <f t="shared" si="1"/>
        <v>2643623</v>
      </c>
    </row>
    <row r="46" spans="1:10" s="12" customFormat="1" ht="15.75" customHeight="1">
      <c r="A46" s="10" t="s">
        <v>39</v>
      </c>
      <c r="B46" s="11" t="s">
        <v>20</v>
      </c>
      <c r="C46" s="7">
        <v>1727</v>
      </c>
      <c r="D46" s="37">
        <f>SUM(Oct!D46+C46*8)</f>
        <v>101387</v>
      </c>
      <c r="E46" s="8">
        <v>90</v>
      </c>
      <c r="F46" s="37">
        <f>SUM(Oct!F46+E46*8)</f>
        <v>109718</v>
      </c>
      <c r="G46" s="8">
        <v>3051</v>
      </c>
      <c r="H46" s="37">
        <f>SUM(Oct!H46+G46)</f>
        <v>59459</v>
      </c>
      <c r="I46" s="37">
        <f t="shared" si="0"/>
        <v>4868</v>
      </c>
      <c r="J46" s="37">
        <f t="shared" si="1"/>
        <v>270564</v>
      </c>
    </row>
    <row r="47" spans="1:10" s="1" customFormat="1" ht="15.75" customHeight="1">
      <c r="A47" s="5" t="s">
        <v>41</v>
      </c>
      <c r="B47" s="6" t="s">
        <v>20</v>
      </c>
      <c r="C47" s="7">
        <v>10891</v>
      </c>
      <c r="D47" s="37">
        <f>SUM(Oct!D47+C47*8)</f>
        <v>714687</v>
      </c>
      <c r="E47" s="8">
        <v>8973</v>
      </c>
      <c r="F47" s="37">
        <f>SUM(Oct!F47+E47*8)</f>
        <v>1048589</v>
      </c>
      <c r="G47" s="8">
        <v>51979</v>
      </c>
      <c r="H47" s="37">
        <f>SUM(Oct!H47+G47)</f>
        <v>729268</v>
      </c>
      <c r="I47" s="37">
        <f t="shared" si="0"/>
        <v>71843</v>
      </c>
      <c r="J47" s="37">
        <f t="shared" si="1"/>
        <v>2492544</v>
      </c>
    </row>
    <row r="48" spans="1:10" s="1" customFormat="1" ht="15.75" customHeight="1">
      <c r="A48" s="5" t="s">
        <v>42</v>
      </c>
      <c r="B48" s="6" t="s">
        <v>20</v>
      </c>
      <c r="C48" s="7">
        <v>5007</v>
      </c>
      <c r="D48" s="37">
        <f>SUM(Oct!D48+C48*8)</f>
        <v>234036</v>
      </c>
      <c r="E48" s="8">
        <v>2555</v>
      </c>
      <c r="F48" s="37">
        <f>SUM(Oct!F48+E48*8)</f>
        <v>68497</v>
      </c>
      <c r="G48" s="8">
        <v>6302</v>
      </c>
      <c r="H48" s="37">
        <f>SUM(Oct!H48+G48)</f>
        <v>302583</v>
      </c>
      <c r="I48" s="37">
        <f t="shared" si="0"/>
        <v>13864</v>
      </c>
      <c r="J48" s="37">
        <f t="shared" si="1"/>
        <v>605116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SUM(Oct!D49+C49*8)</f>
        <v>51288</v>
      </c>
      <c r="E49" s="8">
        <v>0</v>
      </c>
      <c r="F49" s="37">
        <f>SUM(Oct!F49+E49*8)</f>
        <v>11616</v>
      </c>
      <c r="G49" s="8">
        <v>0</v>
      </c>
      <c r="H49" s="37">
        <f>SUM(Oct!H49+G49)</f>
        <v>2262</v>
      </c>
      <c r="I49" s="37">
        <f t="shared" si="0"/>
        <v>0</v>
      </c>
      <c r="J49" s="37">
        <f t="shared" si="1"/>
        <v>65166</v>
      </c>
    </row>
    <row r="50" spans="1:10" s="12" customFormat="1" ht="15.75" customHeight="1">
      <c r="A50" s="10" t="s">
        <v>132</v>
      </c>
      <c r="B50" s="11" t="s">
        <v>20</v>
      </c>
      <c r="C50" s="7">
        <v>0</v>
      </c>
      <c r="D50" s="37">
        <f>SUM(Oct!D50+C50*8)</f>
        <v>296469</v>
      </c>
      <c r="E50" s="8">
        <v>3347</v>
      </c>
      <c r="F50" s="37">
        <f>SUM(Oct!F50+E50*8)</f>
        <v>26776</v>
      </c>
      <c r="G50" s="8">
        <v>18084</v>
      </c>
      <c r="H50" s="37">
        <f>SUM(Oct!H50+G50)</f>
        <v>88487</v>
      </c>
      <c r="I50" s="37">
        <f t="shared" si="0"/>
        <v>21431</v>
      </c>
      <c r="J50" s="37">
        <f t="shared" si="1"/>
        <v>411732</v>
      </c>
    </row>
    <row r="51" spans="1:10" s="1" customFormat="1" ht="15.75" customHeight="1">
      <c r="A51" s="5" t="s">
        <v>48</v>
      </c>
      <c r="B51" s="6" t="s">
        <v>20</v>
      </c>
      <c r="C51" s="7">
        <v>5011</v>
      </c>
      <c r="D51" s="37">
        <f>SUM(Oct!D51+C51*8)</f>
        <v>718512</v>
      </c>
      <c r="E51" s="8">
        <v>0</v>
      </c>
      <c r="F51" s="37">
        <f>SUM(Oct!F51+E51*8)</f>
        <v>67488</v>
      </c>
      <c r="G51" s="8">
        <v>95410</v>
      </c>
      <c r="H51" s="37">
        <f>SUM(Oct!H51+G51)</f>
        <v>587301</v>
      </c>
      <c r="I51" s="37">
        <f t="shared" si="0"/>
        <v>100421</v>
      </c>
      <c r="J51" s="37">
        <f t="shared" si="1"/>
        <v>1373301</v>
      </c>
    </row>
    <row r="52" spans="1:10" s="12" customFormat="1" ht="15.75" customHeight="1">
      <c r="A52" s="10" t="s">
        <v>54</v>
      </c>
      <c r="B52" s="11" t="s">
        <v>20</v>
      </c>
      <c r="C52" s="7">
        <v>3066</v>
      </c>
      <c r="D52" s="37">
        <f>SUM(Oct!D52+C52*8)</f>
        <v>29159</v>
      </c>
      <c r="E52" s="8">
        <v>0</v>
      </c>
      <c r="F52" s="37">
        <f>SUM(Oct!F52+E52*8)</f>
        <v>10056</v>
      </c>
      <c r="G52" s="8">
        <v>16527</v>
      </c>
      <c r="H52" s="37">
        <f>SUM(Oct!H52+G52)</f>
        <v>21888</v>
      </c>
      <c r="I52" s="37">
        <f t="shared" si="0"/>
        <v>19593</v>
      </c>
      <c r="J52" s="37">
        <f t="shared" si="1"/>
        <v>61103</v>
      </c>
    </row>
    <row r="53" spans="1:10" s="12" customFormat="1" ht="15.75" customHeight="1">
      <c r="A53" s="10" t="s">
        <v>55</v>
      </c>
      <c r="B53" s="11" t="s">
        <v>20</v>
      </c>
      <c r="C53" s="7">
        <v>4303</v>
      </c>
      <c r="D53" s="37">
        <f>SUM(Oct!D53+C53*8)</f>
        <v>341869</v>
      </c>
      <c r="E53" s="8">
        <v>11807</v>
      </c>
      <c r="F53" s="37">
        <f>SUM(Oct!F53+E53*8)</f>
        <v>560027</v>
      </c>
      <c r="G53" s="8">
        <v>51148</v>
      </c>
      <c r="H53" s="37">
        <f>SUM(Oct!H53+G53)</f>
        <v>242108</v>
      </c>
      <c r="I53" s="37">
        <f t="shared" si="0"/>
        <v>67258</v>
      </c>
      <c r="J53" s="37">
        <f t="shared" si="1"/>
        <v>1144004</v>
      </c>
    </row>
    <row r="54" spans="1:10" s="12" customFormat="1" ht="15.75" customHeight="1">
      <c r="A54" s="10" t="s">
        <v>56</v>
      </c>
      <c r="B54" s="11" t="s">
        <v>20</v>
      </c>
      <c r="C54" s="7">
        <v>9354</v>
      </c>
      <c r="D54" s="37">
        <f>SUM(Oct!D54+C54*8)</f>
        <v>619205</v>
      </c>
      <c r="E54" s="8">
        <v>8890</v>
      </c>
      <c r="F54" s="37">
        <f>SUM(Oct!F54+E54*8)</f>
        <v>683530</v>
      </c>
      <c r="G54" s="8">
        <v>96814</v>
      </c>
      <c r="H54" s="37">
        <f>SUM(Oct!H54+G54)</f>
        <v>760776</v>
      </c>
      <c r="I54" s="37">
        <f t="shared" si="0"/>
        <v>115058</v>
      </c>
      <c r="J54" s="37">
        <f t="shared" si="1"/>
        <v>2063511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SUM(Oct!D55+C55*8)</f>
        <v>31430</v>
      </c>
      <c r="E55" s="8">
        <v>0</v>
      </c>
      <c r="F55" s="37">
        <f>SUM(Oct!F55+E55*8)</f>
        <v>0</v>
      </c>
      <c r="G55" s="8">
        <v>0</v>
      </c>
      <c r="H55" s="37">
        <f>SUM(Oct!H55+G55)</f>
        <v>19980</v>
      </c>
      <c r="I55" s="37">
        <f t="shared" si="0"/>
        <v>0</v>
      </c>
      <c r="J55" s="37">
        <f t="shared" si="1"/>
        <v>51410</v>
      </c>
    </row>
    <row r="56" spans="1:10" s="1" customFormat="1" ht="15.75" customHeight="1">
      <c r="A56" s="5" t="s">
        <v>59</v>
      </c>
      <c r="B56" s="6" t="s">
        <v>20</v>
      </c>
      <c r="C56" s="7">
        <v>19477</v>
      </c>
      <c r="D56" s="37">
        <f>SUM(Oct!D56+C56*8)</f>
        <v>701380</v>
      </c>
      <c r="E56" s="8">
        <v>27679</v>
      </c>
      <c r="F56" s="37">
        <f>SUM(Oct!F56+E56*8)</f>
        <v>1389021</v>
      </c>
      <c r="G56" s="8">
        <v>260157</v>
      </c>
      <c r="H56" s="37">
        <f>SUM(Oct!H56+G56)</f>
        <v>1355017</v>
      </c>
      <c r="I56" s="37">
        <f t="shared" si="0"/>
        <v>307313</v>
      </c>
      <c r="J56" s="37">
        <f t="shared" si="1"/>
        <v>3445418</v>
      </c>
    </row>
    <row r="57" spans="1:10" s="1" customFormat="1" ht="15.75" customHeight="1">
      <c r="A57" s="5" t="s">
        <v>60</v>
      </c>
      <c r="B57" s="6" t="s">
        <v>20</v>
      </c>
      <c r="C57" s="7">
        <v>3909</v>
      </c>
      <c r="D57" s="37">
        <f>SUM(Oct!D57+C57*8)</f>
        <v>338419</v>
      </c>
      <c r="E57" s="8">
        <v>6446</v>
      </c>
      <c r="F57" s="37">
        <f>SUM(Oct!F57+E57*8)</f>
        <v>832118</v>
      </c>
      <c r="G57" s="8">
        <v>56735</v>
      </c>
      <c r="H57" s="37">
        <f>SUM(Oct!H57+G57)</f>
        <v>476570</v>
      </c>
      <c r="I57" s="37">
        <f t="shared" si="0"/>
        <v>67090</v>
      </c>
      <c r="J57" s="37">
        <f t="shared" si="1"/>
        <v>1647107</v>
      </c>
    </row>
    <row r="58" spans="1:10" s="1" customFormat="1" ht="15.75" customHeight="1">
      <c r="A58" s="5" t="s">
        <v>61</v>
      </c>
      <c r="B58" s="6" t="s">
        <v>20</v>
      </c>
      <c r="C58" s="7">
        <v>13572</v>
      </c>
      <c r="D58" s="37">
        <f>SUM(Oct!D58+C58*8)</f>
        <v>920285</v>
      </c>
      <c r="E58" s="8">
        <v>12553</v>
      </c>
      <c r="F58" s="37">
        <f>SUM(Oct!F58+E58*8)</f>
        <v>378707</v>
      </c>
      <c r="G58" s="8">
        <v>37706</v>
      </c>
      <c r="H58" s="37">
        <f>SUM(Oct!H58+G58)</f>
        <v>814866</v>
      </c>
      <c r="I58" s="37">
        <f t="shared" si="0"/>
        <v>63831</v>
      </c>
      <c r="J58" s="37">
        <f t="shared" si="1"/>
        <v>2113858</v>
      </c>
    </row>
    <row r="59" spans="1:10" s="1" customFormat="1" ht="15.75" customHeight="1">
      <c r="A59" s="5" t="s">
        <v>65</v>
      </c>
      <c r="B59" s="6" t="s">
        <v>20</v>
      </c>
      <c r="C59" s="7">
        <v>3223</v>
      </c>
      <c r="D59" s="37">
        <f>SUM(Oct!D59+C59*8)</f>
        <v>45737</v>
      </c>
      <c r="E59" s="8">
        <v>5198</v>
      </c>
      <c r="F59" s="37">
        <f>SUM(Oct!F59+E59*8)</f>
        <v>56623</v>
      </c>
      <c r="G59" s="8">
        <v>289030</v>
      </c>
      <c r="H59" s="37">
        <f>SUM(Oct!H59+G59)</f>
        <v>312124</v>
      </c>
      <c r="I59" s="37">
        <f t="shared" si="0"/>
        <v>297451</v>
      </c>
      <c r="J59" s="37">
        <f t="shared" si="1"/>
        <v>414484</v>
      </c>
    </row>
    <row r="60" spans="1:10" s="1" customFormat="1" ht="15.75" customHeight="1">
      <c r="A60" s="5" t="s">
        <v>66</v>
      </c>
      <c r="B60" s="6" t="s">
        <v>20</v>
      </c>
      <c r="C60" s="7">
        <v>5222</v>
      </c>
      <c r="D60" s="37">
        <f>SUM(Oct!D60+C60*8)</f>
        <v>290378</v>
      </c>
      <c r="E60" s="8">
        <v>0</v>
      </c>
      <c r="F60" s="37">
        <f>SUM(Oct!F60+E60*8)</f>
        <v>52494</v>
      </c>
      <c r="G60" s="8">
        <v>14228</v>
      </c>
      <c r="H60" s="37">
        <f>SUM(Oct!H60+G60)</f>
        <v>325987</v>
      </c>
      <c r="I60" s="37">
        <f t="shared" si="0"/>
        <v>19450</v>
      </c>
      <c r="J60" s="37">
        <f t="shared" si="1"/>
        <v>668859</v>
      </c>
    </row>
    <row r="61" spans="1:10" s="1" customFormat="1" ht="15.75" customHeight="1">
      <c r="A61" s="5" t="s">
        <v>67</v>
      </c>
      <c r="B61" s="6" t="s">
        <v>20</v>
      </c>
      <c r="C61" s="7">
        <v>2166</v>
      </c>
      <c r="D61" s="37">
        <f>SUM(Oct!D61+C61*8)</f>
        <v>28784</v>
      </c>
      <c r="E61" s="8">
        <v>0</v>
      </c>
      <c r="F61" s="37">
        <f>SUM(Oct!F61+E61*8)</f>
        <v>18084</v>
      </c>
      <c r="G61" s="8">
        <v>1064</v>
      </c>
      <c r="H61" s="37">
        <f>SUM(Oct!H61+G61)</f>
        <v>6663</v>
      </c>
      <c r="I61" s="37">
        <f t="shared" si="0"/>
        <v>3230</v>
      </c>
      <c r="J61" s="37">
        <f t="shared" si="1"/>
        <v>53531</v>
      </c>
    </row>
    <row r="62" spans="1:10" s="12" customFormat="1" ht="15.75" customHeight="1">
      <c r="A62" s="10" t="s">
        <v>68</v>
      </c>
      <c r="B62" s="11" t="s">
        <v>20</v>
      </c>
      <c r="C62" s="7">
        <v>0</v>
      </c>
      <c r="D62" s="37">
        <f>SUM(Oct!D62+C62*8)</f>
        <v>86019</v>
      </c>
      <c r="E62" s="8">
        <v>1056</v>
      </c>
      <c r="F62" s="37">
        <f>SUM(Oct!F62+E62*8)</f>
        <v>55308</v>
      </c>
      <c r="G62" s="8">
        <v>0</v>
      </c>
      <c r="H62" s="37">
        <f>SUM(Oct!H62+G62)</f>
        <v>182091</v>
      </c>
      <c r="I62" s="37">
        <f t="shared" si="0"/>
        <v>1056</v>
      </c>
      <c r="J62" s="37">
        <f t="shared" si="1"/>
        <v>323418</v>
      </c>
    </row>
    <row r="63" spans="1:10" s="1" customFormat="1" ht="15.75" customHeight="1">
      <c r="A63" s="5" t="s">
        <v>69</v>
      </c>
      <c r="B63" s="6" t="s">
        <v>20</v>
      </c>
      <c r="C63" s="7">
        <v>2673</v>
      </c>
      <c r="D63" s="37">
        <f>SUM(Oct!D63+C63*8)</f>
        <v>229973</v>
      </c>
      <c r="E63" s="8">
        <v>8256</v>
      </c>
      <c r="F63" s="37">
        <f>SUM(Oct!F63+E63*8)</f>
        <v>226224</v>
      </c>
      <c r="G63" s="8">
        <v>17236</v>
      </c>
      <c r="H63" s="37">
        <f>SUM(Oct!H63+G63)</f>
        <v>186970</v>
      </c>
      <c r="I63" s="37">
        <f t="shared" si="0"/>
        <v>28165</v>
      </c>
      <c r="J63" s="37">
        <f t="shared" si="1"/>
        <v>643167</v>
      </c>
    </row>
    <row r="64" spans="1:10" s="12" customFormat="1" ht="15.75" customHeight="1">
      <c r="A64" s="10" t="s">
        <v>70</v>
      </c>
      <c r="B64" s="11" t="s">
        <v>20</v>
      </c>
      <c r="C64" s="7">
        <v>6985</v>
      </c>
      <c r="D64" s="37">
        <f>SUM(Oct!D64+C64*8)</f>
        <v>173407</v>
      </c>
      <c r="E64" s="8">
        <v>11536</v>
      </c>
      <c r="F64" s="37">
        <f>SUM(Oct!F64+E64*8)</f>
        <v>313397</v>
      </c>
      <c r="G64" s="8">
        <v>124490</v>
      </c>
      <c r="H64" s="37">
        <f>SUM(Oct!H64+G64)</f>
        <v>208317</v>
      </c>
      <c r="I64" s="37">
        <f t="shared" si="0"/>
        <v>143011</v>
      </c>
      <c r="J64" s="37">
        <f t="shared" si="1"/>
        <v>695121</v>
      </c>
    </row>
    <row r="65" spans="1:10" s="1" customFormat="1" ht="15.75" customHeight="1">
      <c r="A65" s="5" t="s">
        <v>71</v>
      </c>
      <c r="B65" s="6" t="s">
        <v>20</v>
      </c>
      <c r="C65" s="7">
        <v>0</v>
      </c>
      <c r="D65" s="37">
        <f>SUM(Oct!D65+C65*8)</f>
        <v>170364</v>
      </c>
      <c r="E65" s="8">
        <v>1996</v>
      </c>
      <c r="F65" s="37">
        <f>SUM(Oct!F65+E65*8)</f>
        <v>121122</v>
      </c>
      <c r="G65" s="8">
        <v>1755</v>
      </c>
      <c r="H65" s="37">
        <f>SUM(Oct!H65+G65)</f>
        <v>287009</v>
      </c>
      <c r="I65" s="37">
        <f t="shared" si="0"/>
        <v>3751</v>
      </c>
      <c r="J65" s="37">
        <f t="shared" si="1"/>
        <v>578495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SUM(Oct!D66+C66*8)</f>
        <v>0</v>
      </c>
      <c r="E66" s="8">
        <v>0</v>
      </c>
      <c r="F66" s="37">
        <f>SUM(Oct!F66+E66*8)</f>
        <v>0</v>
      </c>
      <c r="G66" s="8">
        <v>0</v>
      </c>
      <c r="H66" s="37">
        <f>SUM(Oct!H66+G66)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601</v>
      </c>
      <c r="D67" s="37">
        <f>SUM(Oct!D67+C67*8)</f>
        <v>261723</v>
      </c>
      <c r="E67" s="8">
        <v>0</v>
      </c>
      <c r="F67" s="37">
        <f>SUM(Oct!F67+E67*8)</f>
        <v>0</v>
      </c>
      <c r="G67" s="8">
        <v>1699</v>
      </c>
      <c r="H67" s="37">
        <f>SUM(Oct!H67+G67)</f>
        <v>157470</v>
      </c>
      <c r="I67" s="37">
        <f t="shared" si="0"/>
        <v>2300</v>
      </c>
      <c r="J67" s="37">
        <f t="shared" si="1"/>
        <v>419193</v>
      </c>
    </row>
    <row r="68" spans="1:10" s="12" customFormat="1" ht="15.75" customHeight="1">
      <c r="A68" s="10" t="s">
        <v>74</v>
      </c>
      <c r="B68" s="11" t="s">
        <v>20</v>
      </c>
      <c r="C68" s="7">
        <v>1154</v>
      </c>
      <c r="D68" s="37">
        <f>SUM(Oct!D68+C68*8)</f>
        <v>193783</v>
      </c>
      <c r="E68" s="8">
        <v>0</v>
      </c>
      <c r="F68" s="37">
        <f>SUM(Oct!F68+E68*8)</f>
        <v>11616</v>
      </c>
      <c r="G68" s="8">
        <v>13848</v>
      </c>
      <c r="H68" s="37">
        <f>SUM(Oct!H68+G68)</f>
        <v>50775</v>
      </c>
      <c r="I68" s="37">
        <f t="shared" si="0"/>
        <v>15002</v>
      </c>
      <c r="J68" s="37">
        <f t="shared" si="1"/>
        <v>256174</v>
      </c>
    </row>
    <row r="69" spans="1:10" s="1" customFormat="1" ht="15.75" customHeight="1">
      <c r="A69" s="5" t="s">
        <v>75</v>
      </c>
      <c r="B69" s="6" t="s">
        <v>20</v>
      </c>
      <c r="C69" s="7">
        <v>0</v>
      </c>
      <c r="D69" s="37">
        <f>SUM(Oct!D69+C69*8)</f>
        <v>123908</v>
      </c>
      <c r="E69" s="8">
        <v>5249</v>
      </c>
      <c r="F69" s="37">
        <f>SUM(Oct!F69+E69*8)</f>
        <v>217787</v>
      </c>
      <c r="G69" s="8">
        <v>25437</v>
      </c>
      <c r="H69" s="37">
        <f>SUM(Oct!H69+G69)</f>
        <v>168795</v>
      </c>
      <c r="I69" s="37">
        <f aca="true" t="shared" si="2" ref="I69:I80">SUM(C69,E69,G69)</f>
        <v>30686</v>
      </c>
      <c r="J69" s="37">
        <f t="shared" si="1"/>
        <v>510490</v>
      </c>
    </row>
    <row r="70" spans="1:10" s="1" customFormat="1" ht="15.75" customHeight="1">
      <c r="A70" s="5" t="s">
        <v>76</v>
      </c>
      <c r="B70" s="6" t="s">
        <v>20</v>
      </c>
      <c r="C70" s="7">
        <v>5966</v>
      </c>
      <c r="D70" s="37">
        <f>SUM(Oct!D70+C70*8)</f>
        <v>197673</v>
      </c>
      <c r="E70" s="8">
        <v>1056</v>
      </c>
      <c r="F70" s="37">
        <f>SUM(Oct!F70+E70*8)</f>
        <v>108246</v>
      </c>
      <c r="G70" s="8">
        <v>45204</v>
      </c>
      <c r="H70" s="37">
        <f>SUM(Oct!H70+G70)</f>
        <v>558217</v>
      </c>
      <c r="I70" s="37">
        <f t="shared" si="2"/>
        <v>52226</v>
      </c>
      <c r="J70" s="37">
        <f aca="true" t="shared" si="3" ref="J70:J80">SUM(D70+F70+H70)</f>
        <v>864136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SUM(Oct!D71+C71*8)</f>
        <v>0</v>
      </c>
      <c r="E71" s="8">
        <v>0</v>
      </c>
      <c r="F71" s="37">
        <f>SUM(Oct!F71+E71*8)</f>
        <v>0</v>
      </c>
      <c r="G71" s="8">
        <v>0</v>
      </c>
      <c r="H71" s="37">
        <f>SUM(Oct!H71+G71)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SUM(Oct!D72+C72*8)</f>
        <v>45030</v>
      </c>
      <c r="E72" s="8">
        <v>0</v>
      </c>
      <c r="F72" s="37">
        <f>SUM(Oct!F72+E72*8)</f>
        <v>26182</v>
      </c>
      <c r="G72" s="8">
        <v>0</v>
      </c>
      <c r="H72" s="37">
        <f>SUM(Oct!H72+G72)</f>
        <v>20671</v>
      </c>
      <c r="I72" s="37">
        <f t="shared" si="2"/>
        <v>0</v>
      </c>
      <c r="J72" s="37">
        <f t="shared" si="3"/>
        <v>91883</v>
      </c>
    </row>
    <row r="73" spans="1:10" s="12" customFormat="1" ht="15.75" customHeight="1">
      <c r="A73" s="10" t="s">
        <v>80</v>
      </c>
      <c r="B73" s="11" t="s">
        <v>20</v>
      </c>
      <c r="C73" s="7">
        <v>14081</v>
      </c>
      <c r="D73" s="37">
        <f>SUM(Oct!D73+C73*8)</f>
        <v>463861</v>
      </c>
      <c r="E73" s="8">
        <v>0</v>
      </c>
      <c r="F73" s="37">
        <f>SUM(Oct!F73+E73*8)</f>
        <v>45834</v>
      </c>
      <c r="G73" s="8">
        <v>60852</v>
      </c>
      <c r="H73" s="37">
        <f>SUM(Oct!H73+G73)</f>
        <v>347990</v>
      </c>
      <c r="I73" s="37">
        <f t="shared" si="2"/>
        <v>74933</v>
      </c>
      <c r="J73" s="37">
        <f t="shared" si="3"/>
        <v>857685</v>
      </c>
    </row>
    <row r="74" spans="1:10" s="1" customFormat="1" ht="15.75" customHeight="1">
      <c r="A74" s="5" t="s">
        <v>81</v>
      </c>
      <c r="B74" s="6" t="s">
        <v>20</v>
      </c>
      <c r="C74" s="7">
        <v>2666</v>
      </c>
      <c r="D74" s="37">
        <f>SUM(Oct!D74+C74*8)</f>
        <v>130349</v>
      </c>
      <c r="E74" s="8">
        <v>90</v>
      </c>
      <c r="F74" s="37">
        <f>SUM(Oct!F74+E74*8)</f>
        <v>63930</v>
      </c>
      <c r="G74" s="8">
        <v>26594</v>
      </c>
      <c r="H74" s="37">
        <f>SUM(Oct!H74+G74)</f>
        <v>117716</v>
      </c>
      <c r="I74" s="37">
        <f t="shared" si="2"/>
        <v>29350</v>
      </c>
      <c r="J74" s="37">
        <f t="shared" si="3"/>
        <v>311995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SUM(Oct!D75+C75*8)</f>
        <v>0</v>
      </c>
      <c r="E75" s="8">
        <v>0</v>
      </c>
      <c r="F75" s="37">
        <f>SUM(Oct!F75+E75*8)</f>
        <v>0</v>
      </c>
      <c r="G75" s="8">
        <v>0</v>
      </c>
      <c r="H75" s="37">
        <f>SUM(Oct!H75+G75)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SUM(Oct!D76+C76*8)</f>
        <v>0</v>
      </c>
      <c r="E76" s="8">
        <v>0</v>
      </c>
      <c r="F76" s="37">
        <f>SUM(Oct!F76+E76*8)</f>
        <v>0</v>
      </c>
      <c r="G76" s="8">
        <v>0</v>
      </c>
      <c r="H76" s="37">
        <f>SUM(Oct!H76+G76)</f>
        <v>-32880</v>
      </c>
      <c r="I76" s="37">
        <f t="shared" si="2"/>
        <v>0</v>
      </c>
      <c r="J76" s="37">
        <f t="shared" si="3"/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7794</v>
      </c>
      <c r="D77" s="37">
        <f>SUM(Oct!D77+C77*8)</f>
        <v>776670</v>
      </c>
      <c r="E77" s="8">
        <v>19266</v>
      </c>
      <c r="F77" s="37">
        <f>SUM(Oct!F77+E77*8)</f>
        <v>865934</v>
      </c>
      <c r="G77" s="8">
        <v>122880</v>
      </c>
      <c r="H77" s="37">
        <f>SUM(Oct!H77+G77)</f>
        <v>1193894</v>
      </c>
      <c r="I77" s="37">
        <f t="shared" si="2"/>
        <v>149940</v>
      </c>
      <c r="J77" s="37">
        <f t="shared" si="3"/>
        <v>2836498</v>
      </c>
    </row>
    <row r="78" spans="1:10" s="1" customFormat="1" ht="15.75" customHeight="1">
      <c r="A78" s="5" t="s">
        <v>140</v>
      </c>
      <c r="B78" s="6" t="s">
        <v>20</v>
      </c>
      <c r="C78" s="7">
        <v>0</v>
      </c>
      <c r="D78" s="37">
        <f>SUM(Oct!D78+C78*8)</f>
        <v>0</v>
      </c>
      <c r="E78" s="8">
        <v>8435</v>
      </c>
      <c r="F78" s="37">
        <f>SUM(Oct!F78+E78*8)</f>
        <v>407548</v>
      </c>
      <c r="G78" s="8">
        <v>1644</v>
      </c>
      <c r="H78" s="37">
        <f>SUM(Oct!H78+G78)</f>
        <v>87946</v>
      </c>
      <c r="I78" s="37">
        <f t="shared" si="2"/>
        <v>10079</v>
      </c>
      <c r="J78" s="37">
        <f t="shared" si="3"/>
        <v>495494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SUM(Oct!D79+C79*8)</f>
        <v>24057</v>
      </c>
      <c r="E79" s="8">
        <v>686</v>
      </c>
      <c r="F79" s="37">
        <f>SUM(Oct!F79+E79*8)</f>
        <v>557447</v>
      </c>
      <c r="G79" s="8">
        <v>-30010</v>
      </c>
      <c r="H79" s="37">
        <f>SUM(Oct!H79+G79)</f>
        <v>129562</v>
      </c>
      <c r="I79" s="37">
        <f t="shared" si="2"/>
        <v>-29324</v>
      </c>
      <c r="J79" s="37">
        <f t="shared" si="3"/>
        <v>711066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SUM(Oct!D80+C80*8)</f>
        <v>24057</v>
      </c>
      <c r="E80" s="8">
        <v>0</v>
      </c>
      <c r="F80" s="37">
        <f>SUM(Oct!F80+E80*8)</f>
        <v>149388</v>
      </c>
      <c r="G80" s="8">
        <v>-27016</v>
      </c>
      <c r="H80" s="37">
        <f>SUM(Oct!H80+G80)</f>
        <v>148678</v>
      </c>
      <c r="I80" s="37">
        <f t="shared" si="2"/>
        <v>-27016</v>
      </c>
      <c r="J80" s="37">
        <f t="shared" si="3"/>
        <v>322123</v>
      </c>
    </row>
    <row r="81" spans="1:10" s="3" customFormat="1" ht="21.75">
      <c r="A81" s="20" t="s">
        <v>126</v>
      </c>
      <c r="B81" s="2"/>
      <c r="C81" s="9">
        <f>SUM(C35:C79)</f>
        <v>185506</v>
      </c>
      <c r="D81" s="38">
        <f aca="true" t="shared" si="4" ref="D81:J82">SUM(D35:D79)</f>
        <v>12235744</v>
      </c>
      <c r="E81" s="9">
        <f aca="true" t="shared" si="5" ref="E81:J81">SUM(E5:E35)</f>
        <v>77955</v>
      </c>
      <c r="F81" s="38">
        <f t="shared" si="5"/>
        <v>3955242</v>
      </c>
      <c r="G81" s="9">
        <f t="shared" si="5"/>
        <v>1358790</v>
      </c>
      <c r="H81" s="38">
        <f t="shared" si="5"/>
        <v>10850224</v>
      </c>
      <c r="I81" s="38">
        <f t="shared" si="5"/>
        <v>1523042</v>
      </c>
      <c r="J81" s="38">
        <f t="shared" si="5"/>
        <v>23355384</v>
      </c>
    </row>
    <row r="82" spans="1:10" s="3" customFormat="1" ht="21.75">
      <c r="A82" s="20" t="s">
        <v>127</v>
      </c>
      <c r="B82" s="2"/>
      <c r="C82" s="9">
        <f>SUM(C36:C80)</f>
        <v>185506</v>
      </c>
      <c r="D82" s="38">
        <f t="shared" si="4"/>
        <v>12259801</v>
      </c>
      <c r="E82" s="9">
        <f t="shared" si="4"/>
        <v>173046</v>
      </c>
      <c r="F82" s="38">
        <f t="shared" si="4"/>
        <v>9775590</v>
      </c>
      <c r="G82" s="9">
        <f t="shared" si="4"/>
        <v>1955689</v>
      </c>
      <c r="H82" s="38">
        <f t="shared" si="4"/>
        <v>14694270</v>
      </c>
      <c r="I82" s="38">
        <f t="shared" si="4"/>
        <v>2314241</v>
      </c>
      <c r="J82" s="38">
        <f t="shared" si="4"/>
        <v>36729661</v>
      </c>
    </row>
    <row r="83" spans="1:10" s="3" customFormat="1" ht="15.75" customHeight="1">
      <c r="A83" s="18" t="s">
        <v>89</v>
      </c>
      <c r="B83" s="2"/>
      <c r="C83" s="9">
        <f>SUM(C81:C82)</f>
        <v>371012</v>
      </c>
      <c r="D83" s="38">
        <f aca="true" t="shared" si="6" ref="D83:J83">SUM(D81:D82)</f>
        <v>24495545</v>
      </c>
      <c r="E83" s="9">
        <f t="shared" si="6"/>
        <v>251001</v>
      </c>
      <c r="F83" s="38">
        <f t="shared" si="6"/>
        <v>13730832</v>
      </c>
      <c r="G83" s="9">
        <f t="shared" si="6"/>
        <v>3314479</v>
      </c>
      <c r="H83" s="38">
        <f t="shared" si="6"/>
        <v>25544494</v>
      </c>
      <c r="I83" s="38">
        <f t="shared" si="6"/>
        <v>3837283</v>
      </c>
      <c r="J83" s="38">
        <f t="shared" si="6"/>
        <v>60085045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155</v>
      </c>
      <c r="J84" s="51">
        <v>45302113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37756371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I3:IV83 B3:H86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6" sqref="G36:G80"/>
    </sheetView>
  </sheetViews>
  <sheetFormatPr defaultColWidth="9.140625" defaultRowHeight="12.75"/>
  <cols>
    <col min="1" max="1" width="17.710937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148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41" t="s">
        <v>11</v>
      </c>
      <c r="E4" s="4" t="s">
        <v>95</v>
      </c>
      <c r="F4" s="41" t="s">
        <v>14</v>
      </c>
      <c r="G4" s="4" t="s">
        <v>96</v>
      </c>
      <c r="H4" s="41" t="s">
        <v>90</v>
      </c>
      <c r="I4" s="41" t="s">
        <v>97</v>
      </c>
      <c r="J4" s="41" t="s">
        <v>18</v>
      </c>
    </row>
    <row r="5" spans="1:10" s="4" customFormat="1" ht="15.75" customHeight="1">
      <c r="A5" s="22" t="s">
        <v>133</v>
      </c>
      <c r="B5" s="11" t="s">
        <v>22</v>
      </c>
      <c r="C5" s="7">
        <v>42181</v>
      </c>
      <c r="D5" s="37">
        <f>SUM(Nov!D5+C5*7)</f>
        <v>496490</v>
      </c>
      <c r="E5" s="8">
        <v>6996</v>
      </c>
      <c r="F5" s="37">
        <f>SUM(Nov!F5+E5*7)</f>
        <v>189855</v>
      </c>
      <c r="G5" s="8">
        <v>183656</v>
      </c>
      <c r="H5" s="37">
        <f>SUM(Nov!H5+G5)</f>
        <v>443742</v>
      </c>
      <c r="I5" s="37">
        <f aca="true" t="shared" si="0" ref="I5:I68">SUM(C5,E5,G5)</f>
        <v>232833</v>
      </c>
      <c r="J5" s="37">
        <f>SUM(D5+F5+H5)</f>
        <v>1130087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SUM(Nov!D6+C6*7)</f>
        <v>29151</v>
      </c>
      <c r="E6" s="8">
        <v>0</v>
      </c>
      <c r="F6" s="37">
        <f>SUM(Nov!F6+E6*7)</f>
        <v>10560</v>
      </c>
      <c r="G6" s="8">
        <v>0</v>
      </c>
      <c r="H6" s="37">
        <f>SUM(Nov!H6+G6)</f>
        <v>3367</v>
      </c>
      <c r="I6" s="37">
        <f t="shared" si="0"/>
        <v>0</v>
      </c>
      <c r="J6" s="37">
        <f aca="true" t="shared" si="1" ref="J6:J69">SUM(D6+F6+H6)</f>
        <v>43078</v>
      </c>
    </row>
    <row r="7" spans="1:10" s="12" customFormat="1" ht="15.75" customHeight="1">
      <c r="A7" s="10" t="s">
        <v>23</v>
      </c>
      <c r="B7" s="11" t="s">
        <v>22</v>
      </c>
      <c r="C7" s="7">
        <v>5136</v>
      </c>
      <c r="D7" s="37">
        <f>SUM(Nov!D7+C7*7)</f>
        <v>164124</v>
      </c>
      <c r="E7" s="8">
        <v>2797</v>
      </c>
      <c r="F7" s="37">
        <f>SUM(Nov!F7+E7*7)</f>
        <v>161109</v>
      </c>
      <c r="G7" s="8">
        <v>24405</v>
      </c>
      <c r="H7" s="37">
        <f>SUM(Nov!H7+G7)</f>
        <v>267677</v>
      </c>
      <c r="I7" s="37">
        <f t="shared" si="0"/>
        <v>32338</v>
      </c>
      <c r="J7" s="37">
        <f t="shared" si="1"/>
        <v>592910</v>
      </c>
    </row>
    <row r="8" spans="1:10" s="1" customFormat="1" ht="15.75" customHeight="1">
      <c r="A8" s="5" t="s">
        <v>24</v>
      </c>
      <c r="B8" s="6" t="s">
        <v>22</v>
      </c>
      <c r="C8" s="7">
        <v>7270</v>
      </c>
      <c r="D8" s="37">
        <f>SUM(Nov!D8+C8*7)</f>
        <v>1313950</v>
      </c>
      <c r="E8" s="8">
        <v>13184</v>
      </c>
      <c r="F8" s="37">
        <f>SUM(Nov!F8+E8*7)</f>
        <v>313946</v>
      </c>
      <c r="G8" s="8">
        <v>155333</v>
      </c>
      <c r="H8" s="37">
        <f>SUM(Nov!H8+G8)</f>
        <v>2103000</v>
      </c>
      <c r="I8" s="37">
        <f t="shared" si="0"/>
        <v>175787</v>
      </c>
      <c r="J8" s="37">
        <f t="shared" si="1"/>
        <v>3730896</v>
      </c>
    </row>
    <row r="9" spans="1:10" s="12" customFormat="1" ht="15.75" customHeight="1">
      <c r="A9" s="10" t="s">
        <v>25</v>
      </c>
      <c r="B9" s="11" t="s">
        <v>22</v>
      </c>
      <c r="C9" s="7">
        <v>622</v>
      </c>
      <c r="D9" s="37">
        <f>SUM(Nov!D9+C9*7)</f>
        <v>101017</v>
      </c>
      <c r="E9" s="8">
        <v>0</v>
      </c>
      <c r="F9" s="37">
        <f>SUM(Nov!F9+E9*7)</f>
        <v>38148</v>
      </c>
      <c r="G9" s="8">
        <v>4296</v>
      </c>
      <c r="H9" s="37">
        <f>SUM(Nov!H9+G9)</f>
        <v>54855</v>
      </c>
      <c r="I9" s="37">
        <f t="shared" si="0"/>
        <v>4918</v>
      </c>
      <c r="J9" s="37">
        <f t="shared" si="1"/>
        <v>194020</v>
      </c>
    </row>
    <row r="10" spans="1:10" s="1" customFormat="1" ht="15.75" customHeight="1">
      <c r="A10" s="5" t="s">
        <v>27</v>
      </c>
      <c r="B10" s="6" t="s">
        <v>22</v>
      </c>
      <c r="C10" s="7">
        <v>5832</v>
      </c>
      <c r="D10" s="37">
        <f>SUM(Nov!D10+C10*7)</f>
        <v>176108</v>
      </c>
      <c r="E10" s="8">
        <v>1833</v>
      </c>
      <c r="F10" s="37">
        <f>SUM(Nov!F10+E10*7)</f>
        <v>177139</v>
      </c>
      <c r="G10" s="8">
        <v>79261</v>
      </c>
      <c r="H10" s="37">
        <f>SUM(Nov!H10+G10)</f>
        <v>292721</v>
      </c>
      <c r="I10" s="37">
        <f t="shared" si="0"/>
        <v>86926</v>
      </c>
      <c r="J10" s="37">
        <f t="shared" si="1"/>
        <v>645968</v>
      </c>
    </row>
    <row r="11" spans="1:10" s="1" customFormat="1" ht="15.75" customHeight="1">
      <c r="A11" s="5" t="s">
        <v>30</v>
      </c>
      <c r="B11" s="6" t="s">
        <v>22</v>
      </c>
      <c r="C11" s="7">
        <v>11522</v>
      </c>
      <c r="D11" s="37">
        <f>SUM(Nov!D11+C11*7)</f>
        <v>173863</v>
      </c>
      <c r="E11" s="8">
        <v>1805</v>
      </c>
      <c r="F11" s="37">
        <f>SUM(Nov!F11+E11*7)</f>
        <v>222913</v>
      </c>
      <c r="G11" s="8">
        <v>80482</v>
      </c>
      <c r="H11" s="37">
        <f>SUM(Nov!H11+G11)</f>
        <v>424765</v>
      </c>
      <c r="I11" s="37">
        <f t="shared" si="0"/>
        <v>93809</v>
      </c>
      <c r="J11" s="37">
        <f t="shared" si="1"/>
        <v>821541</v>
      </c>
    </row>
    <row r="12" spans="1:10" s="1" customFormat="1" ht="15.75" customHeight="1">
      <c r="A12" s="5" t="s">
        <v>31</v>
      </c>
      <c r="B12" s="6" t="s">
        <v>22</v>
      </c>
      <c r="C12" s="7">
        <v>7718</v>
      </c>
      <c r="D12" s="37">
        <f>SUM(Nov!D12+C12*7)</f>
        <v>222419</v>
      </c>
      <c r="E12" s="8">
        <v>5432</v>
      </c>
      <c r="F12" s="37">
        <f>SUM(Nov!F12+E12*7)</f>
        <v>125448</v>
      </c>
      <c r="G12" s="8">
        <v>71275</v>
      </c>
      <c r="H12" s="37">
        <f>SUM(Nov!H12+G12)</f>
        <v>206651</v>
      </c>
      <c r="I12" s="37">
        <f t="shared" si="0"/>
        <v>84425</v>
      </c>
      <c r="J12" s="37">
        <f t="shared" si="1"/>
        <v>554518</v>
      </c>
    </row>
    <row r="13" spans="1:10" s="12" customFormat="1" ht="15.75" customHeight="1">
      <c r="A13" s="10" t="s">
        <v>36</v>
      </c>
      <c r="B13" s="11" t="s">
        <v>22</v>
      </c>
      <c r="C13" s="7">
        <v>127</v>
      </c>
      <c r="D13" s="37">
        <f>SUM(Nov!D13+C13*7)</f>
        <v>6299</v>
      </c>
      <c r="E13" s="8">
        <v>0</v>
      </c>
      <c r="F13" s="37">
        <f>SUM(Nov!F13+E13*7)</f>
        <v>0</v>
      </c>
      <c r="G13" s="8">
        <v>0</v>
      </c>
      <c r="H13" s="37">
        <f>SUM(Nov!H13+G13)</f>
        <v>852</v>
      </c>
      <c r="I13" s="37">
        <f t="shared" si="0"/>
        <v>127</v>
      </c>
      <c r="J13" s="37">
        <f t="shared" si="1"/>
        <v>7151</v>
      </c>
    </row>
    <row r="14" spans="1:10" s="1" customFormat="1" ht="15.75" customHeight="1">
      <c r="A14" s="5" t="s">
        <v>37</v>
      </c>
      <c r="B14" s="6" t="s">
        <v>22</v>
      </c>
      <c r="C14" s="7">
        <v>2487</v>
      </c>
      <c r="D14" s="37">
        <f>SUM(Nov!D14+C14*7)</f>
        <v>254679</v>
      </c>
      <c r="E14" s="8">
        <v>1433</v>
      </c>
      <c r="F14" s="37">
        <f>SUM(Nov!F14+E14*7)</f>
        <v>102927</v>
      </c>
      <c r="G14" s="8">
        <v>27131</v>
      </c>
      <c r="H14" s="37">
        <f>SUM(Nov!H14+G14)</f>
        <v>321195</v>
      </c>
      <c r="I14" s="37">
        <f t="shared" si="0"/>
        <v>31051</v>
      </c>
      <c r="J14" s="37">
        <f t="shared" si="1"/>
        <v>678801</v>
      </c>
    </row>
    <row r="15" spans="1:10" s="1" customFormat="1" ht="15.75" customHeight="1">
      <c r="A15" s="5" t="s">
        <v>40</v>
      </c>
      <c r="B15" s="6" t="s">
        <v>22</v>
      </c>
      <c r="C15" s="7">
        <v>5911</v>
      </c>
      <c r="D15" s="37">
        <f>SUM(Nov!D15+C15*7)</f>
        <v>394031</v>
      </c>
      <c r="E15" s="8">
        <v>15059</v>
      </c>
      <c r="F15" s="37">
        <f>SUM(Nov!F15+E15*7)</f>
        <v>226235</v>
      </c>
      <c r="G15" s="8">
        <v>27849</v>
      </c>
      <c r="H15" s="37">
        <f>SUM(Nov!H15+G15)</f>
        <v>352413</v>
      </c>
      <c r="I15" s="37">
        <f t="shared" si="0"/>
        <v>48819</v>
      </c>
      <c r="J15" s="37">
        <f t="shared" si="1"/>
        <v>972679</v>
      </c>
    </row>
    <row r="16" spans="1:10" s="1" customFormat="1" ht="15.75" customHeight="1">
      <c r="A16" s="5" t="s">
        <v>44</v>
      </c>
      <c r="B16" s="6" t="s">
        <v>22</v>
      </c>
      <c r="C16" s="7">
        <v>990</v>
      </c>
      <c r="D16" s="37">
        <f>SUM(Nov!D16+C16*7)</f>
        <v>353644</v>
      </c>
      <c r="E16" s="8">
        <v>2797</v>
      </c>
      <c r="F16" s="37">
        <f>SUM(Nov!F16+E16*7)</f>
        <v>126541</v>
      </c>
      <c r="G16" s="8">
        <v>32885</v>
      </c>
      <c r="H16" s="37">
        <f>SUM(Nov!H16+G16)</f>
        <v>444876</v>
      </c>
      <c r="I16" s="37">
        <f t="shared" si="0"/>
        <v>36672</v>
      </c>
      <c r="J16" s="37">
        <f t="shared" si="1"/>
        <v>925061</v>
      </c>
    </row>
    <row r="17" spans="1:10" s="1" customFormat="1" ht="15.75" customHeight="1">
      <c r="A17" s="5" t="s">
        <v>45</v>
      </c>
      <c r="B17" s="6" t="s">
        <v>22</v>
      </c>
      <c r="C17" s="7">
        <v>1491</v>
      </c>
      <c r="D17" s="37">
        <f>SUM(Nov!D17+C17*7)</f>
        <v>196347</v>
      </c>
      <c r="E17" s="8">
        <v>4985</v>
      </c>
      <c r="F17" s="37">
        <f>SUM(Nov!F17+E17*7)</f>
        <v>224752</v>
      </c>
      <c r="G17" s="8">
        <v>30528</v>
      </c>
      <c r="H17" s="37">
        <f>SUM(Nov!H17+G17)</f>
        <v>296801</v>
      </c>
      <c r="I17" s="37">
        <f t="shared" si="0"/>
        <v>37004</v>
      </c>
      <c r="J17" s="37">
        <f t="shared" si="1"/>
        <v>717900</v>
      </c>
    </row>
    <row r="18" spans="1:10" s="1" customFormat="1" ht="15.75" customHeight="1">
      <c r="A18" s="5" t="s">
        <v>46</v>
      </c>
      <c r="B18" s="6" t="s">
        <v>22</v>
      </c>
      <c r="C18" s="7">
        <v>4740</v>
      </c>
      <c r="D18" s="37">
        <f>SUM(Nov!D18+C18*7)</f>
        <v>634214</v>
      </c>
      <c r="E18" s="8">
        <v>5330</v>
      </c>
      <c r="F18" s="37">
        <f>SUM(Nov!F18+E18*7)</f>
        <v>277448</v>
      </c>
      <c r="G18" s="8">
        <v>37327</v>
      </c>
      <c r="H18" s="37">
        <f>SUM(Nov!H18+G18)</f>
        <v>1027358</v>
      </c>
      <c r="I18" s="37">
        <f t="shared" si="0"/>
        <v>47397</v>
      </c>
      <c r="J18" s="37">
        <f t="shared" si="1"/>
        <v>1939020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SUM(Nov!D19+C19*7)</f>
        <v>36581</v>
      </c>
      <c r="E19" s="8">
        <v>0</v>
      </c>
      <c r="F19" s="37">
        <f>SUM(Nov!F19+E19*7)</f>
        <v>3767</v>
      </c>
      <c r="G19" s="8">
        <v>0</v>
      </c>
      <c r="H19" s="37">
        <f>SUM(Nov!H19+G19)</f>
        <v>263458</v>
      </c>
      <c r="I19" s="37">
        <f t="shared" si="0"/>
        <v>0</v>
      </c>
      <c r="J19" s="37">
        <f t="shared" si="1"/>
        <v>303806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SUM(Nov!D20+C20*7)</f>
        <v>0</v>
      </c>
      <c r="E20" s="8">
        <v>0</v>
      </c>
      <c r="F20" s="37">
        <f>SUM(Nov!F20+E20*7)</f>
        <v>0</v>
      </c>
      <c r="G20" s="8">
        <v>0</v>
      </c>
      <c r="H20" s="37">
        <f>SUM(Nov!H20+G20)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127</v>
      </c>
      <c r="D21" s="37">
        <f>SUM(Nov!D21+C21*7)</f>
        <v>197227</v>
      </c>
      <c r="E21" s="8">
        <v>3677</v>
      </c>
      <c r="F21" s="37">
        <f>SUM(Nov!F21+E21*7)</f>
        <v>81722</v>
      </c>
      <c r="G21" s="8">
        <v>10639</v>
      </c>
      <c r="H21" s="37">
        <f>SUM(Nov!H21+G21)</f>
        <v>455179</v>
      </c>
      <c r="I21" s="37">
        <f t="shared" si="0"/>
        <v>14443</v>
      </c>
      <c r="J21" s="37">
        <f t="shared" si="1"/>
        <v>734128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SUM(Nov!D22+C22*7)</f>
        <v>0</v>
      </c>
      <c r="E22" s="8">
        <v>0</v>
      </c>
      <c r="F22" s="37">
        <f>SUM(Nov!F22+E22*7)</f>
        <v>0</v>
      </c>
      <c r="G22" s="8">
        <v>0</v>
      </c>
      <c r="H22" s="37">
        <f>SUM(Nov!H22+G22)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7">
        <v>11468</v>
      </c>
      <c r="D23" s="37">
        <f>SUM(Nov!D23+C23*7)</f>
        <v>539524</v>
      </c>
      <c r="E23" s="8">
        <v>5454</v>
      </c>
      <c r="F23" s="37">
        <f>SUM(Nov!F23+E23*7)</f>
        <v>284263</v>
      </c>
      <c r="G23" s="8">
        <v>154942</v>
      </c>
      <c r="H23" s="37">
        <f>SUM(Nov!H23+G23)</f>
        <v>1270348</v>
      </c>
      <c r="I23" s="37">
        <f t="shared" si="0"/>
        <v>171864</v>
      </c>
      <c r="J23" s="37">
        <f t="shared" si="1"/>
        <v>2094135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SUM(Nov!D24+C24*7)</f>
        <v>0</v>
      </c>
      <c r="E24" s="8">
        <v>0</v>
      </c>
      <c r="F24" s="37">
        <f>SUM(Nov!F24+E24*7)</f>
        <v>0</v>
      </c>
      <c r="G24" s="8">
        <v>0</v>
      </c>
      <c r="H24" s="37">
        <f>SUM(Nov!H24+G24)</f>
        <v>0</v>
      </c>
      <c r="I24" s="37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0</v>
      </c>
      <c r="D25" s="37">
        <f>SUM(Nov!D25+C25*7)</f>
        <v>659550</v>
      </c>
      <c r="E25" s="8">
        <v>1094</v>
      </c>
      <c r="F25" s="37">
        <f>SUM(Nov!F25+E25*7)</f>
        <v>212902</v>
      </c>
      <c r="G25" s="8">
        <v>8448</v>
      </c>
      <c r="H25" s="37">
        <f>SUM(Nov!H25+G25)</f>
        <v>145541</v>
      </c>
      <c r="I25" s="37">
        <f t="shared" si="0"/>
        <v>9542</v>
      </c>
      <c r="J25" s="37">
        <f t="shared" si="1"/>
        <v>1017993</v>
      </c>
    </row>
    <row r="26" spans="1:10" s="1" customFormat="1" ht="15.75" customHeight="1">
      <c r="A26" s="5" t="s">
        <v>63</v>
      </c>
      <c r="B26" s="6" t="s">
        <v>22</v>
      </c>
      <c r="C26" s="7">
        <v>5459</v>
      </c>
      <c r="D26" s="37">
        <f>SUM(Nov!D26+C26*7)</f>
        <v>190794</v>
      </c>
      <c r="E26" s="8">
        <v>3874</v>
      </c>
      <c r="F26" s="37">
        <f>SUM(Nov!F26+E26*7)</f>
        <v>98321</v>
      </c>
      <c r="G26" s="8">
        <v>24568</v>
      </c>
      <c r="H26" s="37">
        <f>SUM(Nov!H26+G26)</f>
        <v>144188</v>
      </c>
      <c r="I26" s="37">
        <f t="shared" si="0"/>
        <v>33901</v>
      </c>
      <c r="J26" s="37">
        <f t="shared" si="1"/>
        <v>433303</v>
      </c>
    </row>
    <row r="27" spans="1:10" s="1" customFormat="1" ht="15.75" customHeight="1">
      <c r="A27" s="5" t="s">
        <v>64</v>
      </c>
      <c r="B27" s="6" t="s">
        <v>22</v>
      </c>
      <c r="C27" s="7">
        <v>1913</v>
      </c>
      <c r="D27" s="37">
        <f>SUM(Nov!D27+C27*7)</f>
        <v>372679</v>
      </c>
      <c r="E27" s="8">
        <v>7800</v>
      </c>
      <c r="F27" s="37">
        <f>SUM(Nov!F27+E27*7)</f>
        <v>310013</v>
      </c>
      <c r="G27" s="8">
        <v>36955</v>
      </c>
      <c r="H27" s="37">
        <f>SUM(Nov!H27+G27)</f>
        <v>735440</v>
      </c>
      <c r="I27" s="37">
        <f t="shared" si="0"/>
        <v>46668</v>
      </c>
      <c r="J27" s="37">
        <f t="shared" si="1"/>
        <v>1418132</v>
      </c>
    </row>
    <row r="28" spans="1:10" s="1" customFormat="1" ht="15.75" customHeight="1">
      <c r="A28" s="5" t="s">
        <v>77</v>
      </c>
      <c r="B28" s="6" t="s">
        <v>22</v>
      </c>
      <c r="C28" s="7">
        <v>0</v>
      </c>
      <c r="D28" s="37">
        <f>SUM(Nov!D28+C28*7)</f>
        <v>108074</v>
      </c>
      <c r="E28" s="8">
        <v>2150</v>
      </c>
      <c r="F28" s="37">
        <f>SUM(Nov!F28+E28*7)</f>
        <v>129188</v>
      </c>
      <c r="G28" s="8">
        <v>4224</v>
      </c>
      <c r="H28" s="37">
        <f>SUM(Nov!H28+G28)</f>
        <v>129978</v>
      </c>
      <c r="I28" s="37">
        <f t="shared" si="0"/>
        <v>6374</v>
      </c>
      <c r="J28" s="37">
        <f t="shared" si="1"/>
        <v>367240</v>
      </c>
    </row>
    <row r="29" spans="1:10" s="1" customFormat="1" ht="15.75" customHeight="1">
      <c r="A29" s="5" t="s">
        <v>82</v>
      </c>
      <c r="B29" s="6" t="s">
        <v>22</v>
      </c>
      <c r="C29" s="7">
        <v>68187</v>
      </c>
      <c r="D29" s="37">
        <f>SUM(Nov!D29+C29*7)</f>
        <v>909915</v>
      </c>
      <c r="E29" s="8">
        <v>0</v>
      </c>
      <c r="F29" s="37">
        <f>SUM(Nov!F29+E29*7)</f>
        <v>16440</v>
      </c>
      <c r="G29" s="8">
        <v>11688</v>
      </c>
      <c r="H29" s="37">
        <f>SUM(Nov!H29+G29)</f>
        <v>846517</v>
      </c>
      <c r="I29" s="37">
        <f t="shared" si="0"/>
        <v>79875</v>
      </c>
      <c r="J29" s="37">
        <f t="shared" si="1"/>
        <v>1772872</v>
      </c>
    </row>
    <row r="30" spans="1:10" s="1" customFormat="1" ht="15.75" customHeight="1">
      <c r="A30" s="5" t="s">
        <v>83</v>
      </c>
      <c r="B30" s="6" t="s">
        <v>22</v>
      </c>
      <c r="C30" s="7">
        <v>7077</v>
      </c>
      <c r="D30" s="37">
        <f>SUM(Nov!D30+C30*7)</f>
        <v>1091058</v>
      </c>
      <c r="E30" s="8">
        <v>270</v>
      </c>
      <c r="F30" s="37">
        <f>SUM(Nov!F30+E30*7)</f>
        <v>154038</v>
      </c>
      <c r="G30" s="8">
        <v>103050</v>
      </c>
      <c r="H30" s="37">
        <f>SUM(Nov!H30+G30)</f>
        <v>693774</v>
      </c>
      <c r="I30" s="37">
        <f t="shared" si="0"/>
        <v>110397</v>
      </c>
      <c r="J30" s="37">
        <f t="shared" si="1"/>
        <v>1938870</v>
      </c>
    </row>
    <row r="31" spans="1:10" s="1" customFormat="1" ht="15.75" customHeight="1">
      <c r="A31" s="5" t="s">
        <v>84</v>
      </c>
      <c r="B31" s="6" t="s">
        <v>22</v>
      </c>
      <c r="C31" s="7">
        <v>1393</v>
      </c>
      <c r="D31" s="37">
        <f>SUM(Nov!D31+C31*7)</f>
        <v>224016</v>
      </c>
      <c r="E31" s="8">
        <v>12008</v>
      </c>
      <c r="F31" s="37">
        <f>SUM(Nov!F31+E31*7)</f>
        <v>580713</v>
      </c>
      <c r="G31" s="8">
        <v>65276</v>
      </c>
      <c r="H31" s="37">
        <f>SUM(Nov!H31+G31)</f>
        <v>806527</v>
      </c>
      <c r="I31" s="37">
        <f t="shared" si="0"/>
        <v>78677</v>
      </c>
      <c r="J31" s="37">
        <f t="shared" si="1"/>
        <v>1611256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SUM(Nov!D32+C32*7)</f>
        <v>55925</v>
      </c>
      <c r="E32" s="8">
        <v>1385</v>
      </c>
      <c r="F32" s="37">
        <f>SUM(Nov!F32+E32*7)</f>
        <v>53207</v>
      </c>
      <c r="G32" s="8">
        <v>268</v>
      </c>
      <c r="H32" s="37">
        <f>SUM(Nov!H32+G32)</f>
        <v>30054</v>
      </c>
      <c r="I32" s="37">
        <f t="shared" si="0"/>
        <v>1653</v>
      </c>
      <c r="J32" s="37">
        <f t="shared" si="1"/>
        <v>139186</v>
      </c>
    </row>
    <row r="33" spans="1:10" s="12" customFormat="1" ht="15.75" customHeight="1">
      <c r="A33" s="10" t="s">
        <v>135</v>
      </c>
      <c r="B33" s="11" t="s">
        <v>22</v>
      </c>
      <c r="C33" s="7">
        <v>0</v>
      </c>
      <c r="D33" s="37">
        <f>SUM(Nov!D33+C33*7)</f>
        <v>28644</v>
      </c>
      <c r="E33" s="8">
        <v>0</v>
      </c>
      <c r="F33" s="37">
        <f>SUM(Nov!F33+E33*7)</f>
        <v>135176</v>
      </c>
      <c r="G33" s="8">
        <v>0</v>
      </c>
      <c r="H33" s="37">
        <f>SUM(Nov!H33+G33)</f>
        <v>110467</v>
      </c>
      <c r="I33" s="37">
        <f t="shared" si="0"/>
        <v>0</v>
      </c>
      <c r="J33" s="37">
        <f t="shared" si="1"/>
        <v>274287</v>
      </c>
    </row>
    <row r="34" spans="1:10" s="12" customFormat="1" ht="15.75" customHeight="1">
      <c r="A34" s="10" t="s">
        <v>136</v>
      </c>
      <c r="B34" s="11" t="s">
        <v>22</v>
      </c>
      <c r="C34" s="7">
        <v>0</v>
      </c>
      <c r="D34" s="37">
        <f>SUM(Nov!D34+C34*7)</f>
        <v>961152</v>
      </c>
      <c r="E34" s="8">
        <v>8814</v>
      </c>
      <c r="F34" s="37">
        <f>SUM(Nov!F34+E34*7)</f>
        <v>327198</v>
      </c>
      <c r="G34" s="8">
        <v>17394</v>
      </c>
      <c r="H34" s="37">
        <f>SUM(Nov!H34+G34)</f>
        <v>106630</v>
      </c>
      <c r="I34" s="37">
        <f t="shared" si="0"/>
        <v>26208</v>
      </c>
      <c r="J34" s="37">
        <f t="shared" si="1"/>
        <v>1394980</v>
      </c>
    </row>
    <row r="35" spans="1:10" s="12" customFormat="1" ht="15.75" customHeight="1">
      <c r="A35" s="10" t="s">
        <v>137</v>
      </c>
      <c r="B35" s="11" t="s">
        <v>22</v>
      </c>
      <c r="C35" s="7">
        <v>0</v>
      </c>
      <c r="D35" s="37">
        <f>SUM(Nov!D35+C35*7)</f>
        <v>0</v>
      </c>
      <c r="E35" s="8">
        <v>3852</v>
      </c>
      <c r="F35" s="37">
        <f>SUM(Nov!F35+E35*7)</f>
        <v>155476</v>
      </c>
      <c r="G35" s="8">
        <v>13819</v>
      </c>
      <c r="H35" s="37">
        <f>SUM(Nov!H35+G35)</f>
        <v>77549</v>
      </c>
      <c r="I35" s="37">
        <f t="shared" si="0"/>
        <v>17671</v>
      </c>
      <c r="J35" s="37">
        <f t="shared" si="1"/>
        <v>233025</v>
      </c>
    </row>
    <row r="36" spans="1:10" s="12" customFormat="1" ht="15.75" customHeight="1">
      <c r="A36" s="10" t="s">
        <v>130</v>
      </c>
      <c r="B36" s="11" t="s">
        <v>20</v>
      </c>
      <c r="C36" s="7">
        <v>3706</v>
      </c>
      <c r="D36" s="37">
        <f>SUM(Nov!D36+C36*7)</f>
        <v>439701</v>
      </c>
      <c r="E36" s="8">
        <v>3000</v>
      </c>
      <c r="F36" s="37">
        <f>SUM(Nov!F36+E36*7)</f>
        <v>110366</v>
      </c>
      <c r="G36" s="8">
        <v>27305</v>
      </c>
      <c r="H36" s="37">
        <f>SUM(Nov!H36+G36)</f>
        <v>164414</v>
      </c>
      <c r="I36" s="37">
        <f t="shared" si="0"/>
        <v>34011</v>
      </c>
      <c r="J36" s="37">
        <f t="shared" si="1"/>
        <v>714481</v>
      </c>
    </row>
    <row r="37" spans="1:10" s="1" customFormat="1" ht="15.75" customHeight="1">
      <c r="A37" s="5" t="s">
        <v>19</v>
      </c>
      <c r="B37" s="6" t="s">
        <v>20</v>
      </c>
      <c r="C37" s="7">
        <v>4139</v>
      </c>
      <c r="D37" s="37">
        <f>SUM(Nov!D37+C37*7)</f>
        <v>105886</v>
      </c>
      <c r="E37" s="8">
        <v>176</v>
      </c>
      <c r="F37" s="37">
        <f>SUM(Nov!F37+E37*7)</f>
        <v>12067</v>
      </c>
      <c r="G37" s="8">
        <v>32030</v>
      </c>
      <c r="H37" s="37">
        <f>SUM(Nov!H37+G37)</f>
        <v>97186</v>
      </c>
      <c r="I37" s="37">
        <f t="shared" si="0"/>
        <v>36345</v>
      </c>
      <c r="J37" s="37">
        <f t="shared" si="1"/>
        <v>215139</v>
      </c>
    </row>
    <row r="38" spans="1:10" s="1" customFormat="1" ht="15.75" customHeight="1">
      <c r="A38" s="5" t="s">
        <v>26</v>
      </c>
      <c r="B38" s="6" t="s">
        <v>20</v>
      </c>
      <c r="C38" s="7">
        <v>13123</v>
      </c>
      <c r="D38" s="37">
        <f>SUM(Nov!D38+C38*7)</f>
        <v>1178441</v>
      </c>
      <c r="E38" s="8">
        <v>11898</v>
      </c>
      <c r="F38" s="37">
        <f>SUM(Nov!F38+E38*7)</f>
        <v>651008</v>
      </c>
      <c r="G38" s="8">
        <v>170340</v>
      </c>
      <c r="H38" s="37">
        <f>SUM(Nov!H38+G38)</f>
        <v>1267868</v>
      </c>
      <c r="I38" s="37">
        <f t="shared" si="0"/>
        <v>195361</v>
      </c>
      <c r="J38" s="37">
        <f t="shared" si="1"/>
        <v>3097317</v>
      </c>
    </row>
    <row r="39" spans="1:10" s="1" customFormat="1" ht="15.75" customHeight="1">
      <c r="A39" s="5" t="s">
        <v>28</v>
      </c>
      <c r="B39" s="6" t="s">
        <v>20</v>
      </c>
      <c r="C39" s="7">
        <v>23011</v>
      </c>
      <c r="D39" s="37">
        <f>SUM(Nov!D39+C39*7)</f>
        <v>484505</v>
      </c>
      <c r="E39" s="8">
        <v>1644</v>
      </c>
      <c r="F39" s="37">
        <f>SUM(Nov!F39+E39*7)</f>
        <v>72184</v>
      </c>
      <c r="G39" s="8">
        <v>554482</v>
      </c>
      <c r="H39" s="37">
        <f>SUM(Nov!H39+G39)</f>
        <v>1047103</v>
      </c>
      <c r="I39" s="37">
        <f t="shared" si="0"/>
        <v>579137</v>
      </c>
      <c r="J39" s="37">
        <f t="shared" si="1"/>
        <v>1603792</v>
      </c>
    </row>
    <row r="40" spans="1:10" s="1" customFormat="1" ht="15.75" customHeight="1">
      <c r="A40" s="5" t="s">
        <v>29</v>
      </c>
      <c r="B40" s="6" t="s">
        <v>20</v>
      </c>
      <c r="C40" s="7">
        <v>10503</v>
      </c>
      <c r="D40" s="37">
        <f>SUM(Nov!D40+C40*7)</f>
        <v>277523</v>
      </c>
      <c r="E40" s="8">
        <v>2700</v>
      </c>
      <c r="F40" s="37">
        <f>SUM(Nov!F40+E40*7)</f>
        <v>74594</v>
      </c>
      <c r="G40" s="8">
        <v>187958</v>
      </c>
      <c r="H40" s="37">
        <f>SUM(Nov!H40+G40)</f>
        <v>293733</v>
      </c>
      <c r="I40" s="37">
        <f t="shared" si="0"/>
        <v>201161</v>
      </c>
      <c r="J40" s="37">
        <f t="shared" si="1"/>
        <v>645850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SUM(Nov!D41+C41*7)</f>
        <v>0</v>
      </c>
      <c r="E41" s="8">
        <v>0</v>
      </c>
      <c r="F41" s="37">
        <f>SUM(Nov!F41+E41*7)</f>
        <v>0</v>
      </c>
      <c r="G41" s="8">
        <v>0</v>
      </c>
      <c r="H41" s="37">
        <f>SUM(Nov!H41+G41)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3150</v>
      </c>
      <c r="D42" s="37">
        <f>SUM(Nov!D42+C42*7)</f>
        <v>491805</v>
      </c>
      <c r="E42" s="8">
        <v>5431</v>
      </c>
      <c r="F42" s="37">
        <f>SUM(Nov!F42+E42*7)</f>
        <v>298923</v>
      </c>
      <c r="G42" s="8">
        <v>6849</v>
      </c>
      <c r="H42" s="37">
        <f>SUM(Nov!H42+G42)</f>
        <v>757817</v>
      </c>
      <c r="I42" s="37">
        <f t="shared" si="0"/>
        <v>15430</v>
      </c>
      <c r="J42" s="37">
        <f t="shared" si="1"/>
        <v>1548545</v>
      </c>
    </row>
    <row r="43" spans="1:10" s="1" customFormat="1" ht="15.75" customHeight="1">
      <c r="A43" s="5" t="s">
        <v>34</v>
      </c>
      <c r="B43" s="6" t="s">
        <v>20</v>
      </c>
      <c r="C43" s="7">
        <v>7322</v>
      </c>
      <c r="D43" s="37">
        <f>SUM(Nov!D43+C43*7)</f>
        <v>620059</v>
      </c>
      <c r="E43" s="8">
        <v>0</v>
      </c>
      <c r="F43" s="37">
        <f>SUM(Nov!F43+E43*7)</f>
        <v>121956</v>
      </c>
      <c r="G43" s="8">
        <v>65476</v>
      </c>
      <c r="H43" s="37">
        <f>SUM(Nov!H43+G43)</f>
        <v>426194</v>
      </c>
      <c r="I43" s="37">
        <f t="shared" si="0"/>
        <v>72798</v>
      </c>
      <c r="J43" s="37">
        <f t="shared" si="1"/>
        <v>1168209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SUM(Nov!D44+C44*7)</f>
        <v>0</v>
      </c>
      <c r="E44" s="8">
        <v>0</v>
      </c>
      <c r="F44" s="37">
        <f>SUM(Nov!F44+E44*7)</f>
        <v>0</v>
      </c>
      <c r="G44" s="8">
        <v>0</v>
      </c>
      <c r="H44" s="37">
        <f>SUM(Nov!H44+G44)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6533</v>
      </c>
      <c r="D45" s="37">
        <f>SUM(Nov!D45+C45*7)</f>
        <v>798391</v>
      </c>
      <c r="E45" s="8">
        <v>6029</v>
      </c>
      <c r="F45" s="37">
        <f>SUM(Nov!F45+E45*7)</f>
        <v>167331</v>
      </c>
      <c r="G45" s="8">
        <v>82065</v>
      </c>
      <c r="H45" s="37">
        <f>SUM(Nov!H45+G45)</f>
        <v>1847900</v>
      </c>
      <c r="I45" s="37">
        <f t="shared" si="0"/>
        <v>94627</v>
      </c>
      <c r="J45" s="37">
        <f t="shared" si="1"/>
        <v>2813622</v>
      </c>
    </row>
    <row r="46" spans="1:10" s="12" customFormat="1" ht="15.75" customHeight="1">
      <c r="A46" s="10" t="s">
        <v>39</v>
      </c>
      <c r="B46" s="11" t="s">
        <v>20</v>
      </c>
      <c r="C46" s="7">
        <v>0</v>
      </c>
      <c r="D46" s="37">
        <f>SUM(Nov!D46+C46*7)</f>
        <v>101387</v>
      </c>
      <c r="E46" s="8">
        <v>0</v>
      </c>
      <c r="F46" s="37">
        <f>SUM(Nov!F46+E46*7)</f>
        <v>109718</v>
      </c>
      <c r="G46" s="8">
        <v>0</v>
      </c>
      <c r="H46" s="37">
        <f>SUM(Nov!H46+G46)</f>
        <v>59459</v>
      </c>
      <c r="I46" s="37">
        <f t="shared" si="0"/>
        <v>0</v>
      </c>
      <c r="J46" s="37">
        <f t="shared" si="1"/>
        <v>270564</v>
      </c>
    </row>
    <row r="47" spans="1:10" s="1" customFormat="1" ht="15.75" customHeight="1">
      <c r="A47" s="5" t="s">
        <v>41</v>
      </c>
      <c r="B47" s="6" t="s">
        <v>20</v>
      </c>
      <c r="C47" s="7">
        <v>16322</v>
      </c>
      <c r="D47" s="37">
        <f>SUM(Nov!D47+C47*7)</f>
        <v>828941</v>
      </c>
      <c r="E47" s="8">
        <v>14612</v>
      </c>
      <c r="F47" s="37">
        <f>SUM(Nov!F47+E47*7)</f>
        <v>1150873</v>
      </c>
      <c r="G47" s="8">
        <v>310630</v>
      </c>
      <c r="H47" s="37">
        <f>SUM(Nov!H47+G47)</f>
        <v>1039898</v>
      </c>
      <c r="I47" s="37">
        <f t="shared" si="0"/>
        <v>341564</v>
      </c>
      <c r="J47" s="37">
        <f t="shared" si="1"/>
        <v>3019712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7">
        <f>SUM(Nov!D48+C48*7)</f>
        <v>234036</v>
      </c>
      <c r="E48" s="8">
        <v>0</v>
      </c>
      <c r="F48" s="37">
        <f>SUM(Nov!F48+E48*7)</f>
        <v>68497</v>
      </c>
      <c r="G48" s="8">
        <v>0</v>
      </c>
      <c r="H48" s="37">
        <f>SUM(Nov!H48+G48)</f>
        <v>302583</v>
      </c>
      <c r="I48" s="37">
        <f t="shared" si="0"/>
        <v>0</v>
      </c>
      <c r="J48" s="37">
        <f t="shared" si="1"/>
        <v>605116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SUM(Nov!D49+C49*7)</f>
        <v>51288</v>
      </c>
      <c r="E49" s="8">
        <v>0</v>
      </c>
      <c r="F49" s="37">
        <f>SUM(Nov!F49+E49*7)</f>
        <v>11616</v>
      </c>
      <c r="G49" s="8">
        <v>0</v>
      </c>
      <c r="H49" s="37">
        <f>SUM(Nov!H49+G49)</f>
        <v>2262</v>
      </c>
      <c r="I49" s="37">
        <f t="shared" si="0"/>
        <v>0</v>
      </c>
      <c r="J49" s="37">
        <f t="shared" si="1"/>
        <v>65166</v>
      </c>
    </row>
    <row r="50" spans="1:10" s="12" customFormat="1" ht="15.75" customHeight="1">
      <c r="A50" s="10" t="s">
        <v>131</v>
      </c>
      <c r="B50" s="11" t="s">
        <v>20</v>
      </c>
      <c r="C50" s="7">
        <v>9335</v>
      </c>
      <c r="D50" s="37">
        <f>SUM(Nov!D50+C50*7)</f>
        <v>361814</v>
      </c>
      <c r="E50" s="8">
        <v>0</v>
      </c>
      <c r="F50" s="37">
        <f>SUM(Nov!F50+E50*7)</f>
        <v>26776</v>
      </c>
      <c r="G50" s="8">
        <v>10086</v>
      </c>
      <c r="H50" s="37">
        <f>SUM(Nov!H50+G50)</f>
        <v>98573</v>
      </c>
      <c r="I50" s="37">
        <f t="shared" si="0"/>
        <v>19421</v>
      </c>
      <c r="J50" s="37">
        <f t="shared" si="1"/>
        <v>487163</v>
      </c>
    </row>
    <row r="51" spans="1:10" s="1" customFormat="1" ht="15.75" customHeight="1">
      <c r="A51" s="5" t="s">
        <v>48</v>
      </c>
      <c r="B51" s="6" t="s">
        <v>20</v>
      </c>
      <c r="C51" s="7">
        <v>7193</v>
      </c>
      <c r="D51" s="37">
        <f>SUM(Nov!D51+C51*7)</f>
        <v>768863</v>
      </c>
      <c r="E51" s="8">
        <v>1056</v>
      </c>
      <c r="F51" s="37">
        <f>SUM(Nov!F51+E51*7)</f>
        <v>74880</v>
      </c>
      <c r="G51" s="8">
        <v>29866</v>
      </c>
      <c r="H51" s="37">
        <f>SUM(Nov!H51+G51)</f>
        <v>617167</v>
      </c>
      <c r="I51" s="37">
        <f t="shared" si="0"/>
        <v>38115</v>
      </c>
      <c r="J51" s="37">
        <f t="shared" si="1"/>
        <v>1460910</v>
      </c>
    </row>
    <row r="52" spans="1:10" s="12" customFormat="1" ht="15.75" customHeight="1">
      <c r="A52" s="10" t="s">
        <v>54</v>
      </c>
      <c r="B52" s="11" t="s">
        <v>20</v>
      </c>
      <c r="C52" s="7">
        <v>258</v>
      </c>
      <c r="D52" s="37">
        <f>SUM(Nov!D52+C52*7)</f>
        <v>30965</v>
      </c>
      <c r="E52" s="8">
        <v>0</v>
      </c>
      <c r="F52" s="37">
        <f>SUM(Nov!F52+E52*7)</f>
        <v>10056</v>
      </c>
      <c r="G52" s="8">
        <v>0</v>
      </c>
      <c r="H52" s="37">
        <f>SUM(Nov!H52+G52)</f>
        <v>21888</v>
      </c>
      <c r="I52" s="37">
        <f t="shared" si="0"/>
        <v>258</v>
      </c>
      <c r="J52" s="37">
        <f t="shared" si="1"/>
        <v>62909</v>
      </c>
    </row>
    <row r="53" spans="1:10" s="12" customFormat="1" ht="15.75" customHeight="1">
      <c r="A53" s="10" t="s">
        <v>55</v>
      </c>
      <c r="B53" s="11" t="s">
        <v>20</v>
      </c>
      <c r="C53" s="7">
        <v>13361</v>
      </c>
      <c r="D53" s="37">
        <f>SUM(Nov!D53+C53*7)</f>
        <v>435396</v>
      </c>
      <c r="E53" s="8">
        <v>8456</v>
      </c>
      <c r="F53" s="37">
        <f>SUM(Nov!F53+E53*7)</f>
        <v>619219</v>
      </c>
      <c r="G53" s="8">
        <v>165692</v>
      </c>
      <c r="H53" s="37">
        <f>SUM(Nov!H53+G53)</f>
        <v>407800</v>
      </c>
      <c r="I53" s="37">
        <f t="shared" si="0"/>
        <v>187509</v>
      </c>
      <c r="J53" s="37">
        <f t="shared" si="1"/>
        <v>1462415</v>
      </c>
    </row>
    <row r="54" spans="1:10" s="12" customFormat="1" ht="15.75" customHeight="1">
      <c r="A54" s="10" t="s">
        <v>56</v>
      </c>
      <c r="B54" s="11" t="s">
        <v>20</v>
      </c>
      <c r="C54" s="7">
        <v>14252</v>
      </c>
      <c r="D54" s="37">
        <f>SUM(Nov!D54+C54*7)</f>
        <v>718969</v>
      </c>
      <c r="E54" s="8">
        <v>16436</v>
      </c>
      <c r="F54" s="37">
        <f>SUM(Nov!F54+E54*7)</f>
        <v>798582</v>
      </c>
      <c r="G54" s="8">
        <v>93091</v>
      </c>
      <c r="H54" s="37">
        <f>SUM(Nov!H54+G54)</f>
        <v>853867</v>
      </c>
      <c r="I54" s="37">
        <f t="shared" si="0"/>
        <v>123779</v>
      </c>
      <c r="J54" s="37">
        <f t="shared" si="1"/>
        <v>2371418</v>
      </c>
    </row>
    <row r="55" spans="1:10" s="1" customFormat="1" ht="15.75" customHeight="1">
      <c r="A55" s="5" t="s">
        <v>58</v>
      </c>
      <c r="B55" s="6" t="s">
        <v>20</v>
      </c>
      <c r="C55" s="7">
        <v>6377</v>
      </c>
      <c r="D55" s="37">
        <f>SUM(Nov!D55+C55*7)</f>
        <v>76069</v>
      </c>
      <c r="E55" s="8">
        <v>0</v>
      </c>
      <c r="F55" s="37">
        <f>SUM(Nov!F55+E55*7)</f>
        <v>0</v>
      </c>
      <c r="G55" s="8">
        <v>0</v>
      </c>
      <c r="H55" s="37">
        <f>SUM(Nov!H55+G55)</f>
        <v>19980</v>
      </c>
      <c r="I55" s="37">
        <f t="shared" si="0"/>
        <v>6377</v>
      </c>
      <c r="J55" s="37">
        <f t="shared" si="1"/>
        <v>96049</v>
      </c>
    </row>
    <row r="56" spans="1:10" s="1" customFormat="1" ht="15.75" customHeight="1">
      <c r="A56" s="5" t="s">
        <v>59</v>
      </c>
      <c r="B56" s="6" t="s">
        <v>20</v>
      </c>
      <c r="C56" s="7">
        <v>8776</v>
      </c>
      <c r="D56" s="37">
        <f>SUM(Nov!D56+C56*7)</f>
        <v>762812</v>
      </c>
      <c r="E56" s="8">
        <v>14655</v>
      </c>
      <c r="F56" s="37">
        <f>SUM(Nov!F56+E56*7)</f>
        <v>1491606</v>
      </c>
      <c r="G56" s="8">
        <v>153116</v>
      </c>
      <c r="H56" s="37">
        <f>SUM(Nov!H56+G56)</f>
        <v>1508133</v>
      </c>
      <c r="I56" s="37">
        <f t="shared" si="0"/>
        <v>176547</v>
      </c>
      <c r="J56" s="37">
        <f t="shared" si="1"/>
        <v>3762551</v>
      </c>
    </row>
    <row r="57" spans="1:10" s="1" customFormat="1" ht="15.75" customHeight="1">
      <c r="A57" s="5" t="s">
        <v>60</v>
      </c>
      <c r="B57" s="6" t="s">
        <v>20</v>
      </c>
      <c r="C57" s="7">
        <v>3351</v>
      </c>
      <c r="D57" s="37">
        <f>SUM(Nov!D57+C57*7)</f>
        <v>361876</v>
      </c>
      <c r="E57" s="8">
        <v>16340</v>
      </c>
      <c r="F57" s="37">
        <f>SUM(Nov!F57+E57*7)</f>
        <v>946498</v>
      </c>
      <c r="G57" s="8">
        <v>44367</v>
      </c>
      <c r="H57" s="37">
        <f>SUM(Nov!H57+G57)</f>
        <v>520937</v>
      </c>
      <c r="I57" s="37">
        <f t="shared" si="0"/>
        <v>64058</v>
      </c>
      <c r="J57" s="37">
        <f t="shared" si="1"/>
        <v>1829311</v>
      </c>
    </row>
    <row r="58" spans="1:10" s="1" customFormat="1" ht="15.75" customHeight="1">
      <c r="A58" s="5" t="s">
        <v>61</v>
      </c>
      <c r="B58" s="6" t="s">
        <v>20</v>
      </c>
      <c r="C58" s="7">
        <v>6979</v>
      </c>
      <c r="D58" s="37">
        <f>SUM(Nov!D58+C58*7)</f>
        <v>969138</v>
      </c>
      <c r="E58" s="8">
        <v>9168</v>
      </c>
      <c r="F58" s="37">
        <f>SUM(Nov!F58+E58*7)</f>
        <v>442883</v>
      </c>
      <c r="G58" s="8">
        <v>200299</v>
      </c>
      <c r="H58" s="37">
        <f>SUM(Nov!H58+G58)</f>
        <v>1015165</v>
      </c>
      <c r="I58" s="37">
        <f t="shared" si="0"/>
        <v>216446</v>
      </c>
      <c r="J58" s="37">
        <f t="shared" si="1"/>
        <v>2427186</v>
      </c>
    </row>
    <row r="59" spans="1:10" s="1" customFormat="1" ht="15.75" customHeight="1">
      <c r="A59" s="5" t="s">
        <v>65</v>
      </c>
      <c r="B59" s="6" t="s">
        <v>20</v>
      </c>
      <c r="C59" s="7">
        <v>258</v>
      </c>
      <c r="D59" s="37">
        <f>SUM(Nov!D59+C59*7)</f>
        <v>47543</v>
      </c>
      <c r="E59" s="8">
        <v>0</v>
      </c>
      <c r="F59" s="37">
        <f>SUM(Nov!F59+E59*7)</f>
        <v>56623</v>
      </c>
      <c r="G59" s="8">
        <v>0</v>
      </c>
      <c r="H59" s="37">
        <f>SUM(Nov!H59+G59)</f>
        <v>312124</v>
      </c>
      <c r="I59" s="37">
        <f t="shared" si="0"/>
        <v>258</v>
      </c>
      <c r="J59" s="37">
        <f t="shared" si="1"/>
        <v>416290</v>
      </c>
    </row>
    <row r="60" spans="1:10" s="1" customFormat="1" ht="15.75" customHeight="1">
      <c r="A60" s="5" t="s">
        <v>66</v>
      </c>
      <c r="B60" s="6" t="s">
        <v>20</v>
      </c>
      <c r="C60" s="7">
        <v>2797</v>
      </c>
      <c r="D60" s="37">
        <f>SUM(Nov!D60+C60*7)</f>
        <v>309957</v>
      </c>
      <c r="E60" s="8">
        <v>0</v>
      </c>
      <c r="F60" s="37">
        <f>SUM(Nov!F60+E60*7)</f>
        <v>52494</v>
      </c>
      <c r="G60" s="8">
        <v>104057</v>
      </c>
      <c r="H60" s="37">
        <f>SUM(Nov!H60+G60)</f>
        <v>430044</v>
      </c>
      <c r="I60" s="37">
        <f t="shared" si="0"/>
        <v>106854</v>
      </c>
      <c r="J60" s="37">
        <f t="shared" si="1"/>
        <v>792495</v>
      </c>
    </row>
    <row r="61" spans="1:10" s="1" customFormat="1" ht="15.75" customHeight="1">
      <c r="A61" s="5" t="s">
        <v>67</v>
      </c>
      <c r="B61" s="6" t="s">
        <v>20</v>
      </c>
      <c r="C61" s="7">
        <v>3700</v>
      </c>
      <c r="D61" s="37">
        <f>SUM(Nov!D61+C61*7)</f>
        <v>54684</v>
      </c>
      <c r="E61" s="8">
        <v>0</v>
      </c>
      <c r="F61" s="37">
        <f>SUM(Nov!F61+E61*7)</f>
        <v>18084</v>
      </c>
      <c r="G61" s="8">
        <v>36448</v>
      </c>
      <c r="H61" s="37">
        <f>SUM(Nov!H61+G61)</f>
        <v>43111</v>
      </c>
      <c r="I61" s="37">
        <f t="shared" si="0"/>
        <v>40148</v>
      </c>
      <c r="J61" s="37">
        <f t="shared" si="1"/>
        <v>115879</v>
      </c>
    </row>
    <row r="62" spans="1:10" s="12" customFormat="1" ht="15.75" customHeight="1">
      <c r="A62" s="10" t="s">
        <v>68</v>
      </c>
      <c r="B62" s="11" t="s">
        <v>20</v>
      </c>
      <c r="C62" s="7">
        <v>3023</v>
      </c>
      <c r="D62" s="37">
        <f>SUM(Nov!D62+C62*7)</f>
        <v>107180</v>
      </c>
      <c r="E62" s="8">
        <v>3902</v>
      </c>
      <c r="F62" s="37">
        <f>SUM(Nov!F62+E62*7)</f>
        <v>82622</v>
      </c>
      <c r="G62" s="8">
        <v>29457</v>
      </c>
      <c r="H62" s="37">
        <f>SUM(Nov!H62+G62)</f>
        <v>211548</v>
      </c>
      <c r="I62" s="37">
        <f t="shared" si="0"/>
        <v>36382</v>
      </c>
      <c r="J62" s="37">
        <f t="shared" si="1"/>
        <v>401350</v>
      </c>
    </row>
    <row r="63" spans="1:10" s="1" customFormat="1" ht="15.75" customHeight="1">
      <c r="A63" s="5" t="s">
        <v>69</v>
      </c>
      <c r="B63" s="6" t="s">
        <v>20</v>
      </c>
      <c r="C63" s="7">
        <v>7704</v>
      </c>
      <c r="D63" s="37">
        <f>SUM(Nov!D63+C63*7)</f>
        <v>283901</v>
      </c>
      <c r="E63" s="8">
        <v>3419</v>
      </c>
      <c r="F63" s="37">
        <f>SUM(Nov!F63+E63*7)</f>
        <v>250157</v>
      </c>
      <c r="G63" s="8">
        <v>109659</v>
      </c>
      <c r="H63" s="37">
        <f>SUM(Nov!H63+G63)</f>
        <v>296629</v>
      </c>
      <c r="I63" s="37">
        <f t="shared" si="0"/>
        <v>120782</v>
      </c>
      <c r="J63" s="37">
        <f t="shared" si="1"/>
        <v>830687</v>
      </c>
    </row>
    <row r="64" spans="1:10" s="12" customFormat="1" ht="15.75" customHeight="1">
      <c r="A64" s="10" t="s">
        <v>70</v>
      </c>
      <c r="B64" s="11" t="s">
        <v>20</v>
      </c>
      <c r="C64" s="7">
        <v>5636</v>
      </c>
      <c r="D64" s="37">
        <f>SUM(Nov!D64+C64*7)</f>
        <v>212859</v>
      </c>
      <c r="E64" s="8">
        <v>6564</v>
      </c>
      <c r="F64" s="37">
        <f>SUM(Nov!F64+E64*7)</f>
        <v>359345</v>
      </c>
      <c r="G64" s="8">
        <v>68062</v>
      </c>
      <c r="H64" s="37">
        <f>SUM(Nov!H64+G64)</f>
        <v>276379</v>
      </c>
      <c r="I64" s="37">
        <f t="shared" si="0"/>
        <v>80262</v>
      </c>
      <c r="J64" s="37">
        <f t="shared" si="1"/>
        <v>848583</v>
      </c>
    </row>
    <row r="65" spans="1:10" s="1" customFormat="1" ht="15.75" customHeight="1">
      <c r="A65" s="5" t="s">
        <v>71</v>
      </c>
      <c r="B65" s="6" t="s">
        <v>20</v>
      </c>
      <c r="C65" s="7">
        <v>0</v>
      </c>
      <c r="D65" s="37">
        <f>SUM(Nov!D65+C65*7)</f>
        <v>170364</v>
      </c>
      <c r="E65" s="8">
        <v>2628</v>
      </c>
      <c r="F65" s="37">
        <f>SUM(Nov!F65+E65*7)</f>
        <v>139518</v>
      </c>
      <c r="G65" s="8">
        <v>27215</v>
      </c>
      <c r="H65" s="37">
        <f>SUM(Nov!H65+G65)</f>
        <v>314224</v>
      </c>
      <c r="I65" s="37">
        <f t="shared" si="0"/>
        <v>29843</v>
      </c>
      <c r="J65" s="37">
        <f t="shared" si="1"/>
        <v>624106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SUM(Nov!D66+C66*7)</f>
        <v>0</v>
      </c>
      <c r="E66" s="8">
        <v>0</v>
      </c>
      <c r="F66" s="37">
        <f>SUM(Nov!F66+E66*7)</f>
        <v>0</v>
      </c>
      <c r="G66" s="8">
        <v>0</v>
      </c>
      <c r="H66" s="37">
        <f>SUM(Nov!H66+G66)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14413</v>
      </c>
      <c r="D67" s="37">
        <f>SUM(Nov!D67+C67*7)</f>
        <v>362614</v>
      </c>
      <c r="E67" s="8">
        <v>0</v>
      </c>
      <c r="F67" s="37">
        <f>SUM(Nov!F67+E67*7)</f>
        <v>0</v>
      </c>
      <c r="G67" s="8">
        <v>100171</v>
      </c>
      <c r="H67" s="37">
        <f>SUM(Nov!H67+G67)</f>
        <v>257641</v>
      </c>
      <c r="I67" s="37">
        <f t="shared" si="0"/>
        <v>114584</v>
      </c>
      <c r="J67" s="37">
        <f t="shared" si="1"/>
        <v>620255</v>
      </c>
    </row>
    <row r="68" spans="1:10" s="12" customFormat="1" ht="15.75" customHeight="1">
      <c r="A68" s="10" t="s">
        <v>74</v>
      </c>
      <c r="B68" s="11" t="s">
        <v>20</v>
      </c>
      <c r="C68" s="7">
        <v>0</v>
      </c>
      <c r="D68" s="37">
        <f>SUM(Nov!D68+C68*7)</f>
        <v>193783</v>
      </c>
      <c r="E68" s="8">
        <v>1276</v>
      </c>
      <c r="F68" s="37">
        <f>SUM(Nov!F68+E68*7)</f>
        <v>20548</v>
      </c>
      <c r="G68" s="8">
        <v>7480</v>
      </c>
      <c r="H68" s="37">
        <f>SUM(Nov!H68+G68)</f>
        <v>58255</v>
      </c>
      <c r="I68" s="37">
        <f t="shared" si="0"/>
        <v>8756</v>
      </c>
      <c r="J68" s="37">
        <f t="shared" si="1"/>
        <v>272586</v>
      </c>
    </row>
    <row r="69" spans="1:10" s="1" customFormat="1" ht="15.75" customHeight="1">
      <c r="A69" s="5" t="s">
        <v>75</v>
      </c>
      <c r="B69" s="6" t="s">
        <v>20</v>
      </c>
      <c r="C69" s="7">
        <v>4338</v>
      </c>
      <c r="D69" s="37">
        <f>SUM(Nov!D69+C69*7)</f>
        <v>154274</v>
      </c>
      <c r="E69" s="8">
        <v>7324</v>
      </c>
      <c r="F69" s="37">
        <f>SUM(Nov!F69+E69*7)</f>
        <v>269055</v>
      </c>
      <c r="G69" s="8">
        <v>718765</v>
      </c>
      <c r="H69" s="37">
        <f>SUM(Nov!H69+G69)</f>
        <v>887560</v>
      </c>
      <c r="I69" s="37">
        <f aca="true" t="shared" si="2" ref="I69:I80">SUM(C69,E69,G69)</f>
        <v>730427</v>
      </c>
      <c r="J69" s="37">
        <f t="shared" si="1"/>
        <v>1310889</v>
      </c>
    </row>
    <row r="70" spans="1:10" s="1" customFormat="1" ht="15.75" customHeight="1">
      <c r="A70" s="5" t="s">
        <v>76</v>
      </c>
      <c r="B70" s="6" t="s">
        <v>20</v>
      </c>
      <c r="C70" s="7">
        <v>640</v>
      </c>
      <c r="D70" s="37">
        <f>SUM(Nov!D70+C70*7)</f>
        <v>202153</v>
      </c>
      <c r="E70" s="8">
        <v>0</v>
      </c>
      <c r="F70" s="37">
        <f>SUM(Nov!F70+E70*7)</f>
        <v>108246</v>
      </c>
      <c r="G70" s="8">
        <v>21316</v>
      </c>
      <c r="H70" s="37">
        <f>SUM(Nov!H70+G70)</f>
        <v>579533</v>
      </c>
      <c r="I70" s="37">
        <f t="shared" si="2"/>
        <v>21956</v>
      </c>
      <c r="J70" s="37">
        <f aca="true" t="shared" si="3" ref="J70:J80">SUM(D70+F70+H70)</f>
        <v>889932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SUM(Nov!D71+C71*7)</f>
        <v>0</v>
      </c>
      <c r="E71" s="8">
        <v>0</v>
      </c>
      <c r="F71" s="37">
        <f>SUM(Nov!F71+E71*7)</f>
        <v>0</v>
      </c>
      <c r="G71" s="8">
        <v>0</v>
      </c>
      <c r="H71" s="37">
        <f>SUM(Nov!H71+G71)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1102</v>
      </c>
      <c r="D72" s="37">
        <f>SUM(Nov!D72+C72*7)</f>
        <v>52744</v>
      </c>
      <c r="E72" s="8">
        <v>1274</v>
      </c>
      <c r="F72" s="37">
        <f>SUM(Nov!F72+E72*7)</f>
        <v>35100</v>
      </c>
      <c r="G72" s="8">
        <v>25152</v>
      </c>
      <c r="H72" s="37">
        <f>SUM(Nov!H72+G72)</f>
        <v>45823</v>
      </c>
      <c r="I72" s="37">
        <f t="shared" si="2"/>
        <v>27528</v>
      </c>
      <c r="J72" s="37">
        <f t="shared" si="3"/>
        <v>133667</v>
      </c>
    </row>
    <row r="73" spans="1:10" s="12" customFormat="1" ht="15.75" customHeight="1">
      <c r="A73" s="10" t="s">
        <v>80</v>
      </c>
      <c r="B73" s="11" t="s">
        <v>20</v>
      </c>
      <c r="C73" s="7">
        <v>6882</v>
      </c>
      <c r="D73" s="37">
        <f>SUM(Nov!D73+C73*7)</f>
        <v>512035</v>
      </c>
      <c r="E73" s="8">
        <v>1459</v>
      </c>
      <c r="F73" s="37">
        <f>SUM(Nov!F73+E73*7)</f>
        <v>56047</v>
      </c>
      <c r="G73" s="8">
        <v>262019</v>
      </c>
      <c r="H73" s="37">
        <f>SUM(Nov!H73+G73)</f>
        <v>610009</v>
      </c>
      <c r="I73" s="37">
        <f t="shared" si="2"/>
        <v>270360</v>
      </c>
      <c r="J73" s="37">
        <f t="shared" si="3"/>
        <v>1178091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7">
        <f>SUM(Nov!D74+C74*7)</f>
        <v>130349</v>
      </c>
      <c r="E74" s="8">
        <v>1094</v>
      </c>
      <c r="F74" s="37">
        <f>SUM(Nov!F74+E74*7)</f>
        <v>71588</v>
      </c>
      <c r="G74" s="8">
        <v>0</v>
      </c>
      <c r="H74" s="37">
        <f>SUM(Nov!H74+G74)</f>
        <v>117716</v>
      </c>
      <c r="I74" s="37">
        <f t="shared" si="2"/>
        <v>1094</v>
      </c>
      <c r="J74" s="37">
        <f t="shared" si="3"/>
        <v>319653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SUM(Nov!D75+C75*7)</f>
        <v>0</v>
      </c>
      <c r="E75" s="8">
        <v>0</v>
      </c>
      <c r="F75" s="37">
        <f>SUM(Nov!F75+E75*7)</f>
        <v>0</v>
      </c>
      <c r="G75" s="8">
        <v>0</v>
      </c>
      <c r="H75" s="37">
        <f>SUM(Nov!H75+G75)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SUM(Nov!D76+C76*7)</f>
        <v>0</v>
      </c>
      <c r="E76" s="8">
        <v>0</v>
      </c>
      <c r="F76" s="37">
        <f>SUM(Nov!F76+E76*7)</f>
        <v>0</v>
      </c>
      <c r="G76" s="8">
        <v>0</v>
      </c>
      <c r="H76" s="37">
        <f>SUM(Nov!H76+G76)</f>
        <v>-32880</v>
      </c>
      <c r="I76" s="37">
        <f t="shared" si="2"/>
        <v>0</v>
      </c>
      <c r="J76" s="37">
        <f t="shared" si="3"/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13820</v>
      </c>
      <c r="D77" s="37">
        <f>SUM(Nov!D77+C77*7)</f>
        <v>873410</v>
      </c>
      <c r="E77" s="8">
        <v>13591</v>
      </c>
      <c r="F77" s="37">
        <f>SUM(Nov!F77+E77*7)</f>
        <v>961071</v>
      </c>
      <c r="G77" s="8">
        <v>33822</v>
      </c>
      <c r="H77" s="37">
        <f>SUM(Nov!H77+G77)</f>
        <v>1227716</v>
      </c>
      <c r="I77" s="37">
        <f t="shared" si="2"/>
        <v>61233</v>
      </c>
      <c r="J77" s="37">
        <f t="shared" si="3"/>
        <v>3062197</v>
      </c>
    </row>
    <row r="78" spans="1:10" s="1" customFormat="1" ht="15.75" customHeight="1">
      <c r="A78" s="5" t="s">
        <v>140</v>
      </c>
      <c r="B78" s="6" t="s">
        <v>20</v>
      </c>
      <c r="C78" s="7">
        <v>0</v>
      </c>
      <c r="D78" s="37">
        <f>SUM(Nov!D78+C78*7)</f>
        <v>0</v>
      </c>
      <c r="E78" s="8">
        <v>1703</v>
      </c>
      <c r="F78" s="37">
        <f>SUM(Nov!F78+E78*7)</f>
        <v>419469</v>
      </c>
      <c r="G78" s="8">
        <v>1456</v>
      </c>
      <c r="H78" s="37">
        <f>SUM(Nov!H78+G78)</f>
        <v>89402</v>
      </c>
      <c r="I78" s="37">
        <f t="shared" si="2"/>
        <v>3159</v>
      </c>
      <c r="J78" s="37">
        <f t="shared" si="3"/>
        <v>508871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SUM(Nov!D79+C79*7)</f>
        <v>24057</v>
      </c>
      <c r="E79" s="8">
        <v>9042</v>
      </c>
      <c r="F79" s="37">
        <f>SUM(Nov!F79+E79*7)</f>
        <v>620741</v>
      </c>
      <c r="G79" s="8">
        <v>26656</v>
      </c>
      <c r="H79" s="37">
        <f>SUM(Nov!H79+G79)</f>
        <v>156218</v>
      </c>
      <c r="I79" s="37">
        <f t="shared" si="2"/>
        <v>35698</v>
      </c>
      <c r="J79" s="37">
        <f t="shared" si="3"/>
        <v>801016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SUM(Nov!D80+C80*7)</f>
        <v>24057</v>
      </c>
      <c r="E80" s="8">
        <v>11099</v>
      </c>
      <c r="F80" s="37">
        <f>SUM(Nov!F80+E80*7)</f>
        <v>227081</v>
      </c>
      <c r="G80" s="8">
        <v>8711</v>
      </c>
      <c r="H80" s="37">
        <f>SUM(Nov!H80+G80)</f>
        <v>157389</v>
      </c>
      <c r="I80" s="37">
        <f t="shared" si="2"/>
        <v>19810</v>
      </c>
      <c r="J80" s="37">
        <f t="shared" si="3"/>
        <v>408527</v>
      </c>
    </row>
    <row r="81" spans="1:10" s="3" customFormat="1" ht="21.75">
      <c r="A81" s="20" t="s">
        <v>126</v>
      </c>
      <c r="B81" s="2"/>
      <c r="C81" s="9">
        <f>SUM(C5:C35)</f>
        <v>191651</v>
      </c>
      <c r="D81" s="38">
        <f aca="true" t="shared" si="4" ref="D81:J81">SUM(D5:D35)</f>
        <v>9891475</v>
      </c>
      <c r="E81" s="9">
        <f t="shared" si="4"/>
        <v>112029</v>
      </c>
      <c r="F81" s="38">
        <f t="shared" si="4"/>
        <v>4739445</v>
      </c>
      <c r="G81" s="9">
        <f t="shared" si="4"/>
        <v>1205699</v>
      </c>
      <c r="H81" s="38">
        <f t="shared" si="4"/>
        <v>12055923</v>
      </c>
      <c r="I81" s="38">
        <f t="shared" si="4"/>
        <v>1509379</v>
      </c>
      <c r="J81" s="38">
        <f t="shared" si="4"/>
        <v>26686843</v>
      </c>
    </row>
    <row r="82" spans="1:10" s="3" customFormat="1" ht="21.75">
      <c r="A82" s="20" t="s">
        <v>127</v>
      </c>
      <c r="B82" s="2"/>
      <c r="C82" s="9">
        <f>SUM(C36:C80)</f>
        <v>222004</v>
      </c>
      <c r="D82" s="38">
        <f aca="true" t="shared" si="5" ref="D82:J82">SUM(D36:D80)</f>
        <v>13813829</v>
      </c>
      <c r="E82" s="9">
        <f t="shared" si="5"/>
        <v>175976</v>
      </c>
      <c r="F82" s="38">
        <f t="shared" si="5"/>
        <v>11007422</v>
      </c>
      <c r="G82" s="9">
        <f t="shared" si="5"/>
        <v>3714098</v>
      </c>
      <c r="H82" s="38">
        <f t="shared" si="5"/>
        <v>18408368</v>
      </c>
      <c r="I82" s="38">
        <f t="shared" si="5"/>
        <v>4112078</v>
      </c>
      <c r="J82" s="38">
        <f t="shared" si="5"/>
        <v>43229619</v>
      </c>
    </row>
    <row r="83" spans="1:10" s="3" customFormat="1" ht="15.75" customHeight="1">
      <c r="A83" s="18" t="s">
        <v>89</v>
      </c>
      <c r="B83" s="2"/>
      <c r="C83" s="9">
        <f>SUM(C81:C82)</f>
        <v>413655</v>
      </c>
      <c r="D83" s="38">
        <f aca="true" t="shared" si="6" ref="D83:J83">SUM(D81:D82)</f>
        <v>23705304</v>
      </c>
      <c r="E83" s="9">
        <f t="shared" si="6"/>
        <v>288005</v>
      </c>
      <c r="F83" s="38">
        <f t="shared" si="6"/>
        <v>15746867</v>
      </c>
      <c r="G83" s="9">
        <f t="shared" si="6"/>
        <v>4919797</v>
      </c>
      <c r="H83" s="38">
        <f t="shared" si="6"/>
        <v>30464291</v>
      </c>
      <c r="I83" s="38">
        <f t="shared" si="6"/>
        <v>5621457</v>
      </c>
      <c r="J83" s="38">
        <f t="shared" si="6"/>
        <v>69916462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155</v>
      </c>
      <c r="J84" s="51">
        <v>52985378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43761356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B84:H86 A1:IV1 B3:B83 C2:IV83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03" sqref="M103"/>
    </sheetView>
  </sheetViews>
  <sheetFormatPr defaultColWidth="9.140625" defaultRowHeight="12.75"/>
  <cols>
    <col min="1" max="1" width="19.003906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149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41" t="s">
        <v>11</v>
      </c>
      <c r="E4" s="4" t="s">
        <v>98</v>
      </c>
      <c r="F4" s="41" t="s">
        <v>14</v>
      </c>
      <c r="G4" s="4" t="s">
        <v>99</v>
      </c>
      <c r="H4" s="41" t="s">
        <v>90</v>
      </c>
      <c r="I4" s="41" t="s">
        <v>100</v>
      </c>
      <c r="J4" s="41" t="s">
        <v>18</v>
      </c>
    </row>
    <row r="5" spans="1:10" s="4" customFormat="1" ht="20.25" customHeight="1">
      <c r="A5" s="22" t="s">
        <v>129</v>
      </c>
      <c r="B5" s="4" t="s">
        <v>22</v>
      </c>
      <c r="C5" s="7">
        <v>421</v>
      </c>
      <c r="D5" s="37">
        <f>SUM(Dec!D5+C5*6)</f>
        <v>499016</v>
      </c>
      <c r="E5" s="8">
        <v>4985</v>
      </c>
      <c r="F5" s="37">
        <f>SUM(Dec!F5+E5*6)</f>
        <v>219765</v>
      </c>
      <c r="G5" s="8">
        <v>18487</v>
      </c>
      <c r="H5" s="37">
        <f>SUM(Dec!H5+G5)</f>
        <v>462229</v>
      </c>
      <c r="I5" s="37">
        <f aca="true" t="shared" si="0" ref="I5:I41">SUM(C5,E5,G5)</f>
        <v>23893</v>
      </c>
      <c r="J5" s="37">
        <f>SUM(D5+F5+H5)</f>
        <v>1181010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SUM(Dec!D6+C6*6)</f>
        <v>29151</v>
      </c>
      <c r="E6" s="8">
        <v>0</v>
      </c>
      <c r="F6" s="37">
        <f>SUM(Dec!F6+E6*6)</f>
        <v>10560</v>
      </c>
      <c r="G6" s="8">
        <v>0</v>
      </c>
      <c r="H6" s="37">
        <f>SUM(Dec!H6+G6)</f>
        <v>3367</v>
      </c>
      <c r="I6" s="37">
        <f t="shared" si="0"/>
        <v>0</v>
      </c>
      <c r="J6" s="37">
        <f>SUM(D6+F6+H6)</f>
        <v>43078</v>
      </c>
    </row>
    <row r="7" spans="1:10" s="12" customFormat="1" ht="15.75" customHeight="1">
      <c r="A7" s="10" t="s">
        <v>23</v>
      </c>
      <c r="B7" s="11" t="s">
        <v>22</v>
      </c>
      <c r="C7" s="7">
        <v>2769</v>
      </c>
      <c r="D7" s="37">
        <f>SUM(Dec!D7+C7*6)</f>
        <v>180738</v>
      </c>
      <c r="E7" s="8">
        <v>3113</v>
      </c>
      <c r="F7" s="37">
        <f>SUM(Dec!F7+E7*6)</f>
        <v>179787</v>
      </c>
      <c r="G7" s="8">
        <v>18641</v>
      </c>
      <c r="H7" s="37">
        <f>SUM(Dec!H7+G7)</f>
        <v>286318</v>
      </c>
      <c r="I7" s="37">
        <f t="shared" si="0"/>
        <v>24523</v>
      </c>
      <c r="J7" s="37">
        <f aca="true" t="shared" si="1" ref="J7:J75">SUM(D7+F7+H7)</f>
        <v>646843</v>
      </c>
    </row>
    <row r="8" spans="1:10" s="1" customFormat="1" ht="15.75" customHeight="1">
      <c r="A8" s="5" t="s">
        <v>24</v>
      </c>
      <c r="B8" s="6" t="s">
        <v>22</v>
      </c>
      <c r="C8" s="7">
        <v>9489</v>
      </c>
      <c r="D8" s="37">
        <f>SUM(Dec!D8+C8*6)</f>
        <v>1370884</v>
      </c>
      <c r="E8" s="8">
        <v>8682</v>
      </c>
      <c r="F8" s="37">
        <f>SUM(Dec!F8+E8*6)</f>
        <v>366038</v>
      </c>
      <c r="G8" s="8">
        <v>82499</v>
      </c>
      <c r="H8" s="37">
        <f>SUM(Dec!H8+G8)</f>
        <v>2185499</v>
      </c>
      <c r="I8" s="38">
        <f t="shared" si="0"/>
        <v>100670</v>
      </c>
      <c r="J8" s="37">
        <f t="shared" si="1"/>
        <v>3922421</v>
      </c>
    </row>
    <row r="9" spans="1:10" s="12" customFormat="1" ht="15.75" customHeight="1">
      <c r="A9" s="10" t="s">
        <v>25</v>
      </c>
      <c r="B9" s="11" t="s">
        <v>22</v>
      </c>
      <c r="C9" s="7">
        <v>0</v>
      </c>
      <c r="D9" s="37">
        <f>SUM(Dec!D9+C9*6)</f>
        <v>101017</v>
      </c>
      <c r="E9" s="8">
        <v>0</v>
      </c>
      <c r="F9" s="37">
        <f>SUM(Dec!F9+E9*6)</f>
        <v>38148</v>
      </c>
      <c r="G9" s="8">
        <v>0</v>
      </c>
      <c r="H9" s="37">
        <f>SUM(Dec!H9+G9)</f>
        <v>54855</v>
      </c>
      <c r="I9" s="37">
        <f t="shared" si="0"/>
        <v>0</v>
      </c>
      <c r="J9" s="37">
        <f t="shared" si="1"/>
        <v>194020</v>
      </c>
    </row>
    <row r="10" spans="1:10" s="1" customFormat="1" ht="15.75" customHeight="1">
      <c r="A10" s="5" t="s">
        <v>27</v>
      </c>
      <c r="B10" s="6" t="s">
        <v>22</v>
      </c>
      <c r="C10" s="7">
        <v>2924</v>
      </c>
      <c r="D10" s="37">
        <f>SUM(Dec!D10+C10*6)</f>
        <v>193652</v>
      </c>
      <c r="E10" s="8">
        <v>1457</v>
      </c>
      <c r="F10" s="37">
        <f>SUM(Dec!F10+E10*6)</f>
        <v>185881</v>
      </c>
      <c r="G10" s="8">
        <v>15932</v>
      </c>
      <c r="H10" s="37">
        <f>SUM(Dec!H10+G10)</f>
        <v>308653</v>
      </c>
      <c r="I10" s="38">
        <f t="shared" si="0"/>
        <v>20313</v>
      </c>
      <c r="J10" s="37">
        <f t="shared" si="1"/>
        <v>688186</v>
      </c>
    </row>
    <row r="11" spans="1:10" s="1" customFormat="1" ht="15.75" customHeight="1">
      <c r="A11" s="5" t="s">
        <v>30</v>
      </c>
      <c r="B11" s="6" t="s">
        <v>22</v>
      </c>
      <c r="C11" s="7">
        <v>8780</v>
      </c>
      <c r="D11" s="37">
        <f>SUM(Dec!D11+C11*6)</f>
        <v>226543</v>
      </c>
      <c r="E11" s="8">
        <v>6485</v>
      </c>
      <c r="F11" s="37">
        <f>SUM(Dec!F11+E11*6)</f>
        <v>261823</v>
      </c>
      <c r="G11" s="8">
        <v>120640</v>
      </c>
      <c r="H11" s="37">
        <f>SUM(Dec!H11+G11)</f>
        <v>545405</v>
      </c>
      <c r="I11" s="38">
        <f t="shared" si="0"/>
        <v>135905</v>
      </c>
      <c r="J11" s="37">
        <f t="shared" si="1"/>
        <v>1033771</v>
      </c>
    </row>
    <row r="12" spans="1:10" s="1" customFormat="1" ht="15.75" customHeight="1">
      <c r="A12" s="5" t="s">
        <v>31</v>
      </c>
      <c r="B12" s="6" t="s">
        <v>22</v>
      </c>
      <c r="C12" s="7">
        <v>0</v>
      </c>
      <c r="D12" s="37">
        <f>SUM(Dec!D12+C12*6)</f>
        <v>222419</v>
      </c>
      <c r="E12" s="8">
        <v>1094</v>
      </c>
      <c r="F12" s="37">
        <f>SUM(Dec!F12+E12*6)</f>
        <v>132012</v>
      </c>
      <c r="G12" s="8">
        <v>3206</v>
      </c>
      <c r="H12" s="37">
        <f>SUM(Dec!H12+G12)</f>
        <v>209857</v>
      </c>
      <c r="I12" s="38">
        <f t="shared" si="0"/>
        <v>4300</v>
      </c>
      <c r="J12" s="37">
        <f t="shared" si="1"/>
        <v>564288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SUM(Dec!D13+C13*6)</f>
        <v>6299</v>
      </c>
      <c r="E13" s="8">
        <v>0</v>
      </c>
      <c r="F13" s="37">
        <f>SUM(Dec!F13+E13*6)</f>
        <v>0</v>
      </c>
      <c r="G13" s="8">
        <v>0</v>
      </c>
      <c r="H13" s="37">
        <f>SUM(Dec!H13+G13)</f>
        <v>852</v>
      </c>
      <c r="I13" s="37">
        <f t="shared" si="0"/>
        <v>0</v>
      </c>
      <c r="J13" s="37">
        <f t="shared" si="1"/>
        <v>7151</v>
      </c>
    </row>
    <row r="14" spans="1:10" s="1" customFormat="1" ht="15.75" customHeight="1">
      <c r="A14" s="5" t="s">
        <v>37</v>
      </c>
      <c r="B14" s="6" t="s">
        <v>22</v>
      </c>
      <c r="C14" s="7">
        <v>8857</v>
      </c>
      <c r="D14" s="37">
        <f>SUM(Dec!D14+C14*6)</f>
        <v>307821</v>
      </c>
      <c r="E14" s="8">
        <v>0</v>
      </c>
      <c r="F14" s="37">
        <f>SUM(Dec!F14+E14*6)</f>
        <v>102927</v>
      </c>
      <c r="G14" s="8">
        <v>136371</v>
      </c>
      <c r="H14" s="37">
        <f>SUM(Dec!H14+G14)</f>
        <v>457566</v>
      </c>
      <c r="I14" s="38">
        <f t="shared" si="0"/>
        <v>145228</v>
      </c>
      <c r="J14" s="37">
        <f t="shared" si="1"/>
        <v>868314</v>
      </c>
    </row>
    <row r="15" spans="1:10" s="1" customFormat="1" ht="15.75" customHeight="1">
      <c r="A15" s="5" t="s">
        <v>40</v>
      </c>
      <c r="B15" s="6" t="s">
        <v>22</v>
      </c>
      <c r="C15" s="7">
        <v>10956</v>
      </c>
      <c r="D15" s="37">
        <f>SUM(Dec!D15+C15*6)</f>
        <v>459767</v>
      </c>
      <c r="E15" s="8">
        <v>0</v>
      </c>
      <c r="F15" s="37">
        <f>SUM(Dec!F15+E15*6)</f>
        <v>226235</v>
      </c>
      <c r="G15" s="8">
        <v>128020</v>
      </c>
      <c r="H15" s="37">
        <f>SUM(Dec!H15+G15)</f>
        <v>480433</v>
      </c>
      <c r="I15" s="38">
        <f t="shared" si="0"/>
        <v>138976</v>
      </c>
      <c r="J15" s="37">
        <f t="shared" si="1"/>
        <v>1166435</v>
      </c>
    </row>
    <row r="16" spans="1:10" s="1" customFormat="1" ht="15.75" customHeight="1">
      <c r="A16" s="5" t="s">
        <v>44</v>
      </c>
      <c r="B16" s="6" t="s">
        <v>22</v>
      </c>
      <c r="C16" s="7">
        <v>2769</v>
      </c>
      <c r="D16" s="37">
        <f>SUM(Dec!D16+C16*6)</f>
        <v>370258</v>
      </c>
      <c r="E16" s="8">
        <v>277</v>
      </c>
      <c r="F16" s="37">
        <f>SUM(Dec!F16+E16*6)</f>
        <v>128203</v>
      </c>
      <c r="G16" s="8">
        <v>18269</v>
      </c>
      <c r="H16" s="37">
        <f>SUM(Dec!H16+G16)</f>
        <v>463145</v>
      </c>
      <c r="I16" s="38">
        <f t="shared" si="0"/>
        <v>21315</v>
      </c>
      <c r="J16" s="37">
        <f t="shared" si="1"/>
        <v>961606</v>
      </c>
    </row>
    <row r="17" spans="1:10" s="1" customFormat="1" ht="15.75" customHeight="1">
      <c r="A17" s="5" t="s">
        <v>45</v>
      </c>
      <c r="B17" s="6" t="s">
        <v>22</v>
      </c>
      <c r="C17" s="7">
        <v>5467</v>
      </c>
      <c r="D17" s="37">
        <f>SUM(Dec!D17+C17*6)</f>
        <v>229149</v>
      </c>
      <c r="E17" s="8">
        <v>4816</v>
      </c>
      <c r="F17" s="37">
        <f>SUM(Dec!F17+E17*6)</f>
        <v>253648</v>
      </c>
      <c r="G17" s="8">
        <v>104844</v>
      </c>
      <c r="H17" s="37">
        <f>SUM(Dec!H17+G17)</f>
        <v>401645</v>
      </c>
      <c r="I17" s="38">
        <f t="shared" si="0"/>
        <v>115127</v>
      </c>
      <c r="J17" s="37">
        <f t="shared" si="1"/>
        <v>884442</v>
      </c>
    </row>
    <row r="18" spans="1:10" s="1" customFormat="1" ht="15.75" customHeight="1">
      <c r="A18" s="5" t="s">
        <v>46</v>
      </c>
      <c r="B18" s="6" t="s">
        <v>22</v>
      </c>
      <c r="C18" s="7">
        <v>9894</v>
      </c>
      <c r="D18" s="37">
        <f>SUM(Dec!D18+C18*6)</f>
        <v>693578</v>
      </c>
      <c r="E18" s="8">
        <v>16727</v>
      </c>
      <c r="F18" s="37">
        <f>SUM(Dec!F18+E18*6)</f>
        <v>377810</v>
      </c>
      <c r="G18" s="8">
        <v>153233</v>
      </c>
      <c r="H18" s="37">
        <f>SUM(Dec!H18+G18)</f>
        <v>1180591</v>
      </c>
      <c r="I18" s="38">
        <f t="shared" si="0"/>
        <v>179854</v>
      </c>
      <c r="J18" s="37">
        <f t="shared" si="1"/>
        <v>2251979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SUM(Dec!D19+C19*6)</f>
        <v>36581</v>
      </c>
      <c r="E19" s="8">
        <v>0</v>
      </c>
      <c r="F19" s="37">
        <f>SUM(Dec!F19+E19*6)</f>
        <v>3767</v>
      </c>
      <c r="G19" s="8">
        <v>0</v>
      </c>
      <c r="H19" s="37">
        <f>SUM(Dec!H19+G19)</f>
        <v>263458</v>
      </c>
      <c r="I19" s="37">
        <f t="shared" si="0"/>
        <v>0</v>
      </c>
      <c r="J19" s="37">
        <f t="shared" si="1"/>
        <v>303806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SUM(Dec!D20+C20*6)</f>
        <v>0</v>
      </c>
      <c r="E20" s="8">
        <v>0</v>
      </c>
      <c r="F20" s="37">
        <f>SUM(Dec!F20+E20*6)</f>
        <v>0</v>
      </c>
      <c r="G20" s="8">
        <v>0</v>
      </c>
      <c r="H20" s="37">
        <f>SUM(Dec!H20+G20)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5012</v>
      </c>
      <c r="D21" s="37">
        <f>SUM(Dec!D21+C21*6)</f>
        <v>227299</v>
      </c>
      <c r="E21" s="8">
        <v>3722</v>
      </c>
      <c r="F21" s="37">
        <f>SUM(Dec!F21+E21*6)</f>
        <v>104054</v>
      </c>
      <c r="G21" s="8">
        <v>13530</v>
      </c>
      <c r="H21" s="37">
        <f>SUM(Dec!H21+G21)</f>
        <v>468709</v>
      </c>
      <c r="I21" s="38">
        <f t="shared" si="0"/>
        <v>22264</v>
      </c>
      <c r="J21" s="37">
        <f t="shared" si="1"/>
        <v>800062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SUM(Dec!D22+C22*6)</f>
        <v>0</v>
      </c>
      <c r="E22" s="8">
        <v>0</v>
      </c>
      <c r="F22" s="37">
        <f>SUM(Dec!F22+E22*6)</f>
        <v>0</v>
      </c>
      <c r="G22" s="8">
        <v>0</v>
      </c>
      <c r="H22" s="37">
        <f>SUM(Dec!H22+G22)</f>
        <v>0</v>
      </c>
      <c r="I22" s="38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7">
        <v>8899</v>
      </c>
      <c r="D23" s="37">
        <f>SUM(Dec!D23+C23*6)</f>
        <v>592918</v>
      </c>
      <c r="E23" s="8">
        <v>3307</v>
      </c>
      <c r="F23" s="37">
        <f>SUM(Dec!F23+E23*6)</f>
        <v>304105</v>
      </c>
      <c r="G23" s="8">
        <v>67071</v>
      </c>
      <c r="H23" s="37">
        <f>SUM(Dec!H23+G23)</f>
        <v>1337419</v>
      </c>
      <c r="I23" s="38">
        <f t="shared" si="0"/>
        <v>79277</v>
      </c>
      <c r="J23" s="37">
        <f t="shared" si="1"/>
        <v>2234442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SUM(Dec!D24+C24*6)</f>
        <v>0</v>
      </c>
      <c r="E24" s="8">
        <v>0</v>
      </c>
      <c r="F24" s="37">
        <f>SUM(Dec!F24+E24*6)</f>
        <v>0</v>
      </c>
      <c r="G24" s="8">
        <v>0</v>
      </c>
      <c r="H24" s="37">
        <f>SUM(Dec!H24+G24)</f>
        <v>0</v>
      </c>
      <c r="I24" s="38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389</v>
      </c>
      <c r="D25" s="37">
        <f>SUM(Dec!D25+C25*6)</f>
        <v>661884</v>
      </c>
      <c r="E25" s="8">
        <v>8113</v>
      </c>
      <c r="F25" s="37">
        <f>SUM(Dec!F25+E25*6)</f>
        <v>261580</v>
      </c>
      <c r="G25" s="8">
        <v>53339</v>
      </c>
      <c r="H25" s="37">
        <f>SUM(Dec!H25+G25)</f>
        <v>198880</v>
      </c>
      <c r="I25" s="37">
        <f t="shared" si="0"/>
        <v>61841</v>
      </c>
      <c r="J25" s="37">
        <f t="shared" si="1"/>
        <v>1122344</v>
      </c>
    </row>
    <row r="26" spans="1:10" s="1" customFormat="1" ht="15.75" customHeight="1">
      <c r="A26" s="5" t="s">
        <v>63</v>
      </c>
      <c r="B26" s="6" t="s">
        <v>22</v>
      </c>
      <c r="C26" s="7">
        <v>8215</v>
      </c>
      <c r="D26" s="37">
        <f>SUM(Dec!D26+C26*6)</f>
        <v>240084</v>
      </c>
      <c r="E26" s="8">
        <v>2615</v>
      </c>
      <c r="F26" s="37">
        <f>SUM(Dec!F26+E26*6)</f>
        <v>114011</v>
      </c>
      <c r="G26" s="8">
        <v>38538</v>
      </c>
      <c r="H26" s="37">
        <f>SUM(Dec!H26+G26)</f>
        <v>182726</v>
      </c>
      <c r="I26" s="38">
        <f t="shared" si="0"/>
        <v>49368</v>
      </c>
      <c r="J26" s="37">
        <f t="shared" si="1"/>
        <v>536821</v>
      </c>
    </row>
    <row r="27" spans="1:10" s="1" customFormat="1" ht="15.75" customHeight="1">
      <c r="A27" s="5" t="s">
        <v>64</v>
      </c>
      <c r="B27" s="6" t="s">
        <v>22</v>
      </c>
      <c r="C27" s="7">
        <v>5161</v>
      </c>
      <c r="D27" s="37">
        <f>SUM(Dec!D27+C27*6)</f>
        <v>403645</v>
      </c>
      <c r="E27" s="8">
        <v>8565</v>
      </c>
      <c r="F27" s="37">
        <f>SUM(Dec!F27+E27*6)</f>
        <v>361403</v>
      </c>
      <c r="G27" s="8">
        <v>94764</v>
      </c>
      <c r="H27" s="37">
        <f>SUM(Dec!H27+G27)</f>
        <v>830204</v>
      </c>
      <c r="I27" s="38">
        <f t="shared" si="0"/>
        <v>108490</v>
      </c>
      <c r="J27" s="37">
        <f t="shared" si="1"/>
        <v>1595252</v>
      </c>
    </row>
    <row r="28" spans="1:10" s="1" customFormat="1" ht="15.75" customHeight="1">
      <c r="A28" s="5" t="s">
        <v>77</v>
      </c>
      <c r="B28" s="6" t="s">
        <v>22</v>
      </c>
      <c r="C28" s="7">
        <v>3481</v>
      </c>
      <c r="D28" s="37">
        <f>SUM(Dec!D28+C28*6)</f>
        <v>128960</v>
      </c>
      <c r="E28" s="8">
        <v>4500</v>
      </c>
      <c r="F28" s="37">
        <f>SUM(Dec!F28+E28*6)</f>
        <v>156188</v>
      </c>
      <c r="G28" s="8">
        <v>70504</v>
      </c>
      <c r="H28" s="37">
        <f>SUM(Dec!H28+G28)</f>
        <v>200482</v>
      </c>
      <c r="I28" s="38">
        <f t="shared" si="0"/>
        <v>78485</v>
      </c>
      <c r="J28" s="37">
        <f t="shared" si="1"/>
        <v>485630</v>
      </c>
    </row>
    <row r="29" spans="1:10" s="1" customFormat="1" ht="15.75" customHeight="1">
      <c r="A29" s="5" t="s">
        <v>82</v>
      </c>
      <c r="B29" s="6" t="s">
        <v>22</v>
      </c>
      <c r="C29" s="7">
        <v>3023</v>
      </c>
      <c r="D29" s="37">
        <f>SUM(Dec!D29+C29*6)</f>
        <v>928053</v>
      </c>
      <c r="E29" s="8">
        <v>304</v>
      </c>
      <c r="F29" s="37">
        <f>SUM(Dec!F29+E29*6)</f>
        <v>18264</v>
      </c>
      <c r="G29" s="8">
        <v>38534</v>
      </c>
      <c r="H29" s="37">
        <f>SUM(Dec!H29+G29)</f>
        <v>885051</v>
      </c>
      <c r="I29" s="38">
        <f t="shared" si="0"/>
        <v>41861</v>
      </c>
      <c r="J29" s="37">
        <f t="shared" si="1"/>
        <v>1831368</v>
      </c>
    </row>
    <row r="30" spans="1:10" s="1" customFormat="1" ht="15.75" customHeight="1">
      <c r="A30" s="5" t="s">
        <v>83</v>
      </c>
      <c r="B30" s="6" t="s">
        <v>22</v>
      </c>
      <c r="C30" s="7">
        <v>3305</v>
      </c>
      <c r="D30" s="37">
        <f>SUM(Dec!D30+C30*6)</f>
        <v>1110888</v>
      </c>
      <c r="E30" s="8">
        <v>1046</v>
      </c>
      <c r="F30" s="37">
        <f>SUM(Dec!F30+E30*6)</f>
        <v>160314</v>
      </c>
      <c r="G30" s="8">
        <v>9766</v>
      </c>
      <c r="H30" s="37">
        <f>SUM(Dec!H30+G30)</f>
        <v>703540</v>
      </c>
      <c r="I30" s="38">
        <f t="shared" si="0"/>
        <v>14117</v>
      </c>
      <c r="J30" s="37">
        <f t="shared" si="1"/>
        <v>1974742</v>
      </c>
    </row>
    <row r="31" spans="1:10" s="1" customFormat="1" ht="15.75" customHeight="1">
      <c r="A31" s="5" t="s">
        <v>84</v>
      </c>
      <c r="B31" s="6" t="s">
        <v>22</v>
      </c>
      <c r="C31" s="7">
        <v>1229</v>
      </c>
      <c r="D31" s="37">
        <f>SUM(Dec!D31+C31*6)</f>
        <v>231390</v>
      </c>
      <c r="E31" s="8">
        <v>6604</v>
      </c>
      <c r="F31" s="37">
        <f>SUM(Dec!F31+E31*6)</f>
        <v>620337</v>
      </c>
      <c r="G31" s="8">
        <v>34881</v>
      </c>
      <c r="H31" s="37">
        <f>SUM(Dec!H31+G31)</f>
        <v>841408</v>
      </c>
      <c r="I31" s="38">
        <f t="shared" si="0"/>
        <v>42714</v>
      </c>
      <c r="J31" s="37">
        <f t="shared" si="1"/>
        <v>1693135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SUM(Dec!D32+C32*6)</f>
        <v>55925</v>
      </c>
      <c r="E32" s="8">
        <v>1094</v>
      </c>
      <c r="F32" s="37">
        <f>SUM(Dec!F32+E32*6)</f>
        <v>59771</v>
      </c>
      <c r="G32" s="8">
        <v>38</v>
      </c>
      <c r="H32" s="37">
        <f>SUM(Dec!H32+G32)</f>
        <v>30092</v>
      </c>
      <c r="I32" s="37">
        <f t="shared" si="0"/>
        <v>1132</v>
      </c>
      <c r="J32" s="37">
        <f t="shared" si="1"/>
        <v>145788</v>
      </c>
    </row>
    <row r="33" spans="1:10" s="12" customFormat="1" ht="15.75" customHeight="1">
      <c r="A33" s="10" t="s">
        <v>135</v>
      </c>
      <c r="B33" s="11" t="s">
        <v>22</v>
      </c>
      <c r="C33" s="7">
        <v>0</v>
      </c>
      <c r="D33" s="37">
        <f>SUM(Dec!D33+C33*6)</f>
        <v>28644</v>
      </c>
      <c r="E33" s="8">
        <v>2106</v>
      </c>
      <c r="F33" s="37">
        <f>SUM(Dec!F33+E33*6)</f>
        <v>147812</v>
      </c>
      <c r="G33" s="8">
        <v>595</v>
      </c>
      <c r="H33" s="37">
        <f>SUM(Dec!H33+G33)</f>
        <v>111062</v>
      </c>
      <c r="I33" s="37">
        <f t="shared" si="0"/>
        <v>2701</v>
      </c>
      <c r="J33" s="37">
        <f t="shared" si="1"/>
        <v>287518</v>
      </c>
    </row>
    <row r="34" spans="1:10" s="12" customFormat="1" ht="15.75" customHeight="1">
      <c r="A34" s="10" t="s">
        <v>136</v>
      </c>
      <c r="B34" s="11" t="s">
        <v>22</v>
      </c>
      <c r="C34" s="7">
        <v>0</v>
      </c>
      <c r="D34" s="37">
        <f>SUM(Dec!D34+C34*6)</f>
        <v>961152</v>
      </c>
      <c r="E34" s="8">
        <v>2375</v>
      </c>
      <c r="F34" s="37">
        <f>SUM(Dec!F34+E34*6)</f>
        <v>341448</v>
      </c>
      <c r="G34" s="8">
        <v>37305</v>
      </c>
      <c r="H34" s="37">
        <f>SUM(Dec!H34+G34)</f>
        <v>143935</v>
      </c>
      <c r="I34" s="37">
        <f t="shared" si="0"/>
        <v>39680</v>
      </c>
      <c r="J34" s="37">
        <f t="shared" si="1"/>
        <v>1446535</v>
      </c>
    </row>
    <row r="35" spans="1:10" s="12" customFormat="1" ht="15.75" customHeight="1">
      <c r="A35" s="10" t="s">
        <v>137</v>
      </c>
      <c r="B35" s="11" t="s">
        <v>22</v>
      </c>
      <c r="C35" s="7">
        <v>0</v>
      </c>
      <c r="D35" s="37">
        <f>SUM(Dec!D35+C35*6)</f>
        <v>0</v>
      </c>
      <c r="E35" s="8">
        <v>4428</v>
      </c>
      <c r="F35" s="37">
        <f>SUM(Dec!F35+E35*6)</f>
        <v>182044</v>
      </c>
      <c r="G35" s="8">
        <v>20720</v>
      </c>
      <c r="H35" s="37">
        <f>SUM(Dec!H35+G35)</f>
        <v>98269</v>
      </c>
      <c r="I35" s="37">
        <f t="shared" si="0"/>
        <v>25148</v>
      </c>
      <c r="J35" s="37">
        <f t="shared" si="1"/>
        <v>280313</v>
      </c>
    </row>
    <row r="36" spans="1:10" s="12" customFormat="1" ht="15.75" customHeight="1">
      <c r="A36" s="10" t="s">
        <v>130</v>
      </c>
      <c r="B36" s="11" t="s">
        <v>20</v>
      </c>
      <c r="C36" s="7">
        <v>8185</v>
      </c>
      <c r="D36" s="37">
        <f>SUM(Dec!D36+C36*6)</f>
        <v>488811</v>
      </c>
      <c r="E36" s="8">
        <v>3541</v>
      </c>
      <c r="F36" s="37">
        <f>SUM(Dec!F36+E36*6)</f>
        <v>131612</v>
      </c>
      <c r="G36" s="8">
        <v>69493</v>
      </c>
      <c r="H36" s="37">
        <f>SUM(Dec!H36+G36)</f>
        <v>233907</v>
      </c>
      <c r="I36" s="38">
        <f t="shared" si="0"/>
        <v>81219</v>
      </c>
      <c r="J36" s="37">
        <f t="shared" si="1"/>
        <v>854330</v>
      </c>
    </row>
    <row r="37" spans="1:10" s="1" customFormat="1" ht="15.75" customHeight="1">
      <c r="A37" s="5" t="s">
        <v>19</v>
      </c>
      <c r="B37" s="6" t="s">
        <v>20</v>
      </c>
      <c r="C37" s="7">
        <v>10418</v>
      </c>
      <c r="D37" s="37">
        <f>SUM(Dec!D37+C37*6)</f>
        <v>168394</v>
      </c>
      <c r="E37" s="8">
        <v>0</v>
      </c>
      <c r="F37" s="37">
        <f>SUM(Dec!F37+E37*6)</f>
        <v>12067</v>
      </c>
      <c r="G37" s="8">
        <v>24633</v>
      </c>
      <c r="H37" s="37">
        <f>SUM(Dec!H37+G37)</f>
        <v>121819</v>
      </c>
      <c r="I37" s="38">
        <f t="shared" si="0"/>
        <v>35051</v>
      </c>
      <c r="J37" s="37">
        <f t="shared" si="1"/>
        <v>302280</v>
      </c>
    </row>
    <row r="38" spans="1:10" s="1" customFormat="1" ht="15.75" customHeight="1">
      <c r="A38" s="5" t="s">
        <v>26</v>
      </c>
      <c r="B38" s="6" t="s">
        <v>20</v>
      </c>
      <c r="C38" s="7">
        <v>20445</v>
      </c>
      <c r="D38" s="37">
        <f>SUM(Dec!D38+C38*6)</f>
        <v>1301111</v>
      </c>
      <c r="E38" s="8">
        <v>8218</v>
      </c>
      <c r="F38" s="37">
        <f>SUM(Dec!F38+E38*6)</f>
        <v>700316</v>
      </c>
      <c r="G38" s="8">
        <v>172238</v>
      </c>
      <c r="H38" s="37">
        <f>SUM(Dec!H38+G38)</f>
        <v>1440106</v>
      </c>
      <c r="I38" s="38">
        <f t="shared" si="0"/>
        <v>200901</v>
      </c>
      <c r="J38" s="37">
        <f t="shared" si="1"/>
        <v>3441533</v>
      </c>
    </row>
    <row r="39" spans="1:10" s="1" customFormat="1" ht="15.75" customHeight="1">
      <c r="A39" s="5" t="s">
        <v>28</v>
      </c>
      <c r="B39" s="6" t="s">
        <v>20</v>
      </c>
      <c r="C39" s="7">
        <v>4132</v>
      </c>
      <c r="D39" s="37">
        <f>SUM(Dec!D39+C39*6)</f>
        <v>509297</v>
      </c>
      <c r="E39" s="8">
        <v>1703</v>
      </c>
      <c r="F39" s="37">
        <f>SUM(Dec!F39+E39*6)</f>
        <v>82402</v>
      </c>
      <c r="G39" s="8">
        <v>58603</v>
      </c>
      <c r="H39" s="37">
        <f>SUM(Dec!H39+G39)</f>
        <v>1105706</v>
      </c>
      <c r="I39" s="38">
        <f t="shared" si="0"/>
        <v>64438</v>
      </c>
      <c r="J39" s="37">
        <f t="shared" si="1"/>
        <v>1697405</v>
      </c>
    </row>
    <row r="40" spans="1:10" s="1" customFormat="1" ht="15.75" customHeight="1">
      <c r="A40" s="5" t="s">
        <v>29</v>
      </c>
      <c r="B40" s="6" t="s">
        <v>20</v>
      </c>
      <c r="C40" s="7">
        <v>2303</v>
      </c>
      <c r="D40" s="37">
        <f>SUM(Dec!D40+C40*6)</f>
        <v>291341</v>
      </c>
      <c r="E40" s="8">
        <v>1198</v>
      </c>
      <c r="F40" s="37">
        <f>SUM(Dec!F40+E40*6)</f>
        <v>81782</v>
      </c>
      <c r="G40" s="8">
        <v>16461</v>
      </c>
      <c r="H40" s="37">
        <f>SUM(Dec!H40+G40)</f>
        <v>310194</v>
      </c>
      <c r="I40" s="38">
        <f t="shared" si="0"/>
        <v>19962</v>
      </c>
      <c r="J40" s="37">
        <f t="shared" si="1"/>
        <v>683317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SUM(Dec!D41+C41*6)</f>
        <v>0</v>
      </c>
      <c r="E41" s="8">
        <v>0</v>
      </c>
      <c r="F41" s="37">
        <f>SUM(Dec!F41+E41*6)</f>
        <v>0</v>
      </c>
      <c r="G41" s="8">
        <v>0</v>
      </c>
      <c r="H41" s="37">
        <f>SUM(Dec!H41+G41)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3707</v>
      </c>
      <c r="D42" s="37">
        <f>SUM(Dec!D42+C42*6)</f>
        <v>514047</v>
      </c>
      <c r="E42" s="8">
        <v>4537</v>
      </c>
      <c r="F42" s="37">
        <f>SUM(Dec!F42+E42*6)</f>
        <v>326145</v>
      </c>
      <c r="G42" s="8">
        <v>126875</v>
      </c>
      <c r="H42" s="37">
        <f>SUM(Dec!H42+G42)</f>
        <v>884692</v>
      </c>
      <c r="I42" s="38">
        <f aca="true" t="shared" si="2" ref="I42:I80">SUM(C42,E42,G42)</f>
        <v>135119</v>
      </c>
      <c r="J42" s="37">
        <f t="shared" si="1"/>
        <v>1724884</v>
      </c>
    </row>
    <row r="43" spans="1:10" s="1" customFormat="1" ht="15.75" customHeight="1">
      <c r="A43" s="5" t="s">
        <v>34</v>
      </c>
      <c r="B43" s="6" t="s">
        <v>20</v>
      </c>
      <c r="C43" s="7">
        <v>12762</v>
      </c>
      <c r="D43" s="37">
        <f>SUM(Dec!D43+C43*6)</f>
        <v>696631</v>
      </c>
      <c r="E43" s="8">
        <v>4207</v>
      </c>
      <c r="F43" s="37">
        <f>SUM(Dec!F43+E43*6)</f>
        <v>147198</v>
      </c>
      <c r="G43" s="8">
        <v>74094</v>
      </c>
      <c r="H43" s="37">
        <f>SUM(Dec!H43+G43)</f>
        <v>500288</v>
      </c>
      <c r="I43" s="38">
        <f t="shared" si="2"/>
        <v>91063</v>
      </c>
      <c r="J43" s="37">
        <f t="shared" si="1"/>
        <v>1344117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SUM(Dec!D44+C44*6)</f>
        <v>0</v>
      </c>
      <c r="E44" s="8">
        <v>0</v>
      </c>
      <c r="F44" s="37">
        <f>SUM(Dec!F44+E44*6)</f>
        <v>0</v>
      </c>
      <c r="G44" s="8">
        <v>0</v>
      </c>
      <c r="H44" s="37">
        <f>SUM(Dec!H44+G44)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10192</v>
      </c>
      <c r="D45" s="37">
        <f>SUM(Dec!D45+C45*6)</f>
        <v>859543</v>
      </c>
      <c r="E45" s="8">
        <v>0</v>
      </c>
      <c r="F45" s="37">
        <f>SUM(Dec!F45+E45*6)</f>
        <v>167331</v>
      </c>
      <c r="G45" s="8">
        <v>44061</v>
      </c>
      <c r="H45" s="37">
        <f>SUM(Dec!H45+G45)</f>
        <v>1891961</v>
      </c>
      <c r="I45" s="38">
        <f t="shared" si="2"/>
        <v>54253</v>
      </c>
      <c r="J45" s="37">
        <f t="shared" si="1"/>
        <v>2918835</v>
      </c>
    </row>
    <row r="46" spans="1:10" s="12" customFormat="1" ht="15.75" customHeight="1">
      <c r="A46" s="10" t="s">
        <v>39</v>
      </c>
      <c r="B46" s="11" t="s">
        <v>20</v>
      </c>
      <c r="C46" s="7">
        <v>4798</v>
      </c>
      <c r="D46" s="37">
        <f>SUM(Dec!D46+C46*6)</f>
        <v>130175</v>
      </c>
      <c r="E46" s="8">
        <v>2019</v>
      </c>
      <c r="F46" s="37">
        <f>SUM(Dec!F46+E46*6)</f>
        <v>121832</v>
      </c>
      <c r="G46" s="8">
        <v>52925</v>
      </c>
      <c r="H46" s="37">
        <f>SUM(Dec!H46+G46)</f>
        <v>112384</v>
      </c>
      <c r="I46" s="37">
        <f t="shared" si="2"/>
        <v>59742</v>
      </c>
      <c r="J46" s="37">
        <f t="shared" si="1"/>
        <v>364391</v>
      </c>
    </row>
    <row r="47" spans="1:10" s="1" customFormat="1" ht="15.75" customHeight="1">
      <c r="A47" s="5" t="s">
        <v>41</v>
      </c>
      <c r="B47" s="6" t="s">
        <v>20</v>
      </c>
      <c r="C47" s="7">
        <v>17269</v>
      </c>
      <c r="D47" s="37">
        <f>SUM(Dec!D47+C47*6)</f>
        <v>932555</v>
      </c>
      <c r="E47" s="8">
        <v>13252</v>
      </c>
      <c r="F47" s="37">
        <f>SUM(Dec!F47+E47*6)</f>
        <v>1230385</v>
      </c>
      <c r="G47" s="8">
        <v>101972</v>
      </c>
      <c r="H47" s="37">
        <f>SUM(Dec!H47+G47)</f>
        <v>1141870</v>
      </c>
      <c r="I47" s="38">
        <f t="shared" si="2"/>
        <v>132493</v>
      </c>
      <c r="J47" s="37">
        <f t="shared" si="1"/>
        <v>3304810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7">
        <f>SUM(Dec!D48+C48*6)</f>
        <v>234036</v>
      </c>
      <c r="E48" s="8">
        <v>2019</v>
      </c>
      <c r="F48" s="37">
        <f>SUM(Dec!F48+E48*6)</f>
        <v>80611</v>
      </c>
      <c r="G48" s="8">
        <v>5917</v>
      </c>
      <c r="H48" s="37">
        <f>SUM(Dec!H48+G48)</f>
        <v>308500</v>
      </c>
      <c r="I48" s="38">
        <f t="shared" si="2"/>
        <v>7936</v>
      </c>
      <c r="J48" s="37">
        <f t="shared" si="1"/>
        <v>623147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SUM(Dec!D49+C49*6)</f>
        <v>51288</v>
      </c>
      <c r="E49" s="8">
        <v>576</v>
      </c>
      <c r="F49" s="37">
        <f>SUM(Dec!F49+E49*6)</f>
        <v>15072</v>
      </c>
      <c r="G49" s="8">
        <v>1166</v>
      </c>
      <c r="H49" s="37">
        <f>SUM(Dec!H49+G49)</f>
        <v>3428</v>
      </c>
      <c r="I49" s="37">
        <f t="shared" si="2"/>
        <v>1742</v>
      </c>
      <c r="J49" s="37">
        <f t="shared" si="1"/>
        <v>69788</v>
      </c>
    </row>
    <row r="50" spans="1:10" s="12" customFormat="1" ht="15.75" customHeight="1">
      <c r="A50" s="10" t="s">
        <v>132</v>
      </c>
      <c r="B50" s="11" t="s">
        <v>20</v>
      </c>
      <c r="C50" s="7">
        <v>1722</v>
      </c>
      <c r="D50" s="37">
        <f>SUM(Dec!D50+C50*6)</f>
        <v>372146</v>
      </c>
      <c r="E50" s="8">
        <v>1094</v>
      </c>
      <c r="F50" s="37">
        <f>SUM(Dec!F50+E50*6)</f>
        <v>33340</v>
      </c>
      <c r="G50" s="8">
        <v>13685</v>
      </c>
      <c r="H50" s="37">
        <f>SUM(Dec!H50+G50)</f>
        <v>112258</v>
      </c>
      <c r="I50" s="38">
        <f t="shared" si="2"/>
        <v>16501</v>
      </c>
      <c r="J50" s="37">
        <f t="shared" si="1"/>
        <v>517744</v>
      </c>
    </row>
    <row r="51" spans="1:10" s="1" customFormat="1" ht="15.75" customHeight="1">
      <c r="A51" s="5" t="s">
        <v>48</v>
      </c>
      <c r="B51" s="6" t="s">
        <v>20</v>
      </c>
      <c r="C51" s="7">
        <v>14522</v>
      </c>
      <c r="D51" s="37">
        <f>SUM(Dec!D51+C51*6)</f>
        <v>855995</v>
      </c>
      <c r="E51" s="8">
        <v>377</v>
      </c>
      <c r="F51" s="37">
        <f>SUM(Dec!F51+E51*6)</f>
        <v>77142</v>
      </c>
      <c r="G51" s="8">
        <v>51549</v>
      </c>
      <c r="H51" s="37">
        <f>SUM(Dec!H51+G51)</f>
        <v>668716</v>
      </c>
      <c r="I51" s="38">
        <f t="shared" si="2"/>
        <v>66448</v>
      </c>
      <c r="J51" s="37">
        <f t="shared" si="1"/>
        <v>1601853</v>
      </c>
    </row>
    <row r="52" spans="1:10" s="12" customFormat="1" ht="15.75" customHeight="1">
      <c r="A52" s="10" t="s">
        <v>54</v>
      </c>
      <c r="B52" s="11" t="s">
        <v>20</v>
      </c>
      <c r="C52" s="7">
        <v>1507</v>
      </c>
      <c r="D52" s="37">
        <f>SUM(Dec!D52+C52*6)</f>
        <v>40007</v>
      </c>
      <c r="E52" s="8">
        <v>0</v>
      </c>
      <c r="F52" s="37">
        <f>SUM(Dec!F52+E52*6)</f>
        <v>10056</v>
      </c>
      <c r="G52" s="8">
        <v>1788</v>
      </c>
      <c r="H52" s="37">
        <f>SUM(Dec!H52+G52)</f>
        <v>23676</v>
      </c>
      <c r="I52" s="37">
        <f t="shared" si="2"/>
        <v>3295</v>
      </c>
      <c r="J52" s="37">
        <f t="shared" si="1"/>
        <v>73739</v>
      </c>
    </row>
    <row r="53" spans="1:10" s="12" customFormat="1" ht="15.75" customHeight="1">
      <c r="A53" s="10" t="s">
        <v>55</v>
      </c>
      <c r="B53" s="11" t="s">
        <v>20</v>
      </c>
      <c r="C53" s="7">
        <v>251</v>
      </c>
      <c r="D53" s="37">
        <f>SUM(Dec!D53+C53*6)</f>
        <v>436902</v>
      </c>
      <c r="E53" s="8">
        <v>12894</v>
      </c>
      <c r="F53" s="37">
        <f>SUM(Dec!F53+E53*6)</f>
        <v>696583</v>
      </c>
      <c r="G53" s="8">
        <v>50684</v>
      </c>
      <c r="H53" s="37">
        <f>SUM(Dec!H53+G53)</f>
        <v>458484</v>
      </c>
      <c r="I53" s="37">
        <f t="shared" si="2"/>
        <v>63829</v>
      </c>
      <c r="J53" s="37">
        <f t="shared" si="1"/>
        <v>1591969</v>
      </c>
    </row>
    <row r="54" spans="1:10" s="12" customFormat="1" ht="15.75" customHeight="1">
      <c r="A54" s="10" t="s">
        <v>56</v>
      </c>
      <c r="B54" s="11" t="s">
        <v>20</v>
      </c>
      <c r="C54" s="7">
        <v>16675</v>
      </c>
      <c r="D54" s="37">
        <f>SUM(Dec!D54+C54*6)</f>
        <v>819019</v>
      </c>
      <c r="E54" s="8">
        <v>10576</v>
      </c>
      <c r="F54" s="37">
        <f>SUM(Dec!F54+E54*6)</f>
        <v>862038</v>
      </c>
      <c r="G54" s="8">
        <v>134659</v>
      </c>
      <c r="H54" s="37">
        <f>SUM(Dec!H54+G54)</f>
        <v>988526</v>
      </c>
      <c r="I54" s="37">
        <f t="shared" si="2"/>
        <v>161910</v>
      </c>
      <c r="J54" s="37">
        <f t="shared" si="1"/>
        <v>2669583</v>
      </c>
    </row>
    <row r="55" spans="1:10" s="1" customFormat="1" ht="15.75" customHeight="1">
      <c r="A55" s="5" t="s">
        <v>58</v>
      </c>
      <c r="B55" s="6" t="s">
        <v>20</v>
      </c>
      <c r="C55" s="7">
        <v>2924</v>
      </c>
      <c r="D55" s="37">
        <f>SUM(Dec!D55+C55*6)</f>
        <v>93613</v>
      </c>
      <c r="E55" s="8">
        <v>0</v>
      </c>
      <c r="F55" s="37">
        <f>SUM(Dec!F55+E55*6)</f>
        <v>0</v>
      </c>
      <c r="G55" s="8">
        <v>101</v>
      </c>
      <c r="H55" s="37">
        <f>SUM(Dec!H55+G55)</f>
        <v>20081</v>
      </c>
      <c r="I55" s="38">
        <f t="shared" si="2"/>
        <v>3025</v>
      </c>
      <c r="J55" s="37">
        <f t="shared" si="1"/>
        <v>113694</v>
      </c>
    </row>
    <row r="56" spans="1:10" s="1" customFormat="1" ht="15.75" customHeight="1">
      <c r="A56" s="5" t="s">
        <v>59</v>
      </c>
      <c r="B56" s="6" t="s">
        <v>20</v>
      </c>
      <c r="C56" s="7">
        <v>21416</v>
      </c>
      <c r="D56" s="37">
        <f>SUM(Dec!D56+C56*6)</f>
        <v>891308</v>
      </c>
      <c r="E56" s="8">
        <v>19553</v>
      </c>
      <c r="F56" s="37">
        <f>SUM(Dec!F56+E56*6)</f>
        <v>1608924</v>
      </c>
      <c r="G56" s="8">
        <v>133541</v>
      </c>
      <c r="H56" s="37">
        <f>SUM(Dec!H56+G56)</f>
        <v>1641674</v>
      </c>
      <c r="I56" s="38">
        <f t="shared" si="2"/>
        <v>174510</v>
      </c>
      <c r="J56" s="37">
        <f t="shared" si="1"/>
        <v>4141906</v>
      </c>
    </row>
    <row r="57" spans="1:10" s="1" customFormat="1" ht="15.75" customHeight="1">
      <c r="A57" s="5" t="s">
        <v>60</v>
      </c>
      <c r="B57" s="6" t="s">
        <v>20</v>
      </c>
      <c r="C57" s="7">
        <v>6457</v>
      </c>
      <c r="D57" s="37">
        <f>SUM(Dec!D57+C57*6)</f>
        <v>400618</v>
      </c>
      <c r="E57" s="8">
        <v>26338</v>
      </c>
      <c r="F57" s="37">
        <f>SUM(Dec!F57+E57*6)</f>
        <v>1104526</v>
      </c>
      <c r="G57" s="8">
        <v>116566</v>
      </c>
      <c r="H57" s="37">
        <f>SUM(Dec!H57+G57)</f>
        <v>637503</v>
      </c>
      <c r="I57" s="38">
        <f t="shared" si="2"/>
        <v>149361</v>
      </c>
      <c r="J57" s="37">
        <f>SUM(D57+F57+H57)</f>
        <v>2142647</v>
      </c>
    </row>
    <row r="58" spans="1:10" s="1" customFormat="1" ht="15.75" customHeight="1">
      <c r="A58" s="5" t="s">
        <v>61</v>
      </c>
      <c r="B58" s="6" t="s">
        <v>20</v>
      </c>
      <c r="C58" s="7">
        <v>19380</v>
      </c>
      <c r="D58" s="37">
        <f>SUM(Dec!D58+C58*6)</f>
        <v>1085418</v>
      </c>
      <c r="E58" s="8">
        <v>10305</v>
      </c>
      <c r="F58" s="37">
        <f>SUM(Dec!F58+E58*6)</f>
        <v>504713</v>
      </c>
      <c r="G58" s="8">
        <v>169217</v>
      </c>
      <c r="H58" s="37">
        <f>SUM(Dec!H58+G58)</f>
        <v>1184382</v>
      </c>
      <c r="I58" s="38">
        <f t="shared" si="2"/>
        <v>198902</v>
      </c>
      <c r="J58" s="37">
        <f t="shared" si="1"/>
        <v>2774513</v>
      </c>
    </row>
    <row r="59" spans="1:10" s="1" customFormat="1" ht="15.75" customHeight="1">
      <c r="A59" s="5" t="s">
        <v>65</v>
      </c>
      <c r="B59" s="6" t="s">
        <v>20</v>
      </c>
      <c r="C59" s="7">
        <v>622</v>
      </c>
      <c r="D59" s="37">
        <f>SUM(Dec!D59+C59*6)</f>
        <v>51275</v>
      </c>
      <c r="E59" s="8">
        <v>10960</v>
      </c>
      <c r="F59" s="37">
        <f>SUM(Dec!F59+E59*6)</f>
        <v>122383</v>
      </c>
      <c r="G59" s="8">
        <v>403689</v>
      </c>
      <c r="H59" s="37">
        <f>SUM(Dec!H59+G59)</f>
        <v>715813</v>
      </c>
      <c r="I59" s="38">
        <f t="shared" si="2"/>
        <v>415271</v>
      </c>
      <c r="J59" s="37">
        <f t="shared" si="1"/>
        <v>889471</v>
      </c>
    </row>
    <row r="60" spans="1:10" s="1" customFormat="1" ht="15.75" customHeight="1">
      <c r="A60" s="5" t="s">
        <v>66</v>
      </c>
      <c r="B60" s="6" t="s">
        <v>20</v>
      </c>
      <c r="C60" s="7">
        <v>17056</v>
      </c>
      <c r="D60" s="37">
        <f>SUM(Dec!D60+C60*6)</f>
        <v>412293</v>
      </c>
      <c r="E60" s="8">
        <v>3290</v>
      </c>
      <c r="F60" s="37">
        <f>SUM(Dec!F60+E60*6)</f>
        <v>72234</v>
      </c>
      <c r="G60" s="8">
        <v>59459</v>
      </c>
      <c r="H60" s="37">
        <f>SUM(Dec!H60+G60)</f>
        <v>489503</v>
      </c>
      <c r="I60" s="38">
        <f t="shared" si="2"/>
        <v>79805</v>
      </c>
      <c r="J60" s="37">
        <f t="shared" si="1"/>
        <v>974030</v>
      </c>
    </row>
    <row r="61" spans="1:10" s="1" customFormat="1" ht="15.75" customHeight="1">
      <c r="A61" s="5" t="s">
        <v>67</v>
      </c>
      <c r="B61" s="6" t="s">
        <v>20</v>
      </c>
      <c r="C61" s="7">
        <v>2712</v>
      </c>
      <c r="D61" s="37">
        <f>SUM(Dec!D61+C61*6)</f>
        <v>70956</v>
      </c>
      <c r="E61" s="8">
        <v>0</v>
      </c>
      <c r="F61" s="37">
        <f>SUM(Dec!F61+E61*6)</f>
        <v>18084</v>
      </c>
      <c r="G61" s="8">
        <v>22445</v>
      </c>
      <c r="H61" s="37">
        <f>SUM(Dec!H61+G61)</f>
        <v>65556</v>
      </c>
      <c r="I61" s="38">
        <f t="shared" si="2"/>
        <v>25157</v>
      </c>
      <c r="J61" s="37">
        <f t="shared" si="1"/>
        <v>154596</v>
      </c>
    </row>
    <row r="62" spans="1:10" s="12" customFormat="1" ht="15.75" customHeight="1">
      <c r="A62" s="10" t="s">
        <v>68</v>
      </c>
      <c r="B62" s="11" t="s">
        <v>20</v>
      </c>
      <c r="C62" s="7">
        <v>4971</v>
      </c>
      <c r="D62" s="37">
        <f>SUM(Dec!D62+C62*6)</f>
        <v>137006</v>
      </c>
      <c r="E62" s="8">
        <v>7171</v>
      </c>
      <c r="F62" s="37">
        <f>SUM(Dec!F62+E62*6)</f>
        <v>125648</v>
      </c>
      <c r="G62" s="8">
        <v>35898</v>
      </c>
      <c r="H62" s="37">
        <f>SUM(Dec!H62+G62)</f>
        <v>247446</v>
      </c>
      <c r="I62" s="37">
        <f t="shared" si="2"/>
        <v>48040</v>
      </c>
      <c r="J62" s="37">
        <f t="shared" si="1"/>
        <v>510100</v>
      </c>
    </row>
    <row r="63" spans="1:10" s="1" customFormat="1" ht="15.75" customHeight="1">
      <c r="A63" s="5" t="s">
        <v>69</v>
      </c>
      <c r="B63" s="6" t="s">
        <v>20</v>
      </c>
      <c r="C63" s="7">
        <v>0</v>
      </c>
      <c r="D63" s="37">
        <f>SUM(Dec!D63+C63*6)</f>
        <v>283901</v>
      </c>
      <c r="E63" s="8">
        <v>6363</v>
      </c>
      <c r="F63" s="37">
        <f>SUM(Dec!F63+E63*6)</f>
        <v>288335</v>
      </c>
      <c r="G63" s="8">
        <v>19239</v>
      </c>
      <c r="H63" s="37">
        <f>SUM(Dec!H63+G63)</f>
        <v>315868</v>
      </c>
      <c r="I63" s="38">
        <f t="shared" si="2"/>
        <v>25602</v>
      </c>
      <c r="J63" s="37">
        <f t="shared" si="1"/>
        <v>888104</v>
      </c>
    </row>
    <row r="64" spans="1:10" s="12" customFormat="1" ht="15.75" customHeight="1">
      <c r="A64" s="10" t="s">
        <v>70</v>
      </c>
      <c r="B64" s="11" t="s">
        <v>20</v>
      </c>
      <c r="C64" s="7">
        <v>11864</v>
      </c>
      <c r="D64" s="37">
        <f>SUM(Dec!D64+C64*6)</f>
        <v>284043</v>
      </c>
      <c r="E64" s="8">
        <v>8680</v>
      </c>
      <c r="F64" s="37">
        <f>SUM(Dec!F64+E64*6)</f>
        <v>411425</v>
      </c>
      <c r="G64" s="8">
        <v>151256</v>
      </c>
      <c r="H64" s="37">
        <f>SUM(Dec!H64+G64)</f>
        <v>427635</v>
      </c>
      <c r="I64" s="37">
        <f t="shared" si="2"/>
        <v>171800</v>
      </c>
      <c r="J64" s="37">
        <f t="shared" si="1"/>
        <v>1123103</v>
      </c>
    </row>
    <row r="65" spans="1:10" s="1" customFormat="1" ht="15.75" customHeight="1">
      <c r="A65" s="5" t="s">
        <v>71</v>
      </c>
      <c r="B65" s="6" t="s">
        <v>20</v>
      </c>
      <c r="C65" s="7">
        <v>3443</v>
      </c>
      <c r="D65" s="37">
        <f>SUM(Dec!D65+C65*6)</f>
        <v>191022</v>
      </c>
      <c r="E65" s="8">
        <v>2732</v>
      </c>
      <c r="F65" s="37">
        <f>SUM(Dec!F65+E65*6)</f>
        <v>155910</v>
      </c>
      <c r="G65" s="8">
        <v>26529</v>
      </c>
      <c r="H65" s="37">
        <f>SUM(Dec!H65+G65)</f>
        <v>340753</v>
      </c>
      <c r="I65" s="38">
        <f t="shared" si="2"/>
        <v>32704</v>
      </c>
      <c r="J65" s="37">
        <f t="shared" si="1"/>
        <v>687685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SUM(Dec!D66+C66*6)</f>
        <v>0</v>
      </c>
      <c r="E66" s="8">
        <v>0</v>
      </c>
      <c r="F66" s="37">
        <f>SUM(Dec!F66+E66*6)</f>
        <v>0</v>
      </c>
      <c r="G66" s="8">
        <v>0</v>
      </c>
      <c r="H66" s="37">
        <f>SUM(Dec!H66+G66)</f>
        <v>0</v>
      </c>
      <c r="I66" s="37">
        <f t="shared" si="2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2007</v>
      </c>
      <c r="D67" s="37">
        <f>SUM(Dec!D67+C67*6)</f>
        <v>374656</v>
      </c>
      <c r="E67" s="8">
        <v>0</v>
      </c>
      <c r="F67" s="37">
        <f>SUM(Dec!F67+E67*6)</f>
        <v>0</v>
      </c>
      <c r="G67" s="8">
        <v>20326</v>
      </c>
      <c r="H67" s="37">
        <f>SUM(Dec!H67+G67)</f>
        <v>277967</v>
      </c>
      <c r="I67" s="38">
        <f t="shared" si="2"/>
        <v>22333</v>
      </c>
      <c r="J67" s="37">
        <f t="shared" si="1"/>
        <v>652623</v>
      </c>
    </row>
    <row r="68" spans="1:10" s="12" customFormat="1" ht="15.75" customHeight="1">
      <c r="A68" s="10" t="s">
        <v>74</v>
      </c>
      <c r="B68" s="11" t="s">
        <v>20</v>
      </c>
      <c r="C68" s="7">
        <v>0</v>
      </c>
      <c r="D68" s="37">
        <f>SUM(Dec!D68+C68*6)</f>
        <v>193783</v>
      </c>
      <c r="E68" s="8">
        <v>90</v>
      </c>
      <c r="F68" s="37">
        <f>SUM(Dec!F68+E68*6)</f>
        <v>21088</v>
      </c>
      <c r="G68" s="8">
        <v>0</v>
      </c>
      <c r="H68" s="37">
        <f>SUM(Dec!H68+G68)</f>
        <v>58255</v>
      </c>
      <c r="I68" s="37">
        <f t="shared" si="2"/>
        <v>90</v>
      </c>
      <c r="J68" s="37">
        <f>SUM(D68+F68+H68)</f>
        <v>273126</v>
      </c>
    </row>
    <row r="69" spans="1:10" s="1" customFormat="1" ht="15.75" customHeight="1">
      <c r="A69" s="5" t="s">
        <v>75</v>
      </c>
      <c r="B69" s="6" t="s">
        <v>20</v>
      </c>
      <c r="C69" s="7">
        <v>1576</v>
      </c>
      <c r="D69" s="37">
        <f>SUM(Dec!D69+C69*6)</f>
        <v>163730</v>
      </c>
      <c r="E69" s="8">
        <v>0</v>
      </c>
      <c r="F69" s="37">
        <f>SUM(Dec!F69+E69*6)</f>
        <v>269055</v>
      </c>
      <c r="G69" s="8">
        <v>13365</v>
      </c>
      <c r="H69" s="37">
        <f>SUM(Dec!H69+G69)</f>
        <v>900925</v>
      </c>
      <c r="I69" s="38">
        <f t="shared" si="2"/>
        <v>14941</v>
      </c>
      <c r="J69" s="37">
        <f t="shared" si="1"/>
        <v>1333710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7">
        <f>SUM(Dec!D70+C70*6)</f>
        <v>202153</v>
      </c>
      <c r="E70" s="8">
        <v>0</v>
      </c>
      <c r="F70" s="37">
        <f>SUM(Dec!F70+E70*6)</f>
        <v>108246</v>
      </c>
      <c r="G70" s="8">
        <v>0</v>
      </c>
      <c r="H70" s="37">
        <f>SUM(Dec!H70+G70)</f>
        <v>579533</v>
      </c>
      <c r="I70" s="38">
        <f t="shared" si="2"/>
        <v>0</v>
      </c>
      <c r="J70" s="37">
        <f t="shared" si="1"/>
        <v>889932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SUM(Dec!D71+C71*6)</f>
        <v>0</v>
      </c>
      <c r="E71" s="8">
        <v>0</v>
      </c>
      <c r="F71" s="37">
        <f>SUM(Dec!F71+E71*6)</f>
        <v>0</v>
      </c>
      <c r="G71" s="8">
        <v>0</v>
      </c>
      <c r="H71" s="37">
        <f>SUM(Dec!H71+G71)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3255</v>
      </c>
      <c r="D72" s="37">
        <f>SUM(Dec!D72+C72*6)</f>
        <v>72274</v>
      </c>
      <c r="E72" s="8">
        <v>1703</v>
      </c>
      <c r="F72" s="37">
        <f>SUM(Dec!F72+E72*6)</f>
        <v>45318</v>
      </c>
      <c r="G72" s="8">
        <v>12743</v>
      </c>
      <c r="H72" s="37">
        <f>SUM(Dec!H72+G72)</f>
        <v>58566</v>
      </c>
      <c r="I72" s="37">
        <f t="shared" si="2"/>
        <v>17701</v>
      </c>
      <c r="J72" s="37">
        <f t="shared" si="1"/>
        <v>176158</v>
      </c>
    </row>
    <row r="73" spans="1:10" s="12" customFormat="1" ht="15.75" customHeight="1">
      <c r="A73" s="10" t="s">
        <v>80</v>
      </c>
      <c r="B73" s="11" t="s">
        <v>20</v>
      </c>
      <c r="C73" s="7">
        <v>16424</v>
      </c>
      <c r="D73" s="37">
        <f>SUM(Dec!D73+C73*6)</f>
        <v>610579</v>
      </c>
      <c r="E73" s="8">
        <v>1703</v>
      </c>
      <c r="F73" s="37">
        <f>SUM(Dec!F73+E73*6)</f>
        <v>66265</v>
      </c>
      <c r="G73" s="8">
        <v>174116</v>
      </c>
      <c r="H73" s="37">
        <f>SUM(Dec!H73+G73)</f>
        <v>784125</v>
      </c>
      <c r="I73" s="37">
        <f t="shared" si="2"/>
        <v>192243</v>
      </c>
      <c r="J73" s="37">
        <f t="shared" si="1"/>
        <v>1460969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7">
        <f>SUM(Dec!D74+C74*6)</f>
        <v>130349</v>
      </c>
      <c r="E74" s="8">
        <v>1094</v>
      </c>
      <c r="F74" s="37">
        <f>SUM(Dec!F74+E74*6)</f>
        <v>78152</v>
      </c>
      <c r="G74" s="8">
        <v>9542</v>
      </c>
      <c r="H74" s="37">
        <f>SUM(Dec!H74+G74)</f>
        <v>127258</v>
      </c>
      <c r="I74" s="38">
        <f t="shared" si="2"/>
        <v>10636</v>
      </c>
      <c r="J74" s="37">
        <f t="shared" si="1"/>
        <v>335759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SUM(Dec!D75+C75*6)</f>
        <v>0</v>
      </c>
      <c r="E75" s="8">
        <v>0</v>
      </c>
      <c r="F75" s="37">
        <f>SUM(Dec!F75+E75*6)</f>
        <v>0</v>
      </c>
      <c r="G75" s="8">
        <v>0</v>
      </c>
      <c r="H75" s="37">
        <f>SUM(Dec!H75+G75)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SUM(Dec!D76+C76*6)</f>
        <v>0</v>
      </c>
      <c r="E76" s="8">
        <v>0</v>
      </c>
      <c r="F76" s="37">
        <f>SUM(Dec!F76+E76*6)</f>
        <v>0</v>
      </c>
      <c r="G76" s="8">
        <v>0</v>
      </c>
      <c r="H76" s="37">
        <f>SUM(Dec!H76+G76)</f>
        <v>-32880</v>
      </c>
      <c r="I76" s="37">
        <f t="shared" si="2"/>
        <v>0</v>
      </c>
      <c r="J76" s="37">
        <f>SUM(D76+F76+H76)</f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19592</v>
      </c>
      <c r="D77" s="37">
        <f>SUM(Dec!D77+C77*6)</f>
        <v>990962</v>
      </c>
      <c r="E77" s="8">
        <v>9769</v>
      </c>
      <c r="F77" s="37">
        <f>SUM(Dec!F77+E77*6)</f>
        <v>1019685</v>
      </c>
      <c r="G77" s="8">
        <v>123444</v>
      </c>
      <c r="H77" s="37">
        <f>SUM(Dec!H77+G77)</f>
        <v>1351160</v>
      </c>
      <c r="I77" s="38">
        <f t="shared" si="2"/>
        <v>152805</v>
      </c>
      <c r="J77" s="37">
        <f>SUM(D77+F77+H77)</f>
        <v>3361807</v>
      </c>
    </row>
    <row r="78" spans="1:10" s="1" customFormat="1" ht="15.75" customHeight="1">
      <c r="A78" s="5" t="s">
        <v>140</v>
      </c>
      <c r="B78" s="6" t="s">
        <v>20</v>
      </c>
      <c r="C78" s="7">
        <v>251</v>
      </c>
      <c r="D78" s="37">
        <f>SUM(Dec!D78+C78*6)</f>
        <v>1506</v>
      </c>
      <c r="E78" s="8">
        <v>4979</v>
      </c>
      <c r="F78" s="37">
        <f>SUM(Dec!F78+E78*6)</f>
        <v>449343</v>
      </c>
      <c r="G78" s="8">
        <v>16921</v>
      </c>
      <c r="H78" s="37">
        <f>SUM(Dec!H78+G78)</f>
        <v>106323</v>
      </c>
      <c r="I78" s="38">
        <f t="shared" si="2"/>
        <v>22151</v>
      </c>
      <c r="J78" s="37">
        <f>SUM(D78+F78+H78)</f>
        <v>557172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SUM(Dec!D79+C79*6)</f>
        <v>24057</v>
      </c>
      <c r="E79" s="8">
        <v>7698</v>
      </c>
      <c r="F79" s="37">
        <f>SUM(Dec!F79+E79*6)</f>
        <v>666929</v>
      </c>
      <c r="G79" s="8">
        <v>4671</v>
      </c>
      <c r="H79" s="37">
        <f>SUM(Dec!H79+G79)</f>
        <v>160889</v>
      </c>
      <c r="I79" s="38">
        <f t="shared" si="2"/>
        <v>12369</v>
      </c>
      <c r="J79" s="37">
        <f>SUM(D79+F79+H79)</f>
        <v>851875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SUM(Dec!D80+C80*6)</f>
        <v>24057</v>
      </c>
      <c r="E80" s="8">
        <v>8072</v>
      </c>
      <c r="F80" s="37">
        <f>SUM(Dec!F80+E80*6)</f>
        <v>275513</v>
      </c>
      <c r="G80" s="8">
        <v>20607</v>
      </c>
      <c r="H80" s="37">
        <f>SUM(Dec!H80+G80)</f>
        <v>177996</v>
      </c>
      <c r="I80" s="38">
        <f t="shared" si="2"/>
        <v>28679</v>
      </c>
      <c r="J80" s="37">
        <f>SUM(D80+F80+H80)</f>
        <v>477566</v>
      </c>
    </row>
    <row r="81" spans="1:10" s="3" customFormat="1" ht="21.75">
      <c r="A81" s="20" t="s">
        <v>126</v>
      </c>
      <c r="B81" s="2"/>
      <c r="C81" s="9">
        <f>SUM(C5:C35)</f>
        <v>101040</v>
      </c>
      <c r="D81" s="38">
        <f aca="true" t="shared" si="3" ref="D81:J81">SUM(D5:D35)</f>
        <v>10497715</v>
      </c>
      <c r="E81" s="9">
        <f t="shared" si="3"/>
        <v>96415</v>
      </c>
      <c r="F81" s="38">
        <f t="shared" si="3"/>
        <v>5317935</v>
      </c>
      <c r="G81" s="9">
        <f t="shared" si="3"/>
        <v>1279727</v>
      </c>
      <c r="H81" s="38">
        <f t="shared" si="3"/>
        <v>13335650</v>
      </c>
      <c r="I81" s="38">
        <f t="shared" si="3"/>
        <v>1477182</v>
      </c>
      <c r="J81" s="38">
        <f t="shared" si="3"/>
        <v>29151300</v>
      </c>
    </row>
    <row r="82" spans="1:10" s="3" customFormat="1" ht="21.75">
      <c r="A82" s="20" t="s">
        <v>127</v>
      </c>
      <c r="B82" s="2"/>
      <c r="C82" s="9">
        <f>SUM(C36:C80)</f>
        <v>262838</v>
      </c>
      <c r="D82" s="38">
        <f aca="true" t="shared" si="4" ref="D82:J82">SUM(D36:D80)</f>
        <v>15390857</v>
      </c>
      <c r="E82" s="9">
        <f t="shared" si="4"/>
        <v>196711</v>
      </c>
      <c r="F82" s="38">
        <f t="shared" si="4"/>
        <v>12187688</v>
      </c>
      <c r="G82" s="9">
        <f t="shared" si="4"/>
        <v>2534478</v>
      </c>
      <c r="H82" s="38">
        <f t="shared" si="4"/>
        <v>20942846</v>
      </c>
      <c r="I82" s="38">
        <f t="shared" si="4"/>
        <v>2994027</v>
      </c>
      <c r="J82" s="38">
        <f t="shared" si="4"/>
        <v>48521391</v>
      </c>
    </row>
    <row r="83" spans="1:10" s="3" customFormat="1" ht="15.75" customHeight="1">
      <c r="A83" s="18" t="s">
        <v>89</v>
      </c>
      <c r="B83" s="2"/>
      <c r="C83" s="9">
        <f>SUM(C81:C82)</f>
        <v>363878</v>
      </c>
      <c r="D83" s="38">
        <f aca="true" t="shared" si="5" ref="D83:J83">SUM(D81:D82)</f>
        <v>25888572</v>
      </c>
      <c r="E83" s="9">
        <f t="shared" si="5"/>
        <v>293126</v>
      </c>
      <c r="F83" s="38">
        <f t="shared" si="5"/>
        <v>17505623</v>
      </c>
      <c r="G83" s="9">
        <f t="shared" si="5"/>
        <v>3814205</v>
      </c>
      <c r="H83" s="38">
        <f t="shared" si="5"/>
        <v>34278496</v>
      </c>
      <c r="I83" s="38">
        <f t="shared" si="5"/>
        <v>4471209</v>
      </c>
      <c r="J83" s="38">
        <f t="shared" si="5"/>
        <v>77672691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1">
        <v>60466160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1">
        <v>49853168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I3:IV83 B3:B86 C3:C4 C81:C86 D3:H86">
    <cfRule type="expression" priority="17" dxfId="0" stopIfTrue="1">
      <formula>CellHasFormula</formula>
    </cfRule>
  </conditionalFormatting>
  <conditionalFormatting sqref="A1:IV1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E5:E80">
    <cfRule type="expression" priority="12" dxfId="0" stopIfTrue="1">
      <formula>CellHasFormula</formula>
    </cfRule>
  </conditionalFormatting>
  <conditionalFormatting sqref="G5:G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E36:E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E5:E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20.2812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150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41" t="s">
        <v>11</v>
      </c>
      <c r="E4" s="4" t="s">
        <v>101</v>
      </c>
      <c r="F4" s="41" t="s">
        <v>14</v>
      </c>
      <c r="G4" s="4" t="s">
        <v>102</v>
      </c>
      <c r="H4" s="41" t="s">
        <v>90</v>
      </c>
      <c r="I4" s="41" t="s">
        <v>62</v>
      </c>
      <c r="J4" s="41" t="s">
        <v>18</v>
      </c>
    </row>
    <row r="5" spans="1:10" s="12" customFormat="1" ht="15.75" customHeight="1">
      <c r="A5" s="10" t="s">
        <v>129</v>
      </c>
      <c r="B5" s="11" t="s">
        <v>22</v>
      </c>
      <c r="C5" s="7">
        <v>10085</v>
      </c>
      <c r="D5" s="37">
        <f>SUM(Jan!D5+C5*5)</f>
        <v>549441</v>
      </c>
      <c r="E5" s="8">
        <v>6079</v>
      </c>
      <c r="F5" s="37">
        <f>SUM(Jan!F5+E5*5)</f>
        <v>250160</v>
      </c>
      <c r="G5" s="8">
        <v>48350</v>
      </c>
      <c r="H5" s="37">
        <f>SUM(Jan!H5+G5)</f>
        <v>510579</v>
      </c>
      <c r="I5" s="37">
        <f aca="true" t="shared" si="0" ref="I5:I41">SUM(C5,E5,G5)</f>
        <v>64514</v>
      </c>
      <c r="J5" s="37">
        <f>SUM(D5+F5+H5)</f>
        <v>1310180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SUM(Jan!D6+C6*5)</f>
        <v>29151</v>
      </c>
      <c r="E6" s="8">
        <v>0</v>
      </c>
      <c r="F6" s="37">
        <f>SUM(Jan!F6+E6*5)</f>
        <v>10560</v>
      </c>
      <c r="G6" s="8">
        <v>0</v>
      </c>
      <c r="H6" s="37">
        <f>SUM(Jan!H6+G6)</f>
        <v>3367</v>
      </c>
      <c r="I6" s="37">
        <f t="shared" si="0"/>
        <v>0</v>
      </c>
      <c r="J6" s="37">
        <f>SUM(D6+F6+H6)</f>
        <v>43078</v>
      </c>
    </row>
    <row r="7" spans="1:10" s="12" customFormat="1" ht="15.75" customHeight="1">
      <c r="A7" s="10" t="s">
        <v>23</v>
      </c>
      <c r="B7" s="11" t="s">
        <v>22</v>
      </c>
      <c r="C7" s="7">
        <v>2774</v>
      </c>
      <c r="D7" s="37">
        <f>SUM(Jan!D7+C7*5)</f>
        <v>194608</v>
      </c>
      <c r="E7" s="8">
        <v>3009</v>
      </c>
      <c r="F7" s="37">
        <f>SUM(Jan!F7+E7*5)</f>
        <v>194832</v>
      </c>
      <c r="G7" s="8">
        <v>43750</v>
      </c>
      <c r="H7" s="37">
        <f>SUM(Jan!H7+G7)</f>
        <v>330068</v>
      </c>
      <c r="I7" s="37">
        <f t="shared" si="0"/>
        <v>49533</v>
      </c>
      <c r="J7" s="37">
        <f aca="true" t="shared" si="1" ref="J7:J75">SUM(D7+F7+H7)</f>
        <v>719508</v>
      </c>
    </row>
    <row r="8" spans="1:10" s="1" customFormat="1" ht="15.75" customHeight="1">
      <c r="A8" s="5" t="s">
        <v>24</v>
      </c>
      <c r="B8" s="6" t="s">
        <v>22</v>
      </c>
      <c r="C8" s="7">
        <v>10200</v>
      </c>
      <c r="D8" s="37">
        <f>SUM(Jan!D8+C8*5)</f>
        <v>1421884</v>
      </c>
      <c r="E8" s="8">
        <v>22389</v>
      </c>
      <c r="F8" s="37">
        <f>SUM(Jan!F8+E8*5)</f>
        <v>477983</v>
      </c>
      <c r="G8" s="8">
        <v>257531</v>
      </c>
      <c r="H8" s="37">
        <f>SUM(Jan!H8+G8)</f>
        <v>2443030</v>
      </c>
      <c r="I8" s="38">
        <f t="shared" si="0"/>
        <v>290120</v>
      </c>
      <c r="J8" s="37">
        <f t="shared" si="1"/>
        <v>4342897</v>
      </c>
    </row>
    <row r="9" spans="1:10" s="12" customFormat="1" ht="15.75" customHeight="1">
      <c r="A9" s="10" t="s">
        <v>25</v>
      </c>
      <c r="B9" s="11" t="s">
        <v>22</v>
      </c>
      <c r="C9" s="7">
        <v>4403</v>
      </c>
      <c r="D9" s="37">
        <f>SUM(Jan!D9+C9*5)</f>
        <v>123032</v>
      </c>
      <c r="E9" s="8">
        <v>3465</v>
      </c>
      <c r="F9" s="37">
        <f>SUM(Jan!F9+E9*5)</f>
        <v>55473</v>
      </c>
      <c r="G9" s="8">
        <v>80358</v>
      </c>
      <c r="H9" s="37">
        <f>SUM(Jan!H9+G9)</f>
        <v>135213</v>
      </c>
      <c r="I9" s="37">
        <f t="shared" si="0"/>
        <v>88226</v>
      </c>
      <c r="J9" s="37">
        <f t="shared" si="1"/>
        <v>313718</v>
      </c>
    </row>
    <row r="10" spans="1:10" s="1" customFormat="1" ht="15.75" customHeight="1">
      <c r="A10" s="5" t="s">
        <v>27</v>
      </c>
      <c r="B10" s="6" t="s">
        <v>22</v>
      </c>
      <c r="C10" s="7">
        <v>797</v>
      </c>
      <c r="D10" s="37">
        <f>SUM(Jan!D10+C10*5)</f>
        <v>197637</v>
      </c>
      <c r="E10" s="8">
        <v>981</v>
      </c>
      <c r="F10" s="37">
        <f>SUM(Jan!F10+E10*5)</f>
        <v>190786</v>
      </c>
      <c r="G10" s="8">
        <v>28795</v>
      </c>
      <c r="H10" s="37">
        <f>SUM(Jan!H10+G10)</f>
        <v>337448</v>
      </c>
      <c r="I10" s="38">
        <f t="shared" si="0"/>
        <v>30573</v>
      </c>
      <c r="J10" s="37">
        <f t="shared" si="1"/>
        <v>725871</v>
      </c>
    </row>
    <row r="11" spans="1:10" s="1" customFormat="1" ht="15.75" customHeight="1">
      <c r="A11" s="5" t="s">
        <v>30</v>
      </c>
      <c r="B11" s="6" t="s">
        <v>22</v>
      </c>
      <c r="C11" s="7">
        <v>0</v>
      </c>
      <c r="D11" s="37">
        <f>SUM(Jan!D11+C11*5)</f>
        <v>226543</v>
      </c>
      <c r="E11" s="8">
        <v>4816</v>
      </c>
      <c r="F11" s="37">
        <f>SUM(Jan!F11+E11*5)</f>
        <v>285903</v>
      </c>
      <c r="G11" s="8">
        <v>10450</v>
      </c>
      <c r="H11" s="37">
        <f>SUM(Jan!H11+G11)</f>
        <v>555855</v>
      </c>
      <c r="I11" s="38">
        <f t="shared" si="0"/>
        <v>15266</v>
      </c>
      <c r="J11" s="37">
        <f t="shared" si="1"/>
        <v>1068301</v>
      </c>
    </row>
    <row r="12" spans="1:10" s="1" customFormat="1" ht="15.75" customHeight="1">
      <c r="A12" s="5" t="s">
        <v>31</v>
      </c>
      <c r="B12" s="6" t="s">
        <v>22</v>
      </c>
      <c r="C12" s="7">
        <v>127</v>
      </c>
      <c r="D12" s="37">
        <f>SUM(Jan!D12+C12*5)</f>
        <v>223054</v>
      </c>
      <c r="E12" s="8">
        <v>2502</v>
      </c>
      <c r="F12" s="37">
        <f>SUM(Jan!F12+E12*5)</f>
        <v>144522</v>
      </c>
      <c r="G12" s="8">
        <v>19985</v>
      </c>
      <c r="H12" s="37">
        <f>SUM(Jan!H12+G12)</f>
        <v>229842</v>
      </c>
      <c r="I12" s="38">
        <f t="shared" si="0"/>
        <v>22614</v>
      </c>
      <c r="J12" s="37">
        <f t="shared" si="1"/>
        <v>597418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SUM(Jan!D13+C13*5)</f>
        <v>6299</v>
      </c>
      <c r="E13" s="8">
        <v>1195</v>
      </c>
      <c r="F13" s="37">
        <f>SUM(Jan!F13+E13*5)</f>
        <v>5975</v>
      </c>
      <c r="G13" s="8">
        <v>0</v>
      </c>
      <c r="H13" s="37">
        <f>SUM(Jan!H13+G13)</f>
        <v>852</v>
      </c>
      <c r="I13" s="37">
        <f t="shared" si="0"/>
        <v>1195</v>
      </c>
      <c r="J13" s="37">
        <f t="shared" si="1"/>
        <v>13126</v>
      </c>
    </row>
    <row r="14" spans="1:10" s="1" customFormat="1" ht="15.75" customHeight="1">
      <c r="A14" s="5" t="s">
        <v>37</v>
      </c>
      <c r="B14" s="6" t="s">
        <v>22</v>
      </c>
      <c r="C14" s="7">
        <v>1841</v>
      </c>
      <c r="D14" s="37">
        <f>SUM(Jan!D14+C14*5)</f>
        <v>317026</v>
      </c>
      <c r="E14" s="8">
        <v>2188</v>
      </c>
      <c r="F14" s="37">
        <f>SUM(Jan!F14+E14*5)</f>
        <v>113867</v>
      </c>
      <c r="G14" s="8">
        <v>51186</v>
      </c>
      <c r="H14" s="37">
        <f>SUM(Jan!H14+G14)</f>
        <v>508752</v>
      </c>
      <c r="I14" s="38">
        <f t="shared" si="0"/>
        <v>55215</v>
      </c>
      <c r="J14" s="37">
        <f t="shared" si="1"/>
        <v>939645</v>
      </c>
    </row>
    <row r="15" spans="1:10" s="1" customFormat="1" ht="15.75" customHeight="1">
      <c r="A15" s="5" t="s">
        <v>40</v>
      </c>
      <c r="B15" s="6" t="s">
        <v>22</v>
      </c>
      <c r="C15" s="7">
        <v>20796</v>
      </c>
      <c r="D15" s="37">
        <f>SUM(Jan!D15+C15*5)</f>
        <v>563747</v>
      </c>
      <c r="E15" s="8">
        <v>2068</v>
      </c>
      <c r="F15" s="37">
        <f>SUM(Jan!F15+E15*5)</f>
        <v>236575</v>
      </c>
      <c r="G15" s="8">
        <v>49828</v>
      </c>
      <c r="H15" s="37">
        <f>SUM(Jan!H15+G15)</f>
        <v>530261</v>
      </c>
      <c r="I15" s="38">
        <f t="shared" si="0"/>
        <v>72692</v>
      </c>
      <c r="J15" s="37">
        <f t="shared" si="1"/>
        <v>1330583</v>
      </c>
    </row>
    <row r="16" spans="1:10" s="1" customFormat="1" ht="15.75" customHeight="1">
      <c r="A16" s="5" t="s">
        <v>44</v>
      </c>
      <c r="B16" s="6" t="s">
        <v>22</v>
      </c>
      <c r="C16" s="7">
        <v>5702</v>
      </c>
      <c r="D16" s="37">
        <f>SUM(Jan!D16+C16*5)</f>
        <v>398768</v>
      </c>
      <c r="E16" s="8">
        <v>3968</v>
      </c>
      <c r="F16" s="37">
        <f>SUM(Jan!F16+E16*5)</f>
        <v>148043</v>
      </c>
      <c r="G16" s="8">
        <v>53471</v>
      </c>
      <c r="H16" s="37">
        <f>SUM(Jan!H16+G16)</f>
        <v>516616</v>
      </c>
      <c r="I16" s="38">
        <f t="shared" si="0"/>
        <v>63141</v>
      </c>
      <c r="J16" s="37">
        <f t="shared" si="1"/>
        <v>1063427</v>
      </c>
    </row>
    <row r="17" spans="1:10" s="1" customFormat="1" ht="15.75" customHeight="1">
      <c r="A17" s="5" t="s">
        <v>45</v>
      </c>
      <c r="B17" s="6" t="s">
        <v>22</v>
      </c>
      <c r="C17" s="7">
        <v>4149</v>
      </c>
      <c r="D17" s="37">
        <f>SUM(Jan!D17+C17*5)</f>
        <v>249894</v>
      </c>
      <c r="E17" s="8">
        <v>8768</v>
      </c>
      <c r="F17" s="37">
        <f>SUM(Jan!F17+E17*5)</f>
        <v>297488</v>
      </c>
      <c r="G17" s="8">
        <v>69478</v>
      </c>
      <c r="H17" s="37">
        <f>SUM(Jan!H17+G17)</f>
        <v>471123</v>
      </c>
      <c r="I17" s="38">
        <f t="shared" si="0"/>
        <v>82395</v>
      </c>
      <c r="J17" s="37">
        <f t="shared" si="1"/>
        <v>1018505</v>
      </c>
    </row>
    <row r="18" spans="1:10" s="1" customFormat="1" ht="15.75" customHeight="1">
      <c r="A18" s="5" t="s">
        <v>46</v>
      </c>
      <c r="B18" s="6" t="s">
        <v>22</v>
      </c>
      <c r="C18" s="7">
        <v>3546</v>
      </c>
      <c r="D18" s="37">
        <f>SUM(Jan!D18+C18*5)</f>
        <v>711308</v>
      </c>
      <c r="E18" s="8">
        <v>11018</v>
      </c>
      <c r="F18" s="37">
        <f>SUM(Jan!F18+E18*5)</f>
        <v>432900</v>
      </c>
      <c r="G18" s="8">
        <v>27437</v>
      </c>
      <c r="H18" s="37">
        <f>SUM(Jan!H18+G18)</f>
        <v>1208028</v>
      </c>
      <c r="I18" s="38">
        <f t="shared" si="0"/>
        <v>42001</v>
      </c>
      <c r="J18" s="37">
        <f t="shared" si="1"/>
        <v>2352236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SUM(Jan!D19+C19*5)</f>
        <v>36581</v>
      </c>
      <c r="E19" s="8">
        <v>0</v>
      </c>
      <c r="F19" s="37">
        <f>SUM(Jan!F19+E19*5)</f>
        <v>3767</v>
      </c>
      <c r="G19" s="8">
        <v>0</v>
      </c>
      <c r="H19" s="37">
        <f>SUM(Jan!H19+G19)</f>
        <v>263458</v>
      </c>
      <c r="I19" s="37">
        <f t="shared" si="0"/>
        <v>0</v>
      </c>
      <c r="J19" s="37">
        <f t="shared" si="1"/>
        <v>303806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SUM(Jan!D20+C20*5)</f>
        <v>0</v>
      </c>
      <c r="E20" s="8">
        <v>0</v>
      </c>
      <c r="F20" s="37">
        <f>SUM(Jan!F20+E20*5)</f>
        <v>0</v>
      </c>
      <c r="G20" s="8">
        <v>0</v>
      </c>
      <c r="H20" s="37">
        <f>SUM(Jan!H20+G20)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251</v>
      </c>
      <c r="D21" s="37">
        <f>SUM(Jan!D21+C21*5)</f>
        <v>228554</v>
      </c>
      <c r="E21" s="8">
        <v>0</v>
      </c>
      <c r="F21" s="37">
        <f>SUM(Jan!F21+E21*5)</f>
        <v>104054</v>
      </c>
      <c r="G21" s="8">
        <v>3418</v>
      </c>
      <c r="H21" s="37">
        <f>SUM(Jan!H21+G21)</f>
        <v>472127</v>
      </c>
      <c r="I21" s="38">
        <f t="shared" si="0"/>
        <v>3669</v>
      </c>
      <c r="J21" s="37">
        <f t="shared" si="1"/>
        <v>804735</v>
      </c>
    </row>
    <row r="22" spans="1:10" s="1" customFormat="1" ht="15.75" customHeight="1">
      <c r="A22" s="5" t="s">
        <v>51</v>
      </c>
      <c r="B22" s="6" t="s">
        <v>22</v>
      </c>
      <c r="C22" s="7">
        <v>1009</v>
      </c>
      <c r="D22" s="37">
        <f>SUM(Jan!D22+C22*5)</f>
        <v>5045</v>
      </c>
      <c r="E22" s="8">
        <v>0</v>
      </c>
      <c r="F22" s="37">
        <f>SUM(Jan!F22+E22*5)</f>
        <v>0</v>
      </c>
      <c r="G22" s="8">
        <v>15654</v>
      </c>
      <c r="H22" s="37">
        <f>SUM(Jan!H22+G22)</f>
        <v>15654</v>
      </c>
      <c r="I22" s="38">
        <f t="shared" si="0"/>
        <v>16663</v>
      </c>
      <c r="J22" s="37">
        <f t="shared" si="1"/>
        <v>20699</v>
      </c>
    </row>
    <row r="23" spans="1:10" s="1" customFormat="1" ht="15.75" customHeight="1">
      <c r="A23" s="5" t="s">
        <v>52</v>
      </c>
      <c r="B23" s="6" t="s">
        <v>22</v>
      </c>
      <c r="C23" s="7">
        <v>17092</v>
      </c>
      <c r="D23" s="37">
        <f>SUM(Jan!D23+C23*5)</f>
        <v>678378</v>
      </c>
      <c r="E23" s="8">
        <v>12184</v>
      </c>
      <c r="F23" s="37">
        <f>SUM(Jan!F23+E23*5)</f>
        <v>365025</v>
      </c>
      <c r="G23" s="8">
        <v>115707</v>
      </c>
      <c r="H23" s="37">
        <f>SUM(Jan!H23+G23)</f>
        <v>1453126</v>
      </c>
      <c r="I23" s="38">
        <f t="shared" si="0"/>
        <v>144983</v>
      </c>
      <c r="J23" s="37">
        <f t="shared" si="1"/>
        <v>2496529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SUM(Jan!D24+C24*5)</f>
        <v>0</v>
      </c>
      <c r="E24" s="8">
        <v>0</v>
      </c>
      <c r="F24" s="37">
        <f>SUM(Jan!F24+E24*5)</f>
        <v>0</v>
      </c>
      <c r="G24" s="8">
        <v>0</v>
      </c>
      <c r="H24" s="37">
        <f>SUM(Jan!H24+G24)</f>
        <v>0</v>
      </c>
      <c r="I24" s="38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1630</v>
      </c>
      <c r="D25" s="37">
        <f>SUM(Jan!D25+C25*5)</f>
        <v>670034</v>
      </c>
      <c r="E25" s="8">
        <v>1167</v>
      </c>
      <c r="F25" s="37">
        <f>SUM(Jan!F25+E25*5)</f>
        <v>267415</v>
      </c>
      <c r="G25" s="8">
        <v>22591</v>
      </c>
      <c r="H25" s="37">
        <f>SUM(Jan!H25+G25)</f>
        <v>221471</v>
      </c>
      <c r="I25" s="37">
        <f t="shared" si="0"/>
        <v>25388</v>
      </c>
      <c r="J25" s="37">
        <f t="shared" si="1"/>
        <v>1158920</v>
      </c>
    </row>
    <row r="26" spans="1:10" s="1" customFormat="1" ht="15.75" customHeight="1">
      <c r="A26" s="5" t="s">
        <v>63</v>
      </c>
      <c r="B26" s="6" t="s">
        <v>22</v>
      </c>
      <c r="C26" s="7">
        <v>0</v>
      </c>
      <c r="D26" s="37">
        <f>SUM(Jan!D26+C26*5)</f>
        <v>240084</v>
      </c>
      <c r="E26" s="8">
        <v>4024</v>
      </c>
      <c r="F26" s="37">
        <f>SUM(Jan!F26+E26*5)</f>
        <v>134131</v>
      </c>
      <c r="G26" s="8">
        <v>29510</v>
      </c>
      <c r="H26" s="37">
        <f>SUM(Jan!H26+G26)</f>
        <v>212236</v>
      </c>
      <c r="I26" s="38">
        <f t="shared" si="0"/>
        <v>33534</v>
      </c>
      <c r="J26" s="37">
        <f t="shared" si="1"/>
        <v>586451</v>
      </c>
    </row>
    <row r="27" spans="1:10" s="1" customFormat="1" ht="15.75" customHeight="1">
      <c r="A27" s="5" t="s">
        <v>64</v>
      </c>
      <c r="B27" s="6" t="s">
        <v>22</v>
      </c>
      <c r="C27" s="7">
        <v>5909</v>
      </c>
      <c r="D27" s="37">
        <f>SUM(Jan!D27+C27*5)</f>
        <v>433190</v>
      </c>
      <c r="E27" s="8">
        <v>7717</v>
      </c>
      <c r="F27" s="37">
        <f>SUM(Jan!F27+E27*5)</f>
        <v>399988</v>
      </c>
      <c r="G27" s="8">
        <v>14802</v>
      </c>
      <c r="H27" s="37">
        <f>SUM(Jan!H27+G27)</f>
        <v>845006</v>
      </c>
      <c r="I27" s="38">
        <f t="shared" si="0"/>
        <v>28428</v>
      </c>
      <c r="J27" s="37">
        <f t="shared" si="1"/>
        <v>1678184</v>
      </c>
    </row>
    <row r="28" spans="1:10" s="1" customFormat="1" ht="15.75" customHeight="1">
      <c r="A28" s="5" t="s">
        <v>77</v>
      </c>
      <c r="B28" s="6" t="s">
        <v>22</v>
      </c>
      <c r="C28" s="7">
        <v>0</v>
      </c>
      <c r="D28" s="37">
        <f>SUM(Jan!D28+C28*5)</f>
        <v>128960</v>
      </c>
      <c r="E28" s="8">
        <v>2797</v>
      </c>
      <c r="F28" s="37">
        <f>SUM(Jan!F28+E28*5)</f>
        <v>170173</v>
      </c>
      <c r="G28" s="8">
        <v>15260</v>
      </c>
      <c r="H28" s="37">
        <f>SUM(Jan!H28+G28)</f>
        <v>215742</v>
      </c>
      <c r="I28" s="38">
        <f t="shared" si="0"/>
        <v>18057</v>
      </c>
      <c r="J28" s="37">
        <f t="shared" si="1"/>
        <v>514875</v>
      </c>
    </row>
    <row r="29" spans="1:10" s="1" customFormat="1" ht="15.75" customHeight="1">
      <c r="A29" s="5" t="s">
        <v>82</v>
      </c>
      <c r="B29" s="6" t="s">
        <v>22</v>
      </c>
      <c r="C29" s="7">
        <v>435</v>
      </c>
      <c r="D29" s="37">
        <f>SUM(Jan!D29+C29*5)</f>
        <v>930228</v>
      </c>
      <c r="E29" s="8">
        <v>0</v>
      </c>
      <c r="F29" s="37">
        <f>SUM(Jan!F29+E29*5)</f>
        <v>18264</v>
      </c>
      <c r="G29" s="8">
        <v>3841</v>
      </c>
      <c r="H29" s="37">
        <f>SUM(Jan!H29+G29)</f>
        <v>888892</v>
      </c>
      <c r="I29" s="38">
        <f t="shared" si="0"/>
        <v>4276</v>
      </c>
      <c r="J29" s="37">
        <f t="shared" si="1"/>
        <v>1837384</v>
      </c>
    </row>
    <row r="30" spans="1:10" s="1" customFormat="1" ht="15.75" customHeight="1">
      <c r="A30" s="5" t="s">
        <v>83</v>
      </c>
      <c r="B30" s="6" t="s">
        <v>22</v>
      </c>
      <c r="C30" s="7">
        <v>18491</v>
      </c>
      <c r="D30" s="37">
        <f>SUM(Jan!D30+C30*5)</f>
        <v>1203343</v>
      </c>
      <c r="E30" s="8">
        <v>3528</v>
      </c>
      <c r="F30" s="37">
        <f>SUM(Jan!F30+E30*5)</f>
        <v>177954</v>
      </c>
      <c r="G30" s="8">
        <v>102696</v>
      </c>
      <c r="H30" s="37">
        <f>SUM(Jan!H30+G30)</f>
        <v>806236</v>
      </c>
      <c r="I30" s="38">
        <f t="shared" si="0"/>
        <v>124715</v>
      </c>
      <c r="J30" s="37">
        <f t="shared" si="1"/>
        <v>2187533</v>
      </c>
    </row>
    <row r="31" spans="1:10" s="1" customFormat="1" ht="15.75" customHeight="1">
      <c r="A31" s="5" t="s">
        <v>84</v>
      </c>
      <c r="B31" s="6" t="s">
        <v>22</v>
      </c>
      <c r="C31" s="7">
        <v>2457</v>
      </c>
      <c r="D31" s="37">
        <f>SUM(Jan!D31+C31*5)</f>
        <v>243675</v>
      </c>
      <c r="E31" s="8">
        <v>11164</v>
      </c>
      <c r="F31" s="37">
        <f>SUM(Jan!F31+E31*5)</f>
        <v>676157</v>
      </c>
      <c r="G31" s="8">
        <v>136331</v>
      </c>
      <c r="H31" s="37">
        <f>SUM(Jan!H31+G31)</f>
        <v>977739</v>
      </c>
      <c r="I31" s="38">
        <f t="shared" si="0"/>
        <v>149952</v>
      </c>
      <c r="J31" s="37">
        <f t="shared" si="1"/>
        <v>1897571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SUM(Jan!D32+C32*5)</f>
        <v>55925</v>
      </c>
      <c r="E32" s="8">
        <v>420</v>
      </c>
      <c r="F32" s="37">
        <f>SUM(Jan!F32+E32*5)</f>
        <v>61871</v>
      </c>
      <c r="G32" s="8">
        <v>151</v>
      </c>
      <c r="H32" s="37">
        <f>SUM(Jan!H32+G32)</f>
        <v>30243</v>
      </c>
      <c r="I32" s="37">
        <f t="shared" si="0"/>
        <v>571</v>
      </c>
      <c r="J32" s="37">
        <f t="shared" si="1"/>
        <v>148039</v>
      </c>
    </row>
    <row r="33" spans="1:10" s="12" customFormat="1" ht="15.75" customHeight="1">
      <c r="A33" s="10" t="s">
        <v>135</v>
      </c>
      <c r="B33" s="11" t="s">
        <v>22</v>
      </c>
      <c r="C33" s="7">
        <v>0</v>
      </c>
      <c r="D33" s="37">
        <f>SUM(Jan!D33+C33*5)</f>
        <v>28644</v>
      </c>
      <c r="E33" s="8">
        <v>0</v>
      </c>
      <c r="F33" s="37">
        <f>SUM(Jan!F33+E33*5)</f>
        <v>147812</v>
      </c>
      <c r="G33" s="8">
        <v>0</v>
      </c>
      <c r="H33" s="37">
        <f>SUM(Jan!H33+G33)</f>
        <v>111062</v>
      </c>
      <c r="I33" s="37">
        <f t="shared" si="0"/>
        <v>0</v>
      </c>
      <c r="J33" s="37">
        <f t="shared" si="1"/>
        <v>287518</v>
      </c>
    </row>
    <row r="34" spans="1:10" s="12" customFormat="1" ht="15.75" customHeight="1">
      <c r="A34" s="10" t="s">
        <v>136</v>
      </c>
      <c r="B34" s="11" t="s">
        <v>22</v>
      </c>
      <c r="C34" s="7">
        <v>0</v>
      </c>
      <c r="D34" s="37">
        <f>SUM(Jan!D34+C34*5)</f>
        <v>961152</v>
      </c>
      <c r="E34" s="8">
        <v>3250</v>
      </c>
      <c r="F34" s="37">
        <f>SUM(Jan!F34+E34*5)</f>
        <v>357698</v>
      </c>
      <c r="G34" s="8">
        <v>13231</v>
      </c>
      <c r="H34" s="37">
        <f>SUM(Jan!H34+G34)</f>
        <v>157166</v>
      </c>
      <c r="I34" s="37">
        <f t="shared" si="0"/>
        <v>16481</v>
      </c>
      <c r="J34" s="37">
        <f t="shared" si="1"/>
        <v>1476016</v>
      </c>
    </row>
    <row r="35" spans="1:10" s="12" customFormat="1" ht="15.75" customHeight="1">
      <c r="A35" s="10" t="s">
        <v>137</v>
      </c>
      <c r="B35" s="11" t="s">
        <v>22</v>
      </c>
      <c r="C35" s="7">
        <v>717</v>
      </c>
      <c r="D35" s="37">
        <f>SUM(Jan!D35+C35*5)</f>
        <v>3585</v>
      </c>
      <c r="E35" s="8">
        <v>5649</v>
      </c>
      <c r="F35" s="37">
        <f>SUM(Jan!F35+E35*5)</f>
        <v>210289</v>
      </c>
      <c r="G35" s="8">
        <v>34090</v>
      </c>
      <c r="H35" s="37">
        <f>SUM(Jan!H35+G35)</f>
        <v>132359</v>
      </c>
      <c r="I35" s="37">
        <f t="shared" si="0"/>
        <v>40456</v>
      </c>
      <c r="J35" s="37">
        <f t="shared" si="1"/>
        <v>346233</v>
      </c>
    </row>
    <row r="36" spans="1:10" s="12" customFormat="1" ht="15.75" customHeight="1">
      <c r="A36" s="10" t="s">
        <v>130</v>
      </c>
      <c r="B36" s="11" t="s">
        <v>20</v>
      </c>
      <c r="C36" s="7">
        <v>9322</v>
      </c>
      <c r="D36" s="37">
        <f>SUM(Jan!D36+C36*5)</f>
        <v>535421</v>
      </c>
      <c r="E36" s="8">
        <v>1793</v>
      </c>
      <c r="F36" s="37">
        <f>SUM(Jan!F36+E36*5)</f>
        <v>140577</v>
      </c>
      <c r="G36" s="8">
        <v>55669</v>
      </c>
      <c r="H36" s="37">
        <f>SUM(Jan!H36+G36)</f>
        <v>289576</v>
      </c>
      <c r="I36" s="38">
        <f t="shared" si="0"/>
        <v>66784</v>
      </c>
      <c r="J36" s="37">
        <f t="shared" si="1"/>
        <v>965574</v>
      </c>
    </row>
    <row r="37" spans="1:10" s="1" customFormat="1" ht="15.75" customHeight="1">
      <c r="A37" s="5" t="s">
        <v>19</v>
      </c>
      <c r="B37" s="6" t="s">
        <v>20</v>
      </c>
      <c r="C37" s="7">
        <v>5815</v>
      </c>
      <c r="D37" s="37">
        <f>SUM(Jan!D37+C37*5)</f>
        <v>197469</v>
      </c>
      <c r="E37" s="8">
        <v>0</v>
      </c>
      <c r="F37" s="37">
        <f>SUM(Jan!F37+E37*5)</f>
        <v>12067</v>
      </c>
      <c r="G37" s="8">
        <v>38261</v>
      </c>
      <c r="H37" s="37">
        <f>SUM(Jan!H37+G37)</f>
        <v>160080</v>
      </c>
      <c r="I37" s="38">
        <f t="shared" si="0"/>
        <v>44076</v>
      </c>
      <c r="J37" s="37">
        <f t="shared" si="1"/>
        <v>369616</v>
      </c>
    </row>
    <row r="38" spans="1:10" s="1" customFormat="1" ht="15.75" customHeight="1">
      <c r="A38" s="5" t="s">
        <v>26</v>
      </c>
      <c r="B38" s="6" t="s">
        <v>20</v>
      </c>
      <c r="C38" s="7">
        <v>24041</v>
      </c>
      <c r="D38" s="37">
        <f>SUM(Jan!D38+C38*5)</f>
        <v>1421316</v>
      </c>
      <c r="E38" s="8">
        <v>7128</v>
      </c>
      <c r="F38" s="37">
        <f>SUM(Jan!F38+E38*5)</f>
        <v>735956</v>
      </c>
      <c r="G38" s="8">
        <v>100636</v>
      </c>
      <c r="H38" s="37">
        <f>SUM(Jan!H38+G38)</f>
        <v>1540742</v>
      </c>
      <c r="I38" s="38">
        <f t="shared" si="0"/>
        <v>131805</v>
      </c>
      <c r="J38" s="37">
        <f t="shared" si="1"/>
        <v>3698014</v>
      </c>
    </row>
    <row r="39" spans="1:10" s="1" customFormat="1" ht="15.75" customHeight="1">
      <c r="A39" s="5" t="s">
        <v>28</v>
      </c>
      <c r="B39" s="6" t="s">
        <v>20</v>
      </c>
      <c r="C39" s="7">
        <v>12022</v>
      </c>
      <c r="D39" s="37">
        <f>SUM(Jan!D39+C39*5)</f>
        <v>569407</v>
      </c>
      <c r="E39" s="8">
        <v>1840</v>
      </c>
      <c r="F39" s="37">
        <f>SUM(Jan!F39+E39*5)</f>
        <v>91602</v>
      </c>
      <c r="G39" s="8">
        <v>144197</v>
      </c>
      <c r="H39" s="37">
        <f>SUM(Jan!H39+G39)</f>
        <v>1249903</v>
      </c>
      <c r="I39" s="38">
        <f t="shared" si="0"/>
        <v>158059</v>
      </c>
      <c r="J39" s="37">
        <f t="shared" si="1"/>
        <v>1910912</v>
      </c>
    </row>
    <row r="40" spans="1:10" s="1" customFormat="1" ht="15.75" customHeight="1">
      <c r="A40" s="5" t="s">
        <v>29</v>
      </c>
      <c r="B40" s="6" t="s">
        <v>20</v>
      </c>
      <c r="C40" s="7">
        <v>7667</v>
      </c>
      <c r="D40" s="37">
        <f>SUM(Jan!D40+C40*5)</f>
        <v>329676</v>
      </c>
      <c r="E40" s="8">
        <v>0</v>
      </c>
      <c r="F40" s="37">
        <f>SUM(Jan!F40+E40*5)</f>
        <v>81782</v>
      </c>
      <c r="G40" s="8">
        <v>75940</v>
      </c>
      <c r="H40" s="37">
        <f>SUM(Jan!H40+G40)</f>
        <v>386134</v>
      </c>
      <c r="I40" s="38">
        <f t="shared" si="0"/>
        <v>83607</v>
      </c>
      <c r="J40" s="37">
        <f t="shared" si="1"/>
        <v>797592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SUM(Jan!D41+C41*5)</f>
        <v>0</v>
      </c>
      <c r="E41" s="8">
        <v>0</v>
      </c>
      <c r="F41" s="37">
        <f>SUM(Jan!F41+E41*5)</f>
        <v>0</v>
      </c>
      <c r="G41" s="8">
        <v>0</v>
      </c>
      <c r="H41" s="37">
        <f>SUM(Jan!H41+G41)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6526</v>
      </c>
      <c r="D42" s="37">
        <f>SUM(Jan!D42+C42*5)</f>
        <v>546677</v>
      </c>
      <c r="E42" s="8">
        <v>4518</v>
      </c>
      <c r="F42" s="37">
        <f>SUM(Jan!F42+E42*5)</f>
        <v>348735</v>
      </c>
      <c r="G42" s="8">
        <v>26417</v>
      </c>
      <c r="H42" s="37">
        <f>SUM(Jan!H42+G42)</f>
        <v>911109</v>
      </c>
      <c r="I42" s="38">
        <f aca="true" t="shared" si="2" ref="I42:I80">SUM(C42,E42,G42)</f>
        <v>37461</v>
      </c>
      <c r="J42" s="37">
        <f t="shared" si="1"/>
        <v>1806521</v>
      </c>
    </row>
    <row r="43" spans="1:10" s="1" customFormat="1" ht="15.75" customHeight="1">
      <c r="A43" s="5" t="s">
        <v>34</v>
      </c>
      <c r="B43" s="6" t="s">
        <v>20</v>
      </c>
      <c r="C43" s="7">
        <v>4755</v>
      </c>
      <c r="D43" s="37">
        <f>SUM(Jan!D43+C43*5)</f>
        <v>720406</v>
      </c>
      <c r="E43" s="8">
        <v>6678</v>
      </c>
      <c r="F43" s="37">
        <f>SUM(Jan!F43+E43*5)</f>
        <v>180588</v>
      </c>
      <c r="G43" s="8">
        <v>1756</v>
      </c>
      <c r="H43" s="37">
        <f>SUM(Jan!H43+G43)</f>
        <v>502044</v>
      </c>
      <c r="I43" s="38">
        <f t="shared" si="2"/>
        <v>13189</v>
      </c>
      <c r="J43" s="37">
        <f t="shared" si="1"/>
        <v>1403038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SUM(Jan!D44+C44*5)</f>
        <v>0</v>
      </c>
      <c r="E44" s="8">
        <v>0</v>
      </c>
      <c r="F44" s="37">
        <f>SUM(Jan!F44+E44*5)</f>
        <v>0</v>
      </c>
      <c r="G44" s="8">
        <v>0</v>
      </c>
      <c r="H44" s="37">
        <f>SUM(Jan!H44+G44)</f>
        <v>0</v>
      </c>
      <c r="I44" s="37">
        <f t="shared" si="2"/>
        <v>0</v>
      </c>
      <c r="J44" s="37">
        <f>SUM(D44+F44+H44)</f>
        <v>0</v>
      </c>
    </row>
    <row r="45" spans="1:10" s="1" customFormat="1" ht="15.75" customHeight="1">
      <c r="A45" s="5" t="s">
        <v>38</v>
      </c>
      <c r="B45" s="6" t="s">
        <v>20</v>
      </c>
      <c r="C45" s="7">
        <v>14444</v>
      </c>
      <c r="D45" s="37">
        <f>SUM(Jan!D45+C45*5)</f>
        <v>931763</v>
      </c>
      <c r="E45" s="8">
        <v>3152</v>
      </c>
      <c r="F45" s="37">
        <f>SUM(Jan!F45+E45*5)</f>
        <v>183091</v>
      </c>
      <c r="G45" s="8">
        <v>137048</v>
      </c>
      <c r="H45" s="37">
        <f>SUM(Jan!H45+G45)</f>
        <v>2029009</v>
      </c>
      <c r="I45" s="38">
        <f t="shared" si="2"/>
        <v>154644</v>
      </c>
      <c r="J45" s="37">
        <f t="shared" si="1"/>
        <v>3143863</v>
      </c>
    </row>
    <row r="46" spans="1:10" s="12" customFormat="1" ht="15.75" customHeight="1">
      <c r="A46" s="10" t="s">
        <v>39</v>
      </c>
      <c r="B46" s="11" t="s">
        <v>20</v>
      </c>
      <c r="C46" s="7">
        <v>1272</v>
      </c>
      <c r="D46" s="37">
        <f>SUM(Jan!D46+C46*5)</f>
        <v>136535</v>
      </c>
      <c r="E46" s="8">
        <v>1372</v>
      </c>
      <c r="F46" s="37">
        <f>SUM(Jan!F46+E46*5)</f>
        <v>128692</v>
      </c>
      <c r="G46" s="8">
        <v>27352</v>
      </c>
      <c r="H46" s="37">
        <f>SUM(Jan!H46+G46)</f>
        <v>139736</v>
      </c>
      <c r="I46" s="37">
        <f t="shared" si="2"/>
        <v>29996</v>
      </c>
      <c r="J46" s="37">
        <f t="shared" si="1"/>
        <v>404963</v>
      </c>
    </row>
    <row r="47" spans="1:10" s="1" customFormat="1" ht="15.75" customHeight="1">
      <c r="A47" s="5" t="s">
        <v>41</v>
      </c>
      <c r="B47" s="6" t="s">
        <v>20</v>
      </c>
      <c r="C47" s="7">
        <v>8651</v>
      </c>
      <c r="D47" s="37">
        <f>SUM(Jan!D47+C47*5)</f>
        <v>975810</v>
      </c>
      <c r="E47" s="8">
        <v>13632</v>
      </c>
      <c r="F47" s="37">
        <f>SUM(Jan!F47+E47*5)</f>
        <v>1298545</v>
      </c>
      <c r="G47" s="8">
        <v>128668</v>
      </c>
      <c r="H47" s="37">
        <f>SUM(Jan!H47+G47)</f>
        <v>1270538</v>
      </c>
      <c r="I47" s="38">
        <f t="shared" si="2"/>
        <v>150951</v>
      </c>
      <c r="J47" s="37">
        <f t="shared" si="1"/>
        <v>3544893</v>
      </c>
    </row>
    <row r="48" spans="1:10" s="1" customFormat="1" ht="15.75" customHeight="1">
      <c r="A48" s="5" t="s">
        <v>42</v>
      </c>
      <c r="B48" s="6" t="s">
        <v>20</v>
      </c>
      <c r="C48" s="7">
        <v>1195</v>
      </c>
      <c r="D48" s="37">
        <f>SUM(Jan!D48+C48*5)</f>
        <v>240011</v>
      </c>
      <c r="E48" s="8">
        <v>1703</v>
      </c>
      <c r="F48" s="37">
        <f>SUM(Jan!F48+E48*5)</f>
        <v>89126</v>
      </c>
      <c r="G48" s="8">
        <v>8594</v>
      </c>
      <c r="H48" s="37">
        <f>SUM(Jan!H48+G48)</f>
        <v>317094</v>
      </c>
      <c r="I48" s="38">
        <f t="shared" si="2"/>
        <v>11492</v>
      </c>
      <c r="J48" s="37">
        <f t="shared" si="1"/>
        <v>646231</v>
      </c>
    </row>
    <row r="49" spans="1:10" s="12" customFormat="1" ht="15.75" customHeight="1">
      <c r="A49" s="10" t="s">
        <v>43</v>
      </c>
      <c r="B49" s="11" t="s">
        <v>20</v>
      </c>
      <c r="C49" s="7">
        <v>622</v>
      </c>
      <c r="D49" s="37">
        <f>SUM(Jan!D49+C49*5)</f>
        <v>54398</v>
      </c>
      <c r="E49" s="8">
        <v>0</v>
      </c>
      <c r="F49" s="37">
        <f>SUM(Jan!F49+E49*5)</f>
        <v>15072</v>
      </c>
      <c r="G49" s="8">
        <v>1084</v>
      </c>
      <c r="H49" s="37">
        <f>SUM(Jan!H49+G49)</f>
        <v>4512</v>
      </c>
      <c r="I49" s="37">
        <f t="shared" si="2"/>
        <v>1706</v>
      </c>
      <c r="J49" s="37">
        <f t="shared" si="1"/>
        <v>73982</v>
      </c>
    </row>
    <row r="50" spans="1:10" s="12" customFormat="1" ht="15.75" customHeight="1">
      <c r="A50" s="10" t="s">
        <v>131</v>
      </c>
      <c r="B50" s="11" t="s">
        <v>20</v>
      </c>
      <c r="C50" s="7">
        <v>8689</v>
      </c>
      <c r="D50" s="37">
        <f>SUM(Jan!D50+C50*5)</f>
        <v>415591</v>
      </c>
      <c r="E50" s="8">
        <v>0</v>
      </c>
      <c r="F50" s="37">
        <f>SUM(Jan!F50+E50*5)</f>
        <v>33340</v>
      </c>
      <c r="G50" s="8">
        <v>24514</v>
      </c>
      <c r="H50" s="37">
        <f>SUM(Jan!H50+G50)</f>
        <v>136772</v>
      </c>
      <c r="I50" s="38">
        <f t="shared" si="2"/>
        <v>33203</v>
      </c>
      <c r="J50" s="37">
        <f t="shared" si="1"/>
        <v>585703</v>
      </c>
    </row>
    <row r="51" spans="1:10" s="1" customFormat="1" ht="15.75" customHeight="1">
      <c r="A51" s="5" t="s">
        <v>48</v>
      </c>
      <c r="B51" s="6" t="s">
        <v>20</v>
      </c>
      <c r="C51" s="7">
        <v>15687</v>
      </c>
      <c r="D51" s="37">
        <f>SUM(Jan!D51+C51*5)</f>
        <v>934430</v>
      </c>
      <c r="E51" s="8">
        <v>117</v>
      </c>
      <c r="F51" s="37">
        <f>SUM(Jan!F51+E51*5)</f>
        <v>77727</v>
      </c>
      <c r="G51" s="8">
        <v>222863</v>
      </c>
      <c r="H51" s="37">
        <f>SUM(Jan!H51+G51)</f>
        <v>891579</v>
      </c>
      <c r="I51" s="38">
        <f t="shared" si="2"/>
        <v>238667</v>
      </c>
      <c r="J51" s="37">
        <f t="shared" si="1"/>
        <v>1903736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SUM(Jan!D52+C52*5)</f>
        <v>40007</v>
      </c>
      <c r="E52" s="8">
        <v>0</v>
      </c>
      <c r="F52" s="37">
        <f>SUM(Jan!F52+E52*5)</f>
        <v>10056</v>
      </c>
      <c r="G52" s="8">
        <v>0</v>
      </c>
      <c r="H52" s="37">
        <f>SUM(Jan!H52+G52)</f>
        <v>23676</v>
      </c>
      <c r="I52" s="37">
        <f t="shared" si="2"/>
        <v>0</v>
      </c>
      <c r="J52" s="37">
        <f t="shared" si="1"/>
        <v>73739</v>
      </c>
    </row>
    <row r="53" spans="1:10" s="12" customFormat="1" ht="15.75" customHeight="1">
      <c r="A53" s="10" t="s">
        <v>55</v>
      </c>
      <c r="B53" s="11" t="s">
        <v>20</v>
      </c>
      <c r="C53" s="7">
        <v>8089</v>
      </c>
      <c r="D53" s="37">
        <f>SUM(Jan!D53+C53*5)</f>
        <v>477347</v>
      </c>
      <c r="E53" s="8">
        <v>8775</v>
      </c>
      <c r="F53" s="37">
        <f>SUM(Jan!F53+E53*5)</f>
        <v>740458</v>
      </c>
      <c r="G53" s="8">
        <v>195656</v>
      </c>
      <c r="H53" s="37">
        <f>SUM(Jan!H53+G53)</f>
        <v>654140</v>
      </c>
      <c r="I53" s="37">
        <f t="shared" si="2"/>
        <v>212520</v>
      </c>
      <c r="J53" s="37">
        <f t="shared" si="1"/>
        <v>1871945</v>
      </c>
    </row>
    <row r="54" spans="1:10" s="12" customFormat="1" ht="15.75" customHeight="1">
      <c r="A54" s="10" t="s">
        <v>56</v>
      </c>
      <c r="B54" s="11" t="s">
        <v>20</v>
      </c>
      <c r="C54" s="7">
        <v>21405</v>
      </c>
      <c r="D54" s="37">
        <f>SUM(Jan!D54+C54*5)</f>
        <v>926044</v>
      </c>
      <c r="E54" s="8">
        <v>11413</v>
      </c>
      <c r="F54" s="37">
        <f>SUM(Jan!F54+E54*5)</f>
        <v>919103</v>
      </c>
      <c r="G54" s="8">
        <v>209233</v>
      </c>
      <c r="H54" s="37">
        <f>SUM(Jan!H54+G54)</f>
        <v>1197759</v>
      </c>
      <c r="I54" s="37">
        <f t="shared" si="2"/>
        <v>242051</v>
      </c>
      <c r="J54" s="37">
        <f t="shared" si="1"/>
        <v>3042906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SUM(Jan!D55+C55*5)</f>
        <v>93613</v>
      </c>
      <c r="E55" s="8">
        <v>0</v>
      </c>
      <c r="F55" s="37">
        <f>SUM(Jan!F55+E55*5)</f>
        <v>0</v>
      </c>
      <c r="G55" s="8">
        <v>0</v>
      </c>
      <c r="H55" s="37">
        <f>SUM(Jan!H55+G55)</f>
        <v>20081</v>
      </c>
      <c r="I55" s="38">
        <f t="shared" si="2"/>
        <v>0</v>
      </c>
      <c r="J55" s="37">
        <f t="shared" si="1"/>
        <v>113694</v>
      </c>
    </row>
    <row r="56" spans="1:10" s="1" customFormat="1" ht="15.75" customHeight="1">
      <c r="A56" s="5" t="s">
        <v>59</v>
      </c>
      <c r="B56" s="6" t="s">
        <v>20</v>
      </c>
      <c r="C56" s="7">
        <v>13081</v>
      </c>
      <c r="D56" s="37">
        <f>SUM(Jan!D56+C56*5)</f>
        <v>956713</v>
      </c>
      <c r="E56" s="8">
        <v>14033</v>
      </c>
      <c r="F56" s="37">
        <f>SUM(Jan!F56+E56*5)</f>
        <v>1679089</v>
      </c>
      <c r="G56" s="8">
        <v>148642</v>
      </c>
      <c r="H56" s="37">
        <f>SUM(Jan!H56+G56)</f>
        <v>1790316</v>
      </c>
      <c r="I56" s="38">
        <f t="shared" si="2"/>
        <v>175756</v>
      </c>
      <c r="J56" s="37">
        <f t="shared" si="1"/>
        <v>4426118</v>
      </c>
    </row>
    <row r="57" spans="1:10" s="1" customFormat="1" ht="15.75" customHeight="1">
      <c r="A57" s="5" t="s">
        <v>60</v>
      </c>
      <c r="B57" s="6" t="s">
        <v>20</v>
      </c>
      <c r="C57" s="7">
        <v>17160</v>
      </c>
      <c r="D57" s="37">
        <f>SUM(Jan!D57+C57*5)</f>
        <v>486418</v>
      </c>
      <c r="E57" s="8">
        <v>17959</v>
      </c>
      <c r="F57" s="37">
        <f>SUM(Jan!F57+E57*5)</f>
        <v>1194321</v>
      </c>
      <c r="G57" s="8">
        <v>234209</v>
      </c>
      <c r="H57" s="37">
        <f>SUM(Jan!H57+G57)</f>
        <v>871712</v>
      </c>
      <c r="I57" s="38">
        <f t="shared" si="2"/>
        <v>269328</v>
      </c>
      <c r="J57" s="37">
        <f t="shared" si="1"/>
        <v>2552451</v>
      </c>
    </row>
    <row r="58" spans="1:10" s="1" customFormat="1" ht="15.75" customHeight="1">
      <c r="A58" s="5" t="s">
        <v>61</v>
      </c>
      <c r="B58" s="6" t="s">
        <v>20</v>
      </c>
      <c r="C58" s="7">
        <v>15253</v>
      </c>
      <c r="D58" s="37">
        <f>SUM(Jan!D58+C58*5)</f>
        <v>1161683</v>
      </c>
      <c r="E58" s="8">
        <v>15250</v>
      </c>
      <c r="F58" s="37">
        <f>SUM(Jan!F58+E58*5)</f>
        <v>580963</v>
      </c>
      <c r="G58" s="8">
        <v>99440</v>
      </c>
      <c r="H58" s="37">
        <f>SUM(Jan!H58+G58)</f>
        <v>1283822</v>
      </c>
      <c r="I58" s="38">
        <f t="shared" si="2"/>
        <v>129943</v>
      </c>
      <c r="J58" s="37">
        <f t="shared" si="1"/>
        <v>3026468</v>
      </c>
    </row>
    <row r="59" spans="1:10" s="1" customFormat="1" ht="15.75" customHeight="1">
      <c r="A59" s="5" t="s">
        <v>65</v>
      </c>
      <c r="B59" s="6" t="s">
        <v>20</v>
      </c>
      <c r="C59" s="7">
        <v>251</v>
      </c>
      <c r="D59" s="37">
        <f>SUM(Jan!D59+C59*5)</f>
        <v>52530</v>
      </c>
      <c r="E59" s="8">
        <v>200</v>
      </c>
      <c r="F59" s="37">
        <f>SUM(Jan!F59+E59*5)</f>
        <v>123383</v>
      </c>
      <c r="G59" s="8">
        <v>2203</v>
      </c>
      <c r="H59" s="37">
        <f>SUM(Jan!H59+G59)</f>
        <v>718016</v>
      </c>
      <c r="I59" s="38">
        <f t="shared" si="2"/>
        <v>2654</v>
      </c>
      <c r="J59" s="37">
        <f t="shared" si="1"/>
        <v>893929</v>
      </c>
    </row>
    <row r="60" spans="1:10" s="1" customFormat="1" ht="15.75" customHeight="1">
      <c r="A60" s="5" t="s">
        <v>66</v>
      </c>
      <c r="B60" s="6" t="s">
        <v>20</v>
      </c>
      <c r="C60" s="7">
        <v>6272</v>
      </c>
      <c r="D60" s="37">
        <f>SUM(Jan!D60+C60*5)</f>
        <v>443653</v>
      </c>
      <c r="E60" s="8">
        <v>1719</v>
      </c>
      <c r="F60" s="37">
        <f>SUM(Jan!F60+E60*5)</f>
        <v>80829</v>
      </c>
      <c r="G60" s="8">
        <v>56244</v>
      </c>
      <c r="H60" s="37">
        <f>SUM(Jan!H60+G60)</f>
        <v>545747</v>
      </c>
      <c r="I60" s="38">
        <f t="shared" si="2"/>
        <v>64235</v>
      </c>
      <c r="J60" s="37">
        <f t="shared" si="1"/>
        <v>1070229</v>
      </c>
    </row>
    <row r="61" spans="1:10" s="1" customFormat="1" ht="15.75" customHeight="1">
      <c r="A61" s="5" t="s">
        <v>67</v>
      </c>
      <c r="B61" s="6" t="s">
        <v>20</v>
      </c>
      <c r="C61" s="7">
        <v>4899</v>
      </c>
      <c r="D61" s="37">
        <f>SUM(Jan!D61+C61*5)</f>
        <v>95451</v>
      </c>
      <c r="E61" s="8">
        <v>0</v>
      </c>
      <c r="F61" s="37">
        <f>SUM(Jan!F61+E61*5)</f>
        <v>18084</v>
      </c>
      <c r="G61" s="8">
        <v>53357</v>
      </c>
      <c r="H61" s="37">
        <f>SUM(Jan!H61+G61)</f>
        <v>118913</v>
      </c>
      <c r="I61" s="38">
        <f t="shared" si="2"/>
        <v>58256</v>
      </c>
      <c r="J61" s="37">
        <f t="shared" si="1"/>
        <v>232448</v>
      </c>
    </row>
    <row r="62" spans="1:10" s="12" customFormat="1" ht="15.75" customHeight="1">
      <c r="A62" s="10" t="s">
        <v>68</v>
      </c>
      <c r="B62" s="11" t="s">
        <v>20</v>
      </c>
      <c r="C62" s="7">
        <v>251</v>
      </c>
      <c r="D62" s="37">
        <f>SUM(Jan!D62+C62*5)</f>
        <v>138261</v>
      </c>
      <c r="E62" s="8">
        <v>884</v>
      </c>
      <c r="F62" s="37">
        <f>SUM(Jan!F62+E62*5)</f>
        <v>130068</v>
      </c>
      <c r="G62" s="8">
        <v>462</v>
      </c>
      <c r="H62" s="37">
        <f>SUM(Jan!H62+G62)</f>
        <v>247908</v>
      </c>
      <c r="I62" s="37">
        <f t="shared" si="2"/>
        <v>1597</v>
      </c>
      <c r="J62" s="37">
        <f t="shared" si="1"/>
        <v>516237</v>
      </c>
    </row>
    <row r="63" spans="1:10" s="1" customFormat="1" ht="15.75" customHeight="1">
      <c r="A63" s="5" t="s">
        <v>69</v>
      </c>
      <c r="B63" s="6" t="s">
        <v>20</v>
      </c>
      <c r="C63" s="7">
        <v>1182</v>
      </c>
      <c r="D63" s="37">
        <f>SUM(Jan!D63+C63*5)</f>
        <v>289811</v>
      </c>
      <c r="E63" s="8">
        <v>1737</v>
      </c>
      <c r="F63" s="37">
        <f>SUM(Jan!F63+E63*5)</f>
        <v>297020</v>
      </c>
      <c r="G63" s="8">
        <v>24660</v>
      </c>
      <c r="H63" s="37">
        <f>SUM(Jan!H63+G63)</f>
        <v>340528</v>
      </c>
      <c r="I63" s="38">
        <f t="shared" si="2"/>
        <v>27579</v>
      </c>
      <c r="J63" s="37">
        <f t="shared" si="1"/>
        <v>927359</v>
      </c>
    </row>
    <row r="64" spans="1:10" s="12" customFormat="1" ht="15.75" customHeight="1">
      <c r="A64" s="10" t="s">
        <v>70</v>
      </c>
      <c r="B64" s="11" t="s">
        <v>20</v>
      </c>
      <c r="C64" s="7">
        <v>9917</v>
      </c>
      <c r="D64" s="37">
        <f>SUM(Jan!D64+C64*5)</f>
        <v>333628</v>
      </c>
      <c r="E64" s="8">
        <v>9874</v>
      </c>
      <c r="F64" s="37">
        <f>SUM(Jan!F64+E64*5)</f>
        <v>460795</v>
      </c>
      <c r="G64" s="8">
        <v>100115</v>
      </c>
      <c r="H64" s="37">
        <f>SUM(Jan!H64+G64)</f>
        <v>527750</v>
      </c>
      <c r="I64" s="37">
        <f t="shared" si="2"/>
        <v>119906</v>
      </c>
      <c r="J64" s="37">
        <f t="shared" si="1"/>
        <v>1322173</v>
      </c>
    </row>
    <row r="65" spans="1:10" s="1" customFormat="1" ht="15.75" customHeight="1">
      <c r="A65" s="5" t="s">
        <v>71</v>
      </c>
      <c r="B65" s="6" t="s">
        <v>20</v>
      </c>
      <c r="C65" s="7">
        <v>6317</v>
      </c>
      <c r="D65" s="37">
        <f>SUM(Jan!D65+C65*5)</f>
        <v>222607</v>
      </c>
      <c r="E65" s="8">
        <v>1487</v>
      </c>
      <c r="F65" s="37">
        <f>SUM(Jan!F65+E65*5)</f>
        <v>163345</v>
      </c>
      <c r="G65" s="8">
        <v>61057</v>
      </c>
      <c r="H65" s="37">
        <f>SUM(Jan!H65+G65)</f>
        <v>401810</v>
      </c>
      <c r="I65" s="38">
        <f t="shared" si="2"/>
        <v>68861</v>
      </c>
      <c r="J65" s="37">
        <f>SUM(D65+F65+H65)</f>
        <v>787762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SUM(Jan!D66+C66*5)</f>
        <v>0</v>
      </c>
      <c r="E66" s="8">
        <v>0</v>
      </c>
      <c r="F66" s="37">
        <f>SUM(Jan!F66+E66*5)</f>
        <v>0</v>
      </c>
      <c r="G66" s="8">
        <v>0</v>
      </c>
      <c r="H66" s="37">
        <f>SUM(Jan!H66+G66)</f>
        <v>0</v>
      </c>
      <c r="I66" s="37">
        <f t="shared" si="2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9999</v>
      </c>
      <c r="D67" s="37">
        <f>SUM(Jan!D67+C67*5)</f>
        <v>424651</v>
      </c>
      <c r="E67" s="8">
        <v>0</v>
      </c>
      <c r="F67" s="37">
        <f>SUM(Jan!F67+E67*5)</f>
        <v>0</v>
      </c>
      <c r="G67" s="8">
        <v>20175</v>
      </c>
      <c r="H67" s="37">
        <f>SUM(Jan!H67+G67)</f>
        <v>298142</v>
      </c>
      <c r="I67" s="38">
        <f t="shared" si="2"/>
        <v>30174</v>
      </c>
      <c r="J67" s="37">
        <f t="shared" si="1"/>
        <v>722793</v>
      </c>
    </row>
    <row r="68" spans="1:10" s="12" customFormat="1" ht="15.75" customHeight="1">
      <c r="A68" s="10" t="s">
        <v>74</v>
      </c>
      <c r="B68" s="11" t="s">
        <v>20</v>
      </c>
      <c r="C68" s="7">
        <v>3173</v>
      </c>
      <c r="D68" s="37">
        <f>SUM(Jan!D68+C68*5)</f>
        <v>209648</v>
      </c>
      <c r="E68" s="8">
        <v>1307</v>
      </c>
      <c r="F68" s="37">
        <f>SUM(Jan!F68+E68*5)</f>
        <v>27623</v>
      </c>
      <c r="G68" s="8">
        <v>21309</v>
      </c>
      <c r="H68" s="37">
        <f>SUM(Jan!H68+G68)</f>
        <v>79564</v>
      </c>
      <c r="I68" s="37">
        <f t="shared" si="2"/>
        <v>25789</v>
      </c>
      <c r="J68" s="37">
        <f t="shared" si="1"/>
        <v>316835</v>
      </c>
    </row>
    <row r="69" spans="1:10" s="1" customFormat="1" ht="15.75" customHeight="1">
      <c r="A69" s="5" t="s">
        <v>75</v>
      </c>
      <c r="B69" s="6" t="s">
        <v>20</v>
      </c>
      <c r="C69" s="7">
        <v>1353</v>
      </c>
      <c r="D69" s="37">
        <f>SUM(Jan!D69+C69*5)</f>
        <v>170495</v>
      </c>
      <c r="E69" s="8">
        <v>5075</v>
      </c>
      <c r="F69" s="37">
        <f>SUM(Jan!F69+E69*5)</f>
        <v>294430</v>
      </c>
      <c r="G69" s="8">
        <v>27377</v>
      </c>
      <c r="H69" s="37">
        <f>SUM(Jan!H69+G69)</f>
        <v>928302</v>
      </c>
      <c r="I69" s="38">
        <f t="shared" si="2"/>
        <v>33805</v>
      </c>
      <c r="J69" s="37">
        <f t="shared" si="1"/>
        <v>1393227</v>
      </c>
    </row>
    <row r="70" spans="1:10" s="1" customFormat="1" ht="15.75" customHeight="1">
      <c r="A70" s="5" t="s">
        <v>76</v>
      </c>
      <c r="B70" s="6" t="s">
        <v>20</v>
      </c>
      <c r="C70" s="7">
        <v>389</v>
      </c>
      <c r="D70" s="37">
        <f>SUM(Jan!D70+C70*5)</f>
        <v>204098</v>
      </c>
      <c r="E70" s="8">
        <v>0</v>
      </c>
      <c r="F70" s="37">
        <f>SUM(Jan!F70+E70*5)</f>
        <v>108246</v>
      </c>
      <c r="G70" s="8">
        <v>2658</v>
      </c>
      <c r="H70" s="37">
        <f>SUM(Jan!H70+G70)</f>
        <v>582191</v>
      </c>
      <c r="I70" s="38">
        <f t="shared" si="2"/>
        <v>3047</v>
      </c>
      <c r="J70" s="37">
        <f t="shared" si="1"/>
        <v>894535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SUM(Jan!D71+C71*5)</f>
        <v>0</v>
      </c>
      <c r="E71" s="8">
        <v>0</v>
      </c>
      <c r="F71" s="37">
        <f>SUM(Jan!F71+E71*5)</f>
        <v>0</v>
      </c>
      <c r="G71" s="8">
        <v>0</v>
      </c>
      <c r="H71" s="37">
        <f>SUM(Jan!H71+G71)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SUM(Jan!D72+C72*5)</f>
        <v>72274</v>
      </c>
      <c r="E72" s="8">
        <v>0</v>
      </c>
      <c r="F72" s="37">
        <f>SUM(Jan!F72+E72*5)</f>
        <v>45318</v>
      </c>
      <c r="G72" s="8">
        <v>5632</v>
      </c>
      <c r="H72" s="37">
        <f>SUM(Jan!H72+G72)</f>
        <v>64198</v>
      </c>
      <c r="I72" s="37">
        <f t="shared" si="2"/>
        <v>5632</v>
      </c>
      <c r="J72" s="37">
        <f t="shared" si="1"/>
        <v>181790</v>
      </c>
    </row>
    <row r="73" spans="1:10" s="12" customFormat="1" ht="15.75" customHeight="1">
      <c r="A73" s="10" t="s">
        <v>80</v>
      </c>
      <c r="B73" s="11" t="s">
        <v>20</v>
      </c>
      <c r="C73" s="7">
        <v>11654</v>
      </c>
      <c r="D73" s="37">
        <f>SUM(Jan!D73+C73*5)</f>
        <v>668849</v>
      </c>
      <c r="E73" s="8">
        <v>0</v>
      </c>
      <c r="F73" s="37">
        <f>SUM(Jan!F73+E73*5)</f>
        <v>66265</v>
      </c>
      <c r="G73" s="8">
        <v>48757</v>
      </c>
      <c r="H73" s="37">
        <f>SUM(Jan!H73+G73)</f>
        <v>832882</v>
      </c>
      <c r="I73" s="37">
        <f t="shared" si="2"/>
        <v>60411</v>
      </c>
      <c r="J73" s="37">
        <f t="shared" si="1"/>
        <v>1567996</v>
      </c>
    </row>
    <row r="74" spans="1:10" s="1" customFormat="1" ht="15.75" customHeight="1">
      <c r="A74" s="5" t="s">
        <v>81</v>
      </c>
      <c r="B74" s="6" t="s">
        <v>20</v>
      </c>
      <c r="C74" s="7">
        <v>4281</v>
      </c>
      <c r="D74" s="37">
        <f>SUM(Jan!D74+C74*5)</f>
        <v>151754</v>
      </c>
      <c r="E74" s="8">
        <v>0</v>
      </c>
      <c r="F74" s="37">
        <f>SUM(Jan!F74+E74*5)</f>
        <v>78152</v>
      </c>
      <c r="G74" s="8">
        <v>14665</v>
      </c>
      <c r="H74" s="37">
        <f>SUM(Jan!H74+G74)</f>
        <v>141923</v>
      </c>
      <c r="I74" s="38">
        <f t="shared" si="2"/>
        <v>18946</v>
      </c>
      <c r="J74" s="37">
        <f t="shared" si="1"/>
        <v>371829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SUM(Jan!D75+C75*5)</f>
        <v>0</v>
      </c>
      <c r="E75" s="8">
        <v>0</v>
      </c>
      <c r="F75" s="37">
        <f>SUM(Jan!F75+E75*5)</f>
        <v>0</v>
      </c>
      <c r="G75" s="8">
        <v>0</v>
      </c>
      <c r="H75" s="37">
        <f>SUM(Jan!H75+G75)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SUM(Jan!D76+C76*5)</f>
        <v>0</v>
      </c>
      <c r="E76" s="8">
        <v>0</v>
      </c>
      <c r="F76" s="37">
        <f>SUM(Jan!F76+E76*5)</f>
        <v>0</v>
      </c>
      <c r="G76" s="8">
        <v>0</v>
      </c>
      <c r="H76" s="37">
        <f>SUM(Jan!H76+G76)</f>
        <v>-32880</v>
      </c>
      <c r="I76" s="37">
        <f t="shared" si="2"/>
        <v>0</v>
      </c>
      <c r="J76" s="37">
        <f>SUM(D76+F76+H76)</f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24107</v>
      </c>
      <c r="D77" s="37">
        <f>SUM(Jan!D77+C77*5)</f>
        <v>1111497</v>
      </c>
      <c r="E77" s="8">
        <v>8731</v>
      </c>
      <c r="F77" s="37">
        <f>SUM(Jan!F77+E77*5)</f>
        <v>1063340</v>
      </c>
      <c r="G77" s="8">
        <v>100088</v>
      </c>
      <c r="H77" s="37">
        <f>SUM(Jan!H77+G77)</f>
        <v>1451248</v>
      </c>
      <c r="I77" s="38">
        <f t="shared" si="2"/>
        <v>132926</v>
      </c>
      <c r="J77" s="37">
        <f>SUM(D77+F77+H77)</f>
        <v>3626085</v>
      </c>
    </row>
    <row r="78" spans="1:10" s="1" customFormat="1" ht="15.75" customHeight="1">
      <c r="A78" s="5" t="s">
        <v>140</v>
      </c>
      <c r="B78" s="6" t="s">
        <v>20</v>
      </c>
      <c r="C78" s="7">
        <v>0</v>
      </c>
      <c r="D78" s="37">
        <f>SUM(Jan!D78+C78*5)</f>
        <v>1506</v>
      </c>
      <c r="E78" s="8">
        <v>5819</v>
      </c>
      <c r="F78" s="37">
        <f>SUM(Jan!F78+E78*5)</f>
        <v>478438</v>
      </c>
      <c r="G78" s="8">
        <v>33862</v>
      </c>
      <c r="H78" s="37">
        <f>SUM(Jan!H78+G78)</f>
        <v>140185</v>
      </c>
      <c r="I78" s="38">
        <f t="shared" si="2"/>
        <v>39681</v>
      </c>
      <c r="J78" s="37">
        <f>SUM(D78+F78+H78)</f>
        <v>620129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SUM(Jan!D79+C79*5)</f>
        <v>24057</v>
      </c>
      <c r="E79" s="8">
        <v>3763</v>
      </c>
      <c r="F79" s="37">
        <f>SUM(Jan!F79+E79*5)</f>
        <v>685744</v>
      </c>
      <c r="G79" s="8">
        <v>12000</v>
      </c>
      <c r="H79" s="37">
        <f>SUM(Jan!H79+G79)</f>
        <v>172889</v>
      </c>
      <c r="I79" s="38">
        <f t="shared" si="2"/>
        <v>15763</v>
      </c>
      <c r="J79" s="37">
        <f>SUM(D79+F79+H79)</f>
        <v>882690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SUM(Jan!D80+C80*5)</f>
        <v>24057</v>
      </c>
      <c r="E80" s="8">
        <v>1703</v>
      </c>
      <c r="F80" s="37">
        <f>SUM(Jan!F80+E80*5)</f>
        <v>284028</v>
      </c>
      <c r="G80" s="8">
        <v>1669</v>
      </c>
      <c r="H80" s="37">
        <f>SUM(Jan!H80+G80)</f>
        <v>179665</v>
      </c>
      <c r="I80" s="38">
        <f t="shared" si="2"/>
        <v>3372</v>
      </c>
      <c r="J80" s="37">
        <f>SUM(D80+F80+H80)</f>
        <v>487750</v>
      </c>
    </row>
    <row r="81" spans="1:10" s="3" customFormat="1" ht="21.75">
      <c r="A81" s="20" t="s">
        <v>126</v>
      </c>
      <c r="B81" s="2"/>
      <c r="C81" s="9">
        <f>SUM(C5:C35)</f>
        <v>112411</v>
      </c>
      <c r="D81" s="38">
        <f aca="true" t="shared" si="3" ref="D81:J81">SUM(D5:D35)</f>
        <v>11059770</v>
      </c>
      <c r="E81" s="9">
        <f t="shared" si="3"/>
        <v>124346</v>
      </c>
      <c r="F81" s="38">
        <f t="shared" si="3"/>
        <v>5939665</v>
      </c>
      <c r="G81" s="9">
        <f t="shared" si="3"/>
        <v>1247901</v>
      </c>
      <c r="H81" s="38">
        <f t="shared" si="3"/>
        <v>14583551</v>
      </c>
      <c r="I81" s="38">
        <f t="shared" si="3"/>
        <v>1484658</v>
      </c>
      <c r="J81" s="38">
        <f t="shared" si="3"/>
        <v>31582986</v>
      </c>
    </row>
    <row r="82" spans="1:10" s="3" customFormat="1" ht="21.75">
      <c r="A82" s="20" t="s">
        <v>127</v>
      </c>
      <c r="B82" s="2"/>
      <c r="C82" s="9">
        <f>SUM(C36:C80)</f>
        <v>279741</v>
      </c>
      <c r="D82" s="38">
        <f aca="true" t="shared" si="4" ref="D82:J82">SUM(D36:D80)</f>
        <v>16789562</v>
      </c>
      <c r="E82" s="9">
        <f t="shared" si="4"/>
        <v>151662</v>
      </c>
      <c r="F82" s="38">
        <f t="shared" si="4"/>
        <v>12945998</v>
      </c>
      <c r="G82" s="9">
        <f t="shared" si="4"/>
        <v>2466469</v>
      </c>
      <c r="H82" s="38">
        <f t="shared" si="4"/>
        <v>23409315</v>
      </c>
      <c r="I82" s="38">
        <f t="shared" si="4"/>
        <v>2897872</v>
      </c>
      <c r="J82" s="38">
        <f t="shared" si="4"/>
        <v>53144875</v>
      </c>
    </row>
    <row r="83" spans="1:10" s="3" customFormat="1" ht="15.75" customHeight="1">
      <c r="A83" s="18" t="s">
        <v>89</v>
      </c>
      <c r="B83" s="2"/>
      <c r="C83" s="9">
        <f>SUM(C81:C82)</f>
        <v>392152</v>
      </c>
      <c r="D83" s="37">
        <f>SUM(Jan!D83+C83*5)</f>
        <v>27849332</v>
      </c>
      <c r="E83" s="9">
        <f aca="true" t="shared" si="5" ref="E83:J83">SUM(E81:E82)</f>
        <v>276008</v>
      </c>
      <c r="F83" s="38">
        <f t="shared" si="5"/>
        <v>18885663</v>
      </c>
      <c r="G83" s="9">
        <f t="shared" si="5"/>
        <v>3714370</v>
      </c>
      <c r="H83" s="38">
        <f t="shared" si="5"/>
        <v>37992866</v>
      </c>
      <c r="I83" s="38">
        <f t="shared" si="5"/>
        <v>4382530</v>
      </c>
      <c r="J83" s="38">
        <f t="shared" si="5"/>
        <v>84727861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1">
        <v>66429745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1">
        <v>53021336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D83:H86 K3:IV83 I83:J83 B3:C86 D3:J82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36:C80">
    <cfRule type="expression" priority="15" dxfId="0" stopIfTrue="1">
      <formula>CellHasFormula</formula>
    </cfRule>
  </conditionalFormatting>
  <conditionalFormatting sqref="C36:C80">
    <cfRule type="expression" priority="14" dxfId="0" stopIfTrue="1">
      <formula>CellHasFormula</formula>
    </cfRule>
  </conditionalFormatting>
  <conditionalFormatting sqref="C36:C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C5:C35">
    <cfRule type="expression" priority="5" dxfId="0" stopIfTrue="1">
      <formula>CellHasFormula</formula>
    </cfRule>
  </conditionalFormatting>
  <conditionalFormatting sqref="E5:E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I94" sqref="I94"/>
    </sheetView>
  </sheetViews>
  <sheetFormatPr defaultColWidth="9.140625" defaultRowHeight="12.75"/>
  <cols>
    <col min="1" max="1" width="18.71093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5" t="s">
        <v>142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" customFormat="1" ht="12.75">
      <c r="A2" s="1" t="s">
        <v>151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41" t="s">
        <v>11</v>
      </c>
      <c r="E4" s="4" t="s">
        <v>103</v>
      </c>
      <c r="F4" s="41" t="s">
        <v>14</v>
      </c>
      <c r="G4" s="4" t="s">
        <v>104</v>
      </c>
      <c r="H4" s="41" t="s">
        <v>90</v>
      </c>
      <c r="I4" s="41" t="s">
        <v>105</v>
      </c>
      <c r="J4" s="41" t="s">
        <v>18</v>
      </c>
    </row>
    <row r="5" spans="1:10" s="12" customFormat="1" ht="15.75" customHeight="1">
      <c r="A5" s="10" t="s">
        <v>129</v>
      </c>
      <c r="B5" s="11" t="s">
        <v>22</v>
      </c>
      <c r="C5" s="7">
        <v>15949</v>
      </c>
      <c r="D5" s="37">
        <f>SUM(Feb!D5+C5*4)</f>
        <v>613237</v>
      </c>
      <c r="E5" s="8">
        <v>4123</v>
      </c>
      <c r="F5" s="37">
        <f>SUM(Feb!F5+E5*4)</f>
        <v>266652</v>
      </c>
      <c r="G5" s="8">
        <v>34578</v>
      </c>
      <c r="H5" s="37">
        <f>SUM(Feb!H5+G5)</f>
        <v>545157</v>
      </c>
      <c r="I5" s="37">
        <f aca="true" t="shared" si="0" ref="I5:I41">SUM(C5,E5,G5)</f>
        <v>54650</v>
      </c>
      <c r="J5" s="37">
        <f>SUM(D5+F5+H5)</f>
        <v>1425046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SUM(Feb!D6+C6*4)</f>
        <v>29151</v>
      </c>
      <c r="E6" s="8">
        <v>614</v>
      </c>
      <c r="F6" s="37">
        <f>SUM(Feb!F6+E6*4)</f>
        <v>13016</v>
      </c>
      <c r="G6" s="8">
        <v>14555</v>
      </c>
      <c r="H6" s="37">
        <f>SUM(Feb!H6+G6)</f>
        <v>17922</v>
      </c>
      <c r="I6" s="37">
        <f t="shared" si="0"/>
        <v>15169</v>
      </c>
      <c r="J6" s="37">
        <f>SUM(D6+F6+H6)</f>
        <v>60089</v>
      </c>
    </row>
    <row r="7" spans="1:10" s="12" customFormat="1" ht="15.75" customHeight="1">
      <c r="A7" s="10" t="s">
        <v>23</v>
      </c>
      <c r="B7" s="11" t="s">
        <v>22</v>
      </c>
      <c r="C7" s="7">
        <v>6283</v>
      </c>
      <c r="D7" s="37">
        <f>SUM(Feb!D7+C7*4)</f>
        <v>219740</v>
      </c>
      <c r="E7" s="8">
        <v>1094</v>
      </c>
      <c r="F7" s="37">
        <f>SUM(Feb!F7+E7*4)</f>
        <v>199208</v>
      </c>
      <c r="G7" s="8">
        <v>14926</v>
      </c>
      <c r="H7" s="37">
        <f>SUM(Feb!H7+G7)</f>
        <v>344994</v>
      </c>
      <c r="I7" s="37">
        <f t="shared" si="0"/>
        <v>22303</v>
      </c>
      <c r="J7" s="37">
        <f aca="true" t="shared" si="1" ref="J7:J75">SUM(D7+F7+H7)</f>
        <v>763942</v>
      </c>
    </row>
    <row r="8" spans="1:10" s="1" customFormat="1" ht="15.75" customHeight="1">
      <c r="A8" s="5" t="s">
        <v>24</v>
      </c>
      <c r="B8" s="6" t="s">
        <v>22</v>
      </c>
      <c r="C8" s="7">
        <v>2449</v>
      </c>
      <c r="D8" s="37">
        <f>SUM(Feb!D8+C8*4)</f>
        <v>1431680</v>
      </c>
      <c r="E8" s="8">
        <v>7453</v>
      </c>
      <c r="F8" s="37">
        <f>SUM(Feb!F8+E8*4)</f>
        <v>507795</v>
      </c>
      <c r="G8" s="8">
        <v>59885</v>
      </c>
      <c r="H8" s="37">
        <f>SUM(Feb!H8+G8)</f>
        <v>2502915</v>
      </c>
      <c r="I8" s="38">
        <f t="shared" si="0"/>
        <v>69787</v>
      </c>
      <c r="J8" s="37">
        <f t="shared" si="1"/>
        <v>4442390</v>
      </c>
    </row>
    <row r="9" spans="1:10" s="12" customFormat="1" ht="15.75" customHeight="1">
      <c r="A9" s="10" t="s">
        <v>25</v>
      </c>
      <c r="B9" s="11" t="s">
        <v>22</v>
      </c>
      <c r="C9" s="7">
        <v>1748</v>
      </c>
      <c r="D9" s="37">
        <f>SUM(Feb!D9+C9*4)</f>
        <v>130024</v>
      </c>
      <c r="E9" s="8">
        <v>2338</v>
      </c>
      <c r="F9" s="37">
        <f>SUM(Feb!F9+E9*4)</f>
        <v>64825</v>
      </c>
      <c r="G9" s="8">
        <v>15017</v>
      </c>
      <c r="H9" s="37">
        <f>SUM(Feb!H9+G9)</f>
        <v>150230</v>
      </c>
      <c r="I9" s="37">
        <f t="shared" si="0"/>
        <v>19103</v>
      </c>
      <c r="J9" s="37">
        <f t="shared" si="1"/>
        <v>345079</v>
      </c>
    </row>
    <row r="10" spans="1:10" s="1" customFormat="1" ht="15.75" customHeight="1">
      <c r="A10" s="5" t="s">
        <v>27</v>
      </c>
      <c r="B10" s="6" t="s">
        <v>22</v>
      </c>
      <c r="C10" s="7">
        <v>560</v>
      </c>
      <c r="D10" s="37">
        <f>SUM(Feb!D10+C10*4)</f>
        <v>199877</v>
      </c>
      <c r="E10" s="8">
        <v>6400</v>
      </c>
      <c r="F10" s="37">
        <f>SUM(Feb!F10+E10*4)</f>
        <v>216386</v>
      </c>
      <c r="G10" s="8">
        <v>56455</v>
      </c>
      <c r="H10" s="37">
        <f>SUM(Feb!H10+G10)</f>
        <v>393903</v>
      </c>
      <c r="I10" s="38">
        <f t="shared" si="0"/>
        <v>63415</v>
      </c>
      <c r="J10" s="37">
        <f t="shared" si="1"/>
        <v>810166</v>
      </c>
    </row>
    <row r="11" spans="1:10" s="1" customFormat="1" ht="15.75" customHeight="1">
      <c r="A11" s="5" t="s">
        <v>30</v>
      </c>
      <c r="B11" s="6" t="s">
        <v>22</v>
      </c>
      <c r="C11" s="7">
        <v>0</v>
      </c>
      <c r="D11" s="37">
        <f>SUM(Feb!D11+C11*4)</f>
        <v>226543</v>
      </c>
      <c r="E11" s="8">
        <v>3981</v>
      </c>
      <c r="F11" s="37">
        <f>SUM(Feb!F11+E11*4)</f>
        <v>301827</v>
      </c>
      <c r="G11" s="8">
        <v>18357</v>
      </c>
      <c r="H11" s="37">
        <f>SUM(Feb!H11+G11)</f>
        <v>574212</v>
      </c>
      <c r="I11" s="38">
        <f t="shared" si="0"/>
        <v>22338</v>
      </c>
      <c r="J11" s="37">
        <f t="shared" si="1"/>
        <v>1102582</v>
      </c>
    </row>
    <row r="12" spans="1:10" s="1" customFormat="1" ht="15.75" customHeight="1">
      <c r="A12" s="5" t="s">
        <v>31</v>
      </c>
      <c r="B12" s="6" t="s">
        <v>22</v>
      </c>
      <c r="C12" s="7">
        <v>560</v>
      </c>
      <c r="D12" s="37">
        <f>SUM(Feb!D12+C12*4)</f>
        <v>225294</v>
      </c>
      <c r="E12" s="8">
        <v>6525</v>
      </c>
      <c r="F12" s="37">
        <f>SUM(Feb!F12+E12*4)</f>
        <v>170622</v>
      </c>
      <c r="G12" s="8">
        <v>49229</v>
      </c>
      <c r="H12" s="37">
        <f>SUM(Feb!H12+G12)</f>
        <v>279071</v>
      </c>
      <c r="I12" s="38">
        <f t="shared" si="0"/>
        <v>56314</v>
      </c>
      <c r="J12" s="37">
        <f t="shared" si="1"/>
        <v>674987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SUM(Feb!D13+C13*4)</f>
        <v>6299</v>
      </c>
      <c r="E13" s="8">
        <v>0</v>
      </c>
      <c r="F13" s="37">
        <f>SUM(Feb!F13+E13*4)</f>
        <v>5975</v>
      </c>
      <c r="G13" s="8">
        <v>0</v>
      </c>
      <c r="H13" s="37">
        <f>SUM(Feb!H13+G13)</f>
        <v>852</v>
      </c>
      <c r="I13" s="37">
        <f t="shared" si="0"/>
        <v>0</v>
      </c>
      <c r="J13" s="37">
        <f t="shared" si="1"/>
        <v>13126</v>
      </c>
    </row>
    <row r="14" spans="1:10" s="1" customFormat="1" ht="15.75" customHeight="1">
      <c r="A14" s="5" t="s">
        <v>37</v>
      </c>
      <c r="B14" s="6" t="s">
        <v>22</v>
      </c>
      <c r="C14" s="7">
        <v>5927</v>
      </c>
      <c r="D14" s="37">
        <f>SUM(Feb!D14+C14*4)</f>
        <v>340734</v>
      </c>
      <c r="E14" s="8">
        <v>0</v>
      </c>
      <c r="F14" s="37">
        <f>SUM(Feb!F14+E14*4)</f>
        <v>113867</v>
      </c>
      <c r="G14" s="8">
        <v>72425</v>
      </c>
      <c r="H14" s="37">
        <f>SUM(Feb!H14+G14)</f>
        <v>581177</v>
      </c>
      <c r="I14" s="38">
        <f t="shared" si="0"/>
        <v>78352</v>
      </c>
      <c r="J14" s="37">
        <f t="shared" si="1"/>
        <v>1035778</v>
      </c>
    </row>
    <row r="15" spans="1:10" s="1" customFormat="1" ht="15.75" customHeight="1">
      <c r="A15" s="5" t="s">
        <v>40</v>
      </c>
      <c r="B15" s="6" t="s">
        <v>22</v>
      </c>
      <c r="C15" s="7">
        <v>5022</v>
      </c>
      <c r="D15" s="37">
        <f>SUM(Feb!D15+C15*4)</f>
        <v>583835</v>
      </c>
      <c r="E15" s="8">
        <v>7173</v>
      </c>
      <c r="F15" s="37">
        <f>SUM(Feb!F15+E15*4)</f>
        <v>265267</v>
      </c>
      <c r="G15" s="8">
        <v>73054</v>
      </c>
      <c r="H15" s="37">
        <f>SUM(Feb!H15+G15)</f>
        <v>603315</v>
      </c>
      <c r="I15" s="38">
        <f t="shared" si="0"/>
        <v>85249</v>
      </c>
      <c r="J15" s="37">
        <f t="shared" si="1"/>
        <v>1452417</v>
      </c>
    </row>
    <row r="16" spans="1:10" s="1" customFormat="1" ht="15.75" customHeight="1">
      <c r="A16" s="5" t="s">
        <v>44</v>
      </c>
      <c r="B16" s="6" t="s">
        <v>22</v>
      </c>
      <c r="C16" s="7">
        <v>949</v>
      </c>
      <c r="D16" s="37">
        <f>SUM(Feb!D16+C16*4)</f>
        <v>402564</v>
      </c>
      <c r="E16" s="8">
        <v>0</v>
      </c>
      <c r="F16" s="37">
        <f>SUM(Feb!F16+E16*4)</f>
        <v>148043</v>
      </c>
      <c r="G16" s="8">
        <v>11142</v>
      </c>
      <c r="H16" s="37">
        <f>SUM(Feb!H16+G16)</f>
        <v>527758</v>
      </c>
      <c r="I16" s="38">
        <f t="shared" si="0"/>
        <v>12091</v>
      </c>
      <c r="J16" s="37">
        <f t="shared" si="1"/>
        <v>1078365</v>
      </c>
    </row>
    <row r="17" spans="1:10" s="1" customFormat="1" ht="15.75" customHeight="1">
      <c r="A17" s="5" t="s">
        <v>45</v>
      </c>
      <c r="B17" s="6" t="s">
        <v>22</v>
      </c>
      <c r="C17" s="7">
        <v>4295</v>
      </c>
      <c r="D17" s="37">
        <f>SUM(Feb!D17+C17*4)</f>
        <v>267074</v>
      </c>
      <c r="E17" s="8">
        <v>1533</v>
      </c>
      <c r="F17" s="37">
        <f>SUM(Feb!F17+E17*4)</f>
        <v>303620</v>
      </c>
      <c r="G17" s="8">
        <v>59707</v>
      </c>
      <c r="H17" s="37">
        <f>SUM(Feb!H17+G17)</f>
        <v>530830</v>
      </c>
      <c r="I17" s="38">
        <f t="shared" si="0"/>
        <v>65535</v>
      </c>
      <c r="J17" s="37">
        <f t="shared" si="1"/>
        <v>1101524</v>
      </c>
    </row>
    <row r="18" spans="1:10" s="1" customFormat="1" ht="15.75" customHeight="1">
      <c r="A18" s="5" t="s">
        <v>46</v>
      </c>
      <c r="B18" s="6" t="s">
        <v>22</v>
      </c>
      <c r="C18" s="7">
        <v>6328</v>
      </c>
      <c r="D18" s="37">
        <f>SUM(Feb!D18+C18*4)</f>
        <v>736620</v>
      </c>
      <c r="E18" s="8">
        <v>4054</v>
      </c>
      <c r="F18" s="37">
        <f>SUM(Feb!F18+E18*4)</f>
        <v>449116</v>
      </c>
      <c r="G18" s="8">
        <v>68214</v>
      </c>
      <c r="H18" s="37">
        <f>SUM(Feb!H18+G18)</f>
        <v>1276242</v>
      </c>
      <c r="I18" s="38">
        <f t="shared" si="0"/>
        <v>78596</v>
      </c>
      <c r="J18" s="37">
        <f t="shared" si="1"/>
        <v>2461978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SUM(Feb!D19+C19*4)</f>
        <v>36581</v>
      </c>
      <c r="E19" s="8">
        <v>0</v>
      </c>
      <c r="F19" s="37">
        <f>SUM(Feb!F19+E19*4)</f>
        <v>3767</v>
      </c>
      <c r="G19" s="8">
        <v>0</v>
      </c>
      <c r="H19" s="37">
        <f>SUM(Feb!H19+G19)</f>
        <v>263458</v>
      </c>
      <c r="I19" s="37">
        <f t="shared" si="0"/>
        <v>0</v>
      </c>
      <c r="J19" s="37">
        <f t="shared" si="1"/>
        <v>303806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SUM(Feb!D20+C20*4)</f>
        <v>0</v>
      </c>
      <c r="E20" s="8">
        <v>0</v>
      </c>
      <c r="F20" s="37">
        <f>SUM(Feb!F20+E20*4)</f>
        <v>0</v>
      </c>
      <c r="G20" s="8">
        <v>0</v>
      </c>
      <c r="H20" s="37">
        <f>SUM(Feb!H20+G20)</f>
        <v>0</v>
      </c>
      <c r="I20" s="37">
        <f t="shared" si="0"/>
        <v>0</v>
      </c>
      <c r="J20" s="37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16965</v>
      </c>
      <c r="D21" s="37">
        <f>SUM(Feb!D21+C21*4)</f>
        <v>296414</v>
      </c>
      <c r="E21" s="8">
        <v>1644</v>
      </c>
      <c r="F21" s="37">
        <f>SUM(Feb!F21+E21*4)</f>
        <v>110630</v>
      </c>
      <c r="G21" s="8">
        <v>68796</v>
      </c>
      <c r="H21" s="37">
        <f>SUM(Feb!H21+G21)</f>
        <v>540923</v>
      </c>
      <c r="I21" s="38">
        <f t="shared" si="0"/>
        <v>87405</v>
      </c>
      <c r="J21" s="37">
        <f t="shared" si="1"/>
        <v>947967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SUM(Feb!D22+C22*4)</f>
        <v>5045</v>
      </c>
      <c r="E22" s="8">
        <v>0</v>
      </c>
      <c r="F22" s="37">
        <f>SUM(Feb!F22+E22*4)</f>
        <v>0</v>
      </c>
      <c r="G22" s="8">
        <v>0</v>
      </c>
      <c r="H22" s="37">
        <f>SUM(Feb!H22+G22)</f>
        <v>15654</v>
      </c>
      <c r="I22" s="38">
        <f t="shared" si="0"/>
        <v>0</v>
      </c>
      <c r="J22" s="37">
        <f t="shared" si="1"/>
        <v>20699</v>
      </c>
    </row>
    <row r="23" spans="1:10" s="1" customFormat="1" ht="15.75" customHeight="1">
      <c r="A23" s="5" t="s">
        <v>52</v>
      </c>
      <c r="B23" s="6" t="s">
        <v>22</v>
      </c>
      <c r="C23" s="7">
        <v>6925</v>
      </c>
      <c r="D23" s="37">
        <f>SUM(Feb!D23+C23*4)</f>
        <v>706078</v>
      </c>
      <c r="E23" s="8">
        <v>4717</v>
      </c>
      <c r="F23" s="37">
        <f>SUM(Feb!F23+E23*4)</f>
        <v>383893</v>
      </c>
      <c r="G23" s="8">
        <v>25379</v>
      </c>
      <c r="H23" s="37">
        <f>SUM(Feb!H23+G23)</f>
        <v>1478505</v>
      </c>
      <c r="I23" s="38">
        <f t="shared" si="0"/>
        <v>37021</v>
      </c>
      <c r="J23" s="37">
        <f t="shared" si="1"/>
        <v>2568476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SUM(Feb!D24+C24*4)</f>
        <v>0</v>
      </c>
      <c r="E24" s="8">
        <v>0</v>
      </c>
      <c r="F24" s="37">
        <f>SUM(Feb!F24+E24*4)</f>
        <v>0</v>
      </c>
      <c r="G24" s="8">
        <v>0</v>
      </c>
      <c r="H24" s="37">
        <f>SUM(Feb!H24+G24)</f>
        <v>0</v>
      </c>
      <c r="I24" s="38">
        <f t="shared" si="0"/>
        <v>0</v>
      </c>
      <c r="J24" s="37">
        <f t="shared" si="1"/>
        <v>0</v>
      </c>
    </row>
    <row r="25" spans="1:10" s="12" customFormat="1" ht="15.75" customHeight="1">
      <c r="A25" s="10" t="s">
        <v>57</v>
      </c>
      <c r="B25" s="11" t="s">
        <v>22</v>
      </c>
      <c r="C25" s="7">
        <v>2769</v>
      </c>
      <c r="D25" s="37">
        <f>SUM(Feb!D25+C25*4)</f>
        <v>681110</v>
      </c>
      <c r="E25" s="8">
        <v>2197</v>
      </c>
      <c r="F25" s="37">
        <f>SUM(Feb!F25+E25*4)</f>
        <v>276203</v>
      </c>
      <c r="G25" s="8">
        <v>61161</v>
      </c>
      <c r="H25" s="37">
        <f>SUM(Feb!H25+G25)</f>
        <v>282632</v>
      </c>
      <c r="I25" s="37">
        <f t="shared" si="0"/>
        <v>66127</v>
      </c>
      <c r="J25" s="37">
        <f t="shared" si="1"/>
        <v>1239945</v>
      </c>
    </row>
    <row r="26" spans="1:10" s="1" customFormat="1" ht="15.75" customHeight="1">
      <c r="A26" s="5" t="s">
        <v>63</v>
      </c>
      <c r="B26" s="6" t="s">
        <v>22</v>
      </c>
      <c r="C26" s="7">
        <v>7139</v>
      </c>
      <c r="D26" s="37">
        <f>SUM(Feb!D26+C26*4)</f>
        <v>268640</v>
      </c>
      <c r="E26" s="8">
        <v>0</v>
      </c>
      <c r="F26" s="37">
        <f>SUM(Feb!F26+E26*4)</f>
        <v>134131</v>
      </c>
      <c r="G26" s="8">
        <v>85756</v>
      </c>
      <c r="H26" s="37">
        <f>SUM(Feb!H26+G26)</f>
        <v>297992</v>
      </c>
      <c r="I26" s="38">
        <f t="shared" si="0"/>
        <v>92895</v>
      </c>
      <c r="J26" s="37">
        <f t="shared" si="1"/>
        <v>700763</v>
      </c>
    </row>
    <row r="27" spans="1:10" s="1" customFormat="1" ht="15.75" customHeight="1">
      <c r="A27" s="5" t="s">
        <v>64</v>
      </c>
      <c r="B27" s="6" t="s">
        <v>22</v>
      </c>
      <c r="C27" s="7">
        <v>6690</v>
      </c>
      <c r="D27" s="37">
        <f>SUM(Feb!D27+C27*4)</f>
        <v>459950</v>
      </c>
      <c r="E27" s="8">
        <v>2868</v>
      </c>
      <c r="F27" s="37">
        <f>SUM(Feb!F27+E27*4)</f>
        <v>411460</v>
      </c>
      <c r="G27" s="8">
        <v>40828</v>
      </c>
      <c r="H27" s="37">
        <f>SUM(Feb!H27+G27)</f>
        <v>885834</v>
      </c>
      <c r="I27" s="38">
        <f t="shared" si="0"/>
        <v>50386</v>
      </c>
      <c r="J27" s="37">
        <f t="shared" si="1"/>
        <v>1757244</v>
      </c>
    </row>
    <row r="28" spans="1:10" s="1" customFormat="1" ht="15.75" customHeight="1">
      <c r="A28" s="5" t="s">
        <v>77</v>
      </c>
      <c r="B28" s="6" t="s">
        <v>22</v>
      </c>
      <c r="C28" s="7">
        <v>1371</v>
      </c>
      <c r="D28" s="37">
        <f>SUM(Feb!D28+C28*4)</f>
        <v>134444</v>
      </c>
      <c r="E28" s="8">
        <v>1703</v>
      </c>
      <c r="F28" s="37">
        <f>SUM(Feb!F28+E28*4)</f>
        <v>176985</v>
      </c>
      <c r="G28" s="8">
        <v>8177</v>
      </c>
      <c r="H28" s="37">
        <f>SUM(Feb!H28+G28)</f>
        <v>223919</v>
      </c>
      <c r="I28" s="38">
        <f t="shared" si="0"/>
        <v>11251</v>
      </c>
      <c r="J28" s="37">
        <f t="shared" si="1"/>
        <v>535348</v>
      </c>
    </row>
    <row r="29" spans="1:10" s="1" customFormat="1" ht="15.75" customHeight="1">
      <c r="A29" s="5" t="s">
        <v>82</v>
      </c>
      <c r="B29" s="6" t="s">
        <v>22</v>
      </c>
      <c r="C29" s="7">
        <v>7802</v>
      </c>
      <c r="D29" s="37">
        <f>SUM(Feb!D29+C29*4)</f>
        <v>961436</v>
      </c>
      <c r="E29" s="8">
        <v>0</v>
      </c>
      <c r="F29" s="37">
        <f>SUM(Feb!F29+E29*4)</f>
        <v>18264</v>
      </c>
      <c r="G29" s="8">
        <v>53401</v>
      </c>
      <c r="H29" s="37">
        <f>SUM(Feb!H29+G29)</f>
        <v>942293</v>
      </c>
      <c r="I29" s="38">
        <f t="shared" si="0"/>
        <v>61203</v>
      </c>
      <c r="J29" s="37">
        <f t="shared" si="1"/>
        <v>1921993</v>
      </c>
    </row>
    <row r="30" spans="1:10" s="1" customFormat="1" ht="15.75" customHeight="1">
      <c r="A30" s="5" t="s">
        <v>83</v>
      </c>
      <c r="B30" s="6" t="s">
        <v>22</v>
      </c>
      <c r="C30" s="7">
        <v>4375</v>
      </c>
      <c r="D30" s="37">
        <f>SUM(Feb!D30+C30*4)</f>
        <v>1220843</v>
      </c>
      <c r="E30" s="8">
        <v>1811</v>
      </c>
      <c r="F30" s="37">
        <f>SUM(Feb!F30+E30*4)</f>
        <v>185198</v>
      </c>
      <c r="G30" s="8">
        <v>35602</v>
      </c>
      <c r="H30" s="37">
        <f>SUM(Feb!H30+G30)</f>
        <v>841838</v>
      </c>
      <c r="I30" s="38">
        <f t="shared" si="0"/>
        <v>41788</v>
      </c>
      <c r="J30" s="37">
        <f t="shared" si="1"/>
        <v>2247879</v>
      </c>
    </row>
    <row r="31" spans="1:10" s="1" customFormat="1" ht="15.75" customHeight="1">
      <c r="A31" s="5" t="s">
        <v>84</v>
      </c>
      <c r="B31" s="6" t="s">
        <v>22</v>
      </c>
      <c r="C31" s="7">
        <v>10390</v>
      </c>
      <c r="D31" s="37">
        <f>SUM(Feb!D31+C31*4)</f>
        <v>285235</v>
      </c>
      <c r="E31" s="8">
        <v>6564</v>
      </c>
      <c r="F31" s="37">
        <f>SUM(Feb!F31+E31*4)</f>
        <v>702413</v>
      </c>
      <c r="G31" s="8">
        <v>96438</v>
      </c>
      <c r="H31" s="37">
        <f>SUM(Feb!H31+G31)</f>
        <v>1074177</v>
      </c>
      <c r="I31" s="38">
        <f t="shared" si="0"/>
        <v>113392</v>
      </c>
      <c r="J31" s="37">
        <f t="shared" si="1"/>
        <v>2061825</v>
      </c>
    </row>
    <row r="32" spans="1:10" s="12" customFormat="1" ht="15.75" customHeight="1">
      <c r="A32" s="10" t="s">
        <v>86</v>
      </c>
      <c r="B32" s="11" t="s">
        <v>22</v>
      </c>
      <c r="C32" s="7">
        <v>1102</v>
      </c>
      <c r="D32" s="37">
        <f>SUM(Feb!D32+C32*4)</f>
        <v>60333</v>
      </c>
      <c r="E32" s="8">
        <v>2368</v>
      </c>
      <c r="F32" s="37">
        <f>SUM(Feb!F32+E32*4)</f>
        <v>71343</v>
      </c>
      <c r="G32" s="8">
        <v>97544</v>
      </c>
      <c r="H32" s="37">
        <f>SUM(Feb!H32+G32)</f>
        <v>127787</v>
      </c>
      <c r="I32" s="37">
        <f t="shared" si="0"/>
        <v>101014</v>
      </c>
      <c r="J32" s="37">
        <f t="shared" si="1"/>
        <v>259463</v>
      </c>
    </row>
    <row r="33" spans="1:10" s="12" customFormat="1" ht="15.75" customHeight="1">
      <c r="A33" s="10" t="s">
        <v>135</v>
      </c>
      <c r="B33" s="11" t="s">
        <v>22</v>
      </c>
      <c r="C33" s="7">
        <v>2868</v>
      </c>
      <c r="D33" s="37">
        <f>SUM(Feb!D33+C33*4)</f>
        <v>40116</v>
      </c>
      <c r="E33" s="8">
        <v>6152</v>
      </c>
      <c r="F33" s="37">
        <f>SUM(Feb!F33+E33*4)</f>
        <v>172420</v>
      </c>
      <c r="G33" s="8">
        <v>37625</v>
      </c>
      <c r="H33" s="37">
        <f>SUM(Feb!H33+G33)</f>
        <v>148687</v>
      </c>
      <c r="I33" s="37">
        <f t="shared" si="0"/>
        <v>46645</v>
      </c>
      <c r="J33" s="37">
        <f t="shared" si="1"/>
        <v>361223</v>
      </c>
    </row>
    <row r="34" spans="1:10" s="12" customFormat="1" ht="15.75" customHeight="1">
      <c r="A34" s="10" t="s">
        <v>136</v>
      </c>
      <c r="B34" s="11" t="s">
        <v>22</v>
      </c>
      <c r="C34" s="7">
        <v>0</v>
      </c>
      <c r="D34" s="37">
        <f>SUM(Feb!D34+C34*4)</f>
        <v>961152</v>
      </c>
      <c r="E34" s="8">
        <v>2673</v>
      </c>
      <c r="F34" s="37">
        <f>SUM(Feb!F34+E34*4)</f>
        <v>368390</v>
      </c>
      <c r="G34" s="8">
        <v>1485</v>
      </c>
      <c r="H34" s="37">
        <f>SUM(Feb!H34+G34)</f>
        <v>158651</v>
      </c>
      <c r="I34" s="37">
        <f t="shared" si="0"/>
        <v>4158</v>
      </c>
      <c r="J34" s="37">
        <f t="shared" si="1"/>
        <v>1488193</v>
      </c>
    </row>
    <row r="35" spans="1:10" s="12" customFormat="1" ht="15.75" customHeight="1">
      <c r="A35" s="10" t="s">
        <v>137</v>
      </c>
      <c r="B35" s="11" t="s">
        <v>22</v>
      </c>
      <c r="C35" s="7">
        <v>0</v>
      </c>
      <c r="D35" s="37">
        <f>SUM(Feb!D35+C35*4)</f>
        <v>3585</v>
      </c>
      <c r="E35" s="8">
        <v>1467</v>
      </c>
      <c r="F35" s="37">
        <f>SUM(Feb!F35+E35*4)</f>
        <v>216157</v>
      </c>
      <c r="G35" s="8">
        <v>8736</v>
      </c>
      <c r="H35" s="37">
        <f>SUM(Feb!H35+G35)</f>
        <v>141095</v>
      </c>
      <c r="I35" s="37">
        <f t="shared" si="0"/>
        <v>10203</v>
      </c>
      <c r="J35" s="37">
        <f t="shared" si="1"/>
        <v>360837</v>
      </c>
    </row>
    <row r="36" spans="1:10" s="12" customFormat="1" ht="15.75" customHeight="1">
      <c r="A36" s="10" t="s">
        <v>130</v>
      </c>
      <c r="B36" s="11" t="s">
        <v>20</v>
      </c>
      <c r="C36" s="7">
        <v>9819</v>
      </c>
      <c r="D36" s="37">
        <f>SUM(Feb!D36+C36*4)</f>
        <v>574697</v>
      </c>
      <c r="E36" s="8">
        <v>0</v>
      </c>
      <c r="F36" s="37">
        <f>SUM(Feb!F36+E36*4)</f>
        <v>140577</v>
      </c>
      <c r="G36" s="8">
        <v>65256</v>
      </c>
      <c r="H36" s="37">
        <f>SUM(Feb!H36+G36)</f>
        <v>354832</v>
      </c>
      <c r="I36" s="37">
        <f t="shared" si="0"/>
        <v>75075</v>
      </c>
      <c r="J36" s="37">
        <f t="shared" si="1"/>
        <v>1070106</v>
      </c>
    </row>
    <row r="37" spans="1:10" s="1" customFormat="1" ht="15.75" customHeight="1">
      <c r="A37" s="5" t="s">
        <v>19</v>
      </c>
      <c r="B37" s="6" t="s">
        <v>20</v>
      </c>
      <c r="C37" s="7">
        <v>5991</v>
      </c>
      <c r="D37" s="37">
        <f>SUM(Feb!D37+C37*4)</f>
        <v>221433</v>
      </c>
      <c r="E37" s="8">
        <v>1184</v>
      </c>
      <c r="F37" s="37">
        <f>SUM(Feb!F37+E37*4)</f>
        <v>16803</v>
      </c>
      <c r="G37" s="8">
        <v>67808</v>
      </c>
      <c r="H37" s="37">
        <f>SUM(Feb!H37+G37)</f>
        <v>227888</v>
      </c>
      <c r="I37" s="38">
        <f t="shared" si="0"/>
        <v>74983</v>
      </c>
      <c r="J37" s="37">
        <f t="shared" si="1"/>
        <v>466124</v>
      </c>
    </row>
    <row r="38" spans="1:10" s="1" customFormat="1" ht="15.75" customHeight="1">
      <c r="A38" s="5" t="s">
        <v>26</v>
      </c>
      <c r="B38" s="6" t="s">
        <v>20</v>
      </c>
      <c r="C38" s="7">
        <v>25202</v>
      </c>
      <c r="D38" s="37">
        <f>SUM(Feb!D38+C38*4)</f>
        <v>1522124</v>
      </c>
      <c r="E38" s="8">
        <v>11663</v>
      </c>
      <c r="F38" s="37">
        <f>SUM(Feb!F38+E38*4)</f>
        <v>782608</v>
      </c>
      <c r="G38" s="8">
        <v>72256</v>
      </c>
      <c r="H38" s="37">
        <f>SUM(Feb!H38+G38)</f>
        <v>1612998</v>
      </c>
      <c r="I38" s="38">
        <f t="shared" si="0"/>
        <v>109121</v>
      </c>
      <c r="J38" s="37">
        <f t="shared" si="1"/>
        <v>3917730</v>
      </c>
    </row>
    <row r="39" spans="1:10" s="1" customFormat="1" ht="15.75" customHeight="1">
      <c r="A39" s="5" t="s">
        <v>28</v>
      </c>
      <c r="B39" s="6" t="s">
        <v>20</v>
      </c>
      <c r="C39" s="7">
        <v>9540</v>
      </c>
      <c r="D39" s="37">
        <f>SUM(Feb!D39+C39*4)</f>
        <v>607567</v>
      </c>
      <c r="E39" s="8">
        <v>362</v>
      </c>
      <c r="F39" s="37">
        <f>SUM(Feb!F39+E39*4)</f>
        <v>93050</v>
      </c>
      <c r="G39" s="8">
        <v>48896</v>
      </c>
      <c r="H39" s="37">
        <f>SUM(Feb!H39+G39)</f>
        <v>1298799</v>
      </c>
      <c r="I39" s="38">
        <f t="shared" si="0"/>
        <v>58798</v>
      </c>
      <c r="J39" s="37">
        <f t="shared" si="1"/>
        <v>1999416</v>
      </c>
    </row>
    <row r="40" spans="1:10" s="1" customFormat="1" ht="15.75" customHeight="1">
      <c r="A40" s="5" t="s">
        <v>29</v>
      </c>
      <c r="B40" s="6" t="s">
        <v>20</v>
      </c>
      <c r="C40" s="7">
        <v>9852</v>
      </c>
      <c r="D40" s="37">
        <f>SUM(Feb!D40+C40*4)</f>
        <v>369084</v>
      </c>
      <c r="E40" s="8">
        <v>1931</v>
      </c>
      <c r="F40" s="37">
        <f>SUM(Feb!F40+E40*4)</f>
        <v>89506</v>
      </c>
      <c r="G40" s="8">
        <v>30300</v>
      </c>
      <c r="H40" s="37">
        <f>SUM(Feb!H40+G40)</f>
        <v>416434</v>
      </c>
      <c r="I40" s="38">
        <f t="shared" si="0"/>
        <v>42083</v>
      </c>
      <c r="J40" s="37">
        <f t="shared" si="1"/>
        <v>875024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SUM(Feb!D41+C41*4)</f>
        <v>0</v>
      </c>
      <c r="E41" s="8">
        <v>0</v>
      </c>
      <c r="F41" s="37">
        <f>SUM(Feb!F41+E41*4)</f>
        <v>0</v>
      </c>
      <c r="G41" s="8">
        <v>0</v>
      </c>
      <c r="H41" s="37">
        <f>SUM(Feb!H41+G41)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12886</v>
      </c>
      <c r="D42" s="37">
        <f>SUM(Feb!D42+C42*4)</f>
        <v>598221</v>
      </c>
      <c r="E42" s="8">
        <v>4985</v>
      </c>
      <c r="F42" s="37">
        <f>SUM(Feb!F42+E42*4)</f>
        <v>368675</v>
      </c>
      <c r="G42" s="8">
        <v>120046</v>
      </c>
      <c r="H42" s="37">
        <f>SUM(Feb!H42+G42)</f>
        <v>1031155</v>
      </c>
      <c r="I42" s="38">
        <f aca="true" t="shared" si="2" ref="I42:I80">SUM(C42,E42,G42)</f>
        <v>137917</v>
      </c>
      <c r="J42" s="37">
        <f t="shared" si="1"/>
        <v>1998051</v>
      </c>
    </row>
    <row r="43" spans="1:10" s="1" customFormat="1" ht="15.75" customHeight="1">
      <c r="A43" s="5" t="s">
        <v>34</v>
      </c>
      <c r="B43" s="6" t="s">
        <v>20</v>
      </c>
      <c r="C43" s="7">
        <v>24971</v>
      </c>
      <c r="D43" s="37">
        <f>SUM(Feb!D43+C43*4)</f>
        <v>820290</v>
      </c>
      <c r="E43" s="8">
        <v>1703</v>
      </c>
      <c r="F43" s="37">
        <f>SUM(Feb!F43+E43*4)</f>
        <v>187400</v>
      </c>
      <c r="G43" s="8">
        <v>103625</v>
      </c>
      <c r="H43" s="37">
        <f>SUM(Feb!H43+G43)</f>
        <v>605669</v>
      </c>
      <c r="I43" s="38">
        <f t="shared" si="2"/>
        <v>130299</v>
      </c>
      <c r="J43" s="37">
        <f t="shared" si="1"/>
        <v>1613359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SUM(Feb!D44+C44*4)</f>
        <v>0</v>
      </c>
      <c r="E44" s="8">
        <v>0</v>
      </c>
      <c r="F44" s="37">
        <f>SUM(Feb!F44+E44*4)</f>
        <v>0</v>
      </c>
      <c r="G44" s="8">
        <v>0</v>
      </c>
      <c r="H44" s="37">
        <f>SUM(Feb!H44+G44)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18838</v>
      </c>
      <c r="D45" s="37">
        <f>SUM(Feb!D45+C45*4)</f>
        <v>1007115</v>
      </c>
      <c r="E45" s="8">
        <v>1708</v>
      </c>
      <c r="F45" s="37">
        <f>SUM(Feb!F45+E45*4)</f>
        <v>189923</v>
      </c>
      <c r="G45" s="8">
        <v>165482</v>
      </c>
      <c r="H45" s="37">
        <f>SUM(Feb!H45+G45)</f>
        <v>2194491</v>
      </c>
      <c r="I45" s="38">
        <f t="shared" si="2"/>
        <v>186028</v>
      </c>
      <c r="J45" s="37">
        <f t="shared" si="1"/>
        <v>3391529</v>
      </c>
    </row>
    <row r="46" spans="1:10" s="12" customFormat="1" ht="15.75" customHeight="1">
      <c r="A46" s="10" t="s">
        <v>39</v>
      </c>
      <c r="B46" s="11" t="s">
        <v>20</v>
      </c>
      <c r="C46" s="7">
        <v>3139</v>
      </c>
      <c r="D46" s="37">
        <f>SUM(Feb!D46+C46*4)</f>
        <v>149091</v>
      </c>
      <c r="E46" s="8">
        <v>789</v>
      </c>
      <c r="F46" s="37">
        <f>SUM(Feb!F46+E46*4)</f>
        <v>131848</v>
      </c>
      <c r="G46" s="8">
        <v>59171</v>
      </c>
      <c r="H46" s="37">
        <f>SUM(Feb!H46+G46)</f>
        <v>198907</v>
      </c>
      <c r="I46" s="37">
        <f t="shared" si="2"/>
        <v>63099</v>
      </c>
      <c r="J46" s="37">
        <f t="shared" si="1"/>
        <v>479846</v>
      </c>
    </row>
    <row r="47" spans="1:10" s="1" customFormat="1" ht="15.75" customHeight="1">
      <c r="A47" s="5" t="s">
        <v>41</v>
      </c>
      <c r="B47" s="6" t="s">
        <v>20</v>
      </c>
      <c r="C47" s="7">
        <v>22751</v>
      </c>
      <c r="D47" s="37">
        <f>SUM(Feb!D47+C47*4)</f>
        <v>1066814</v>
      </c>
      <c r="E47" s="8">
        <v>10720</v>
      </c>
      <c r="F47" s="37">
        <f>SUM(Feb!F47+E47*4)</f>
        <v>1341425</v>
      </c>
      <c r="G47" s="8">
        <v>417697</v>
      </c>
      <c r="H47" s="37">
        <f>SUM(Feb!H47+G47)</f>
        <v>1688235</v>
      </c>
      <c r="I47" s="38">
        <f t="shared" si="2"/>
        <v>451168</v>
      </c>
      <c r="J47" s="37">
        <f t="shared" si="1"/>
        <v>4096474</v>
      </c>
    </row>
    <row r="48" spans="1:10" s="1" customFormat="1" ht="15.75" customHeight="1">
      <c r="A48" s="5" t="s">
        <v>42</v>
      </c>
      <c r="B48" s="6" t="s">
        <v>20</v>
      </c>
      <c r="C48" s="7">
        <v>5713</v>
      </c>
      <c r="D48" s="37">
        <f>SUM(Feb!D48+C48*4)</f>
        <v>262863</v>
      </c>
      <c r="E48" s="8">
        <v>1772</v>
      </c>
      <c r="F48" s="37">
        <f>SUM(Feb!F48+E48*4)</f>
        <v>96214</v>
      </c>
      <c r="G48" s="8">
        <v>26677</v>
      </c>
      <c r="H48" s="37">
        <f>SUM(Feb!H48+G48)</f>
        <v>343771</v>
      </c>
      <c r="I48" s="38">
        <f t="shared" si="2"/>
        <v>34162</v>
      </c>
      <c r="J48" s="37">
        <f t="shared" si="1"/>
        <v>702848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SUM(Feb!D49+C49*4)</f>
        <v>54398</v>
      </c>
      <c r="E49" s="8">
        <v>0</v>
      </c>
      <c r="F49" s="37">
        <f>SUM(Feb!F49+E49*4)</f>
        <v>15072</v>
      </c>
      <c r="G49" s="8">
        <v>0</v>
      </c>
      <c r="H49" s="37">
        <f>SUM(Feb!H49+G49)</f>
        <v>4512</v>
      </c>
      <c r="I49" s="37">
        <f t="shared" si="2"/>
        <v>0</v>
      </c>
      <c r="J49" s="37">
        <f t="shared" si="1"/>
        <v>73982</v>
      </c>
    </row>
    <row r="50" spans="1:10" s="12" customFormat="1" ht="15.75" customHeight="1">
      <c r="A50" s="10" t="s">
        <v>132</v>
      </c>
      <c r="B50" s="11" t="s">
        <v>20</v>
      </c>
      <c r="C50" s="7">
        <v>7207</v>
      </c>
      <c r="D50" s="37">
        <f>SUM(Feb!D50+C50*4)</f>
        <v>444419</v>
      </c>
      <c r="E50" s="8">
        <v>0</v>
      </c>
      <c r="F50" s="37">
        <f>SUM(Feb!F50+E50*4)</f>
        <v>33340</v>
      </c>
      <c r="G50" s="8">
        <v>23401</v>
      </c>
      <c r="H50" s="37">
        <f>SUM(Feb!H50+G50)</f>
        <v>160173</v>
      </c>
      <c r="I50" s="37">
        <f t="shared" si="2"/>
        <v>30608</v>
      </c>
      <c r="J50" s="37">
        <f t="shared" si="1"/>
        <v>637932</v>
      </c>
    </row>
    <row r="51" spans="1:10" s="1" customFormat="1" ht="15.75" customHeight="1">
      <c r="A51" s="5" t="s">
        <v>48</v>
      </c>
      <c r="B51" s="6" t="s">
        <v>20</v>
      </c>
      <c r="C51" s="7">
        <v>12957</v>
      </c>
      <c r="D51" s="37">
        <f>SUM(Feb!D51+C51*4)</f>
        <v>986258</v>
      </c>
      <c r="E51" s="8">
        <v>1195</v>
      </c>
      <c r="F51" s="37">
        <f>SUM(Feb!F51+E51*4)</f>
        <v>82507</v>
      </c>
      <c r="G51" s="8">
        <v>95604</v>
      </c>
      <c r="H51" s="37">
        <f>SUM(Feb!H51+G51)</f>
        <v>987183</v>
      </c>
      <c r="I51" s="37">
        <f t="shared" si="2"/>
        <v>109756</v>
      </c>
      <c r="J51" s="37">
        <f t="shared" si="1"/>
        <v>2055948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SUM(Feb!D52+C52*4)</f>
        <v>40007</v>
      </c>
      <c r="E52" s="8">
        <v>106</v>
      </c>
      <c r="F52" s="37">
        <f>SUM(Feb!F52+E52*4)</f>
        <v>10480</v>
      </c>
      <c r="G52" s="8">
        <v>9798</v>
      </c>
      <c r="H52" s="37">
        <f>SUM(Feb!H52+G52)</f>
        <v>33474</v>
      </c>
      <c r="I52" s="37">
        <f t="shared" si="2"/>
        <v>9904</v>
      </c>
      <c r="J52" s="37">
        <f t="shared" si="1"/>
        <v>83961</v>
      </c>
    </row>
    <row r="53" spans="1:10" s="12" customFormat="1" ht="15.75" customHeight="1">
      <c r="A53" s="10" t="s">
        <v>55</v>
      </c>
      <c r="B53" s="11" t="s">
        <v>20</v>
      </c>
      <c r="C53" s="7">
        <v>6423</v>
      </c>
      <c r="D53" s="37">
        <f>SUM(Feb!D53+C53*4)</f>
        <v>503039</v>
      </c>
      <c r="E53" s="8">
        <v>11306</v>
      </c>
      <c r="F53" s="37">
        <f>SUM(Feb!F53+E53*4)</f>
        <v>785682</v>
      </c>
      <c r="G53" s="8">
        <v>65439</v>
      </c>
      <c r="H53" s="37">
        <f>SUM(Feb!H53+G53)</f>
        <v>719579</v>
      </c>
      <c r="I53" s="37">
        <f t="shared" si="2"/>
        <v>83168</v>
      </c>
      <c r="J53" s="37">
        <f t="shared" si="1"/>
        <v>2008300</v>
      </c>
    </row>
    <row r="54" spans="1:10" s="12" customFormat="1" ht="15.75" customHeight="1">
      <c r="A54" s="10" t="s">
        <v>56</v>
      </c>
      <c r="B54" s="11" t="s">
        <v>20</v>
      </c>
      <c r="C54" s="7">
        <v>16361</v>
      </c>
      <c r="D54" s="37">
        <f>SUM(Feb!D54+C54*4)</f>
        <v>991488</v>
      </c>
      <c r="E54" s="8">
        <v>20320</v>
      </c>
      <c r="F54" s="37">
        <f>SUM(Feb!F54+E54*4)</f>
        <v>1000383</v>
      </c>
      <c r="G54" s="8">
        <v>252519</v>
      </c>
      <c r="H54" s="37">
        <f>SUM(Feb!H54+G54)</f>
        <v>1450278</v>
      </c>
      <c r="I54" s="37">
        <f t="shared" si="2"/>
        <v>289200</v>
      </c>
      <c r="J54" s="37">
        <f t="shared" si="1"/>
        <v>3442149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SUM(Feb!D55+C55*4)</f>
        <v>93613</v>
      </c>
      <c r="E55" s="8">
        <v>90</v>
      </c>
      <c r="F55" s="37">
        <f>SUM(Feb!F55+E55*4)</f>
        <v>360</v>
      </c>
      <c r="G55" s="8">
        <v>0</v>
      </c>
      <c r="H55" s="37">
        <f>SUM(Feb!H55+G55)</f>
        <v>20081</v>
      </c>
      <c r="I55" s="38">
        <f t="shared" si="2"/>
        <v>90</v>
      </c>
      <c r="J55" s="37">
        <f t="shared" si="1"/>
        <v>114054</v>
      </c>
    </row>
    <row r="56" spans="1:10" s="1" customFormat="1" ht="15.75" customHeight="1">
      <c r="A56" s="5" t="s">
        <v>59</v>
      </c>
      <c r="B56" s="6" t="s">
        <v>20</v>
      </c>
      <c r="C56" s="7">
        <v>27200</v>
      </c>
      <c r="D56" s="37">
        <f>SUM(Feb!D56+C56*4)</f>
        <v>1065513</v>
      </c>
      <c r="E56" s="8">
        <v>19807</v>
      </c>
      <c r="F56" s="37">
        <f>SUM(Feb!F56+E56*4)</f>
        <v>1758317</v>
      </c>
      <c r="G56" s="8">
        <v>183362</v>
      </c>
      <c r="H56" s="37">
        <f>SUM(Feb!H56+G56)</f>
        <v>1973678</v>
      </c>
      <c r="I56" s="38">
        <f t="shared" si="2"/>
        <v>230369</v>
      </c>
      <c r="J56" s="37">
        <f t="shared" si="1"/>
        <v>4797508</v>
      </c>
    </row>
    <row r="57" spans="1:10" s="1" customFormat="1" ht="15.75" customHeight="1">
      <c r="A57" s="5" t="s">
        <v>60</v>
      </c>
      <c r="B57" s="6" t="s">
        <v>20</v>
      </c>
      <c r="C57" s="7">
        <v>19986</v>
      </c>
      <c r="D57" s="37">
        <f>SUM(Feb!D57+C57*4)</f>
        <v>566362</v>
      </c>
      <c r="E57" s="8">
        <v>14022</v>
      </c>
      <c r="F57" s="37">
        <f>SUM(Feb!F57+E57*4)</f>
        <v>1250409</v>
      </c>
      <c r="G57" s="8">
        <v>545431</v>
      </c>
      <c r="H57" s="37">
        <f>SUM(Feb!H57+G57)</f>
        <v>1417143</v>
      </c>
      <c r="I57" s="38">
        <f t="shared" si="2"/>
        <v>579439</v>
      </c>
      <c r="J57" s="37">
        <f>SUM(D57+F57+H57)</f>
        <v>3233914</v>
      </c>
    </row>
    <row r="58" spans="1:10" s="1" customFormat="1" ht="15.75" customHeight="1">
      <c r="A58" s="5" t="s">
        <v>61</v>
      </c>
      <c r="B58" s="6" t="s">
        <v>20</v>
      </c>
      <c r="C58" s="7">
        <v>15714</v>
      </c>
      <c r="D58" s="37">
        <f>SUM(Feb!D58+C58*4)</f>
        <v>1224539</v>
      </c>
      <c r="E58" s="8">
        <v>10893</v>
      </c>
      <c r="F58" s="37">
        <f>SUM(Feb!F58+E58*4)</f>
        <v>624535</v>
      </c>
      <c r="G58" s="8">
        <v>103467</v>
      </c>
      <c r="H58" s="37">
        <f>SUM(Feb!H58+G58)</f>
        <v>1387289</v>
      </c>
      <c r="I58" s="38">
        <f t="shared" si="2"/>
        <v>130074</v>
      </c>
      <c r="J58" s="37">
        <f t="shared" si="1"/>
        <v>3236363</v>
      </c>
    </row>
    <row r="59" spans="1:10" s="1" customFormat="1" ht="15.75" customHeight="1">
      <c r="A59" s="5" t="s">
        <v>65</v>
      </c>
      <c r="B59" s="6" t="s">
        <v>20</v>
      </c>
      <c r="C59" s="7">
        <v>7859</v>
      </c>
      <c r="D59" s="37">
        <f>SUM(Feb!D59+C59*4)</f>
        <v>83966</v>
      </c>
      <c r="E59" s="8">
        <v>3722</v>
      </c>
      <c r="F59" s="37">
        <f>SUM(Feb!F59+E59*4)</f>
        <v>138271</v>
      </c>
      <c r="G59" s="8">
        <v>88966</v>
      </c>
      <c r="H59" s="37">
        <f>SUM(Feb!H59+G59)</f>
        <v>806982</v>
      </c>
      <c r="I59" s="38">
        <f t="shared" si="2"/>
        <v>100547</v>
      </c>
      <c r="J59" s="37">
        <f t="shared" si="1"/>
        <v>1029219</v>
      </c>
    </row>
    <row r="60" spans="1:10" s="1" customFormat="1" ht="15.75" customHeight="1">
      <c r="A60" s="5" t="s">
        <v>66</v>
      </c>
      <c r="B60" s="6" t="s">
        <v>20</v>
      </c>
      <c r="C60" s="7">
        <v>11022</v>
      </c>
      <c r="D60" s="37">
        <f>SUM(Feb!D60+C60*4)</f>
        <v>487741</v>
      </c>
      <c r="E60" s="8">
        <v>1094</v>
      </c>
      <c r="F60" s="37">
        <f>SUM(Feb!F60+E60*4)</f>
        <v>85205</v>
      </c>
      <c r="G60" s="8">
        <v>131087</v>
      </c>
      <c r="H60" s="37">
        <f>SUM(Feb!H60+G60)</f>
        <v>676834</v>
      </c>
      <c r="I60" s="38">
        <f t="shared" si="2"/>
        <v>143203</v>
      </c>
      <c r="J60" s="37">
        <f t="shared" si="1"/>
        <v>1249780</v>
      </c>
    </row>
    <row r="61" spans="1:10" s="1" customFormat="1" ht="15.75" customHeight="1">
      <c r="A61" s="5" t="s">
        <v>67</v>
      </c>
      <c r="B61" s="6" t="s">
        <v>20</v>
      </c>
      <c r="C61" s="7">
        <v>4447</v>
      </c>
      <c r="D61" s="37">
        <f>SUM(Feb!D61+C61*4)</f>
        <v>113239</v>
      </c>
      <c r="E61" s="8">
        <v>0</v>
      </c>
      <c r="F61" s="37">
        <f>SUM(Feb!F61+E61*4)</f>
        <v>18084</v>
      </c>
      <c r="G61" s="8">
        <v>10709</v>
      </c>
      <c r="H61" s="37">
        <f>SUM(Feb!H61+G61)</f>
        <v>129622</v>
      </c>
      <c r="I61" s="38">
        <f t="shared" si="2"/>
        <v>15156</v>
      </c>
      <c r="J61" s="37">
        <f t="shared" si="1"/>
        <v>260945</v>
      </c>
    </row>
    <row r="62" spans="1:10" s="12" customFormat="1" ht="15.75" customHeight="1">
      <c r="A62" s="10" t="s">
        <v>68</v>
      </c>
      <c r="B62" s="11" t="s">
        <v>20</v>
      </c>
      <c r="C62" s="7">
        <v>8720</v>
      </c>
      <c r="D62" s="37">
        <f>SUM(Feb!D62+C62*4)</f>
        <v>173141</v>
      </c>
      <c r="E62" s="8">
        <v>3120</v>
      </c>
      <c r="F62" s="37">
        <f>SUM(Feb!F62+E62*4)</f>
        <v>142548</v>
      </c>
      <c r="G62" s="8">
        <v>8221</v>
      </c>
      <c r="H62" s="37">
        <f>SUM(Feb!H62+G62)</f>
        <v>256129</v>
      </c>
      <c r="I62" s="37">
        <f t="shared" si="2"/>
        <v>20061</v>
      </c>
      <c r="J62" s="37">
        <f t="shared" si="1"/>
        <v>571818</v>
      </c>
    </row>
    <row r="63" spans="1:10" s="1" customFormat="1" ht="15.75" customHeight="1">
      <c r="A63" s="5" t="s">
        <v>69</v>
      </c>
      <c r="B63" s="6" t="s">
        <v>20</v>
      </c>
      <c r="C63" s="7">
        <v>12547</v>
      </c>
      <c r="D63" s="37">
        <f>SUM(Feb!D63+C63*4)</f>
        <v>339999</v>
      </c>
      <c r="E63" s="8">
        <v>1414</v>
      </c>
      <c r="F63" s="37">
        <f>SUM(Feb!F63+E63*4)</f>
        <v>302676</v>
      </c>
      <c r="G63" s="8">
        <v>68706</v>
      </c>
      <c r="H63" s="37">
        <f>SUM(Feb!H63+G63)</f>
        <v>409234</v>
      </c>
      <c r="I63" s="38">
        <f t="shared" si="2"/>
        <v>82667</v>
      </c>
      <c r="J63" s="37">
        <f t="shared" si="1"/>
        <v>1051909</v>
      </c>
    </row>
    <row r="64" spans="1:10" s="12" customFormat="1" ht="15.75" customHeight="1">
      <c r="A64" s="10" t="s">
        <v>70</v>
      </c>
      <c r="B64" s="11" t="s">
        <v>20</v>
      </c>
      <c r="C64" s="7">
        <v>15984</v>
      </c>
      <c r="D64" s="37">
        <f>SUM(Feb!D64+C64*4)</f>
        <v>397564</v>
      </c>
      <c r="E64" s="8">
        <v>3805</v>
      </c>
      <c r="F64" s="37">
        <f>SUM(Feb!F64+E64*4)</f>
        <v>476015</v>
      </c>
      <c r="G64" s="8">
        <v>155619</v>
      </c>
      <c r="H64" s="37">
        <f>SUM(Feb!H64+G64)</f>
        <v>683369</v>
      </c>
      <c r="I64" s="37">
        <f t="shared" si="2"/>
        <v>175408</v>
      </c>
      <c r="J64" s="37">
        <f t="shared" si="1"/>
        <v>1556948</v>
      </c>
    </row>
    <row r="65" spans="1:10" s="1" customFormat="1" ht="15.75" customHeight="1">
      <c r="A65" s="5" t="s">
        <v>71</v>
      </c>
      <c r="B65" s="6" t="s">
        <v>20</v>
      </c>
      <c r="C65" s="7">
        <v>5849</v>
      </c>
      <c r="D65" s="37">
        <f>SUM(Feb!D65+C65*4)</f>
        <v>246003</v>
      </c>
      <c r="E65" s="8">
        <v>4638</v>
      </c>
      <c r="F65" s="37">
        <f>SUM(Feb!F65+E65*4)</f>
        <v>181897</v>
      </c>
      <c r="G65" s="8">
        <v>39318</v>
      </c>
      <c r="H65" s="37">
        <f>SUM(Feb!H65+G65)</f>
        <v>441128</v>
      </c>
      <c r="I65" s="38">
        <f t="shared" si="2"/>
        <v>49805</v>
      </c>
      <c r="J65" s="37">
        <f t="shared" si="1"/>
        <v>869028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SUM(Feb!D66+C66*4)</f>
        <v>0</v>
      </c>
      <c r="E66" s="8">
        <v>0</v>
      </c>
      <c r="F66" s="37">
        <f>SUM(Feb!F66+E66*4)</f>
        <v>0</v>
      </c>
      <c r="G66" s="8">
        <v>0</v>
      </c>
      <c r="H66" s="37">
        <f>SUM(Feb!H66+G66)</f>
        <v>0</v>
      </c>
      <c r="I66" s="37">
        <f t="shared" si="2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10480</v>
      </c>
      <c r="D67" s="37">
        <f>SUM(Feb!D67+C67*4)</f>
        <v>466571</v>
      </c>
      <c r="E67" s="8">
        <v>0</v>
      </c>
      <c r="F67" s="37">
        <f>SUM(Feb!F67+E67*4)</f>
        <v>0</v>
      </c>
      <c r="G67" s="8">
        <v>70672</v>
      </c>
      <c r="H67" s="37">
        <f>SUM(Feb!H67+G67)</f>
        <v>368814</v>
      </c>
      <c r="I67" s="38">
        <f t="shared" si="2"/>
        <v>81152</v>
      </c>
      <c r="J67" s="37">
        <f t="shared" si="1"/>
        <v>835385</v>
      </c>
    </row>
    <row r="68" spans="1:10" s="12" customFormat="1" ht="15.75" customHeight="1">
      <c r="A68" s="10" t="s">
        <v>74</v>
      </c>
      <c r="B68" s="11" t="s">
        <v>20</v>
      </c>
      <c r="C68" s="7">
        <v>1856</v>
      </c>
      <c r="D68" s="37">
        <f>SUM(Feb!D68+C68*4)</f>
        <v>217072</v>
      </c>
      <c r="E68" s="8">
        <v>49</v>
      </c>
      <c r="F68" s="37">
        <f>SUM(Feb!F68+E68*4)</f>
        <v>27819</v>
      </c>
      <c r="G68" s="8">
        <v>28712</v>
      </c>
      <c r="H68" s="37">
        <f>SUM(Feb!H68+G68)</f>
        <v>108276</v>
      </c>
      <c r="I68" s="37">
        <f t="shared" si="2"/>
        <v>30617</v>
      </c>
      <c r="J68" s="37">
        <f>SUM(D68+F68+H68)</f>
        <v>353167</v>
      </c>
    </row>
    <row r="69" spans="1:10" s="1" customFormat="1" ht="15.75" customHeight="1">
      <c r="A69" s="5" t="s">
        <v>75</v>
      </c>
      <c r="B69" s="6" t="s">
        <v>20</v>
      </c>
      <c r="C69" s="7">
        <v>2189</v>
      </c>
      <c r="D69" s="37">
        <f>SUM(Feb!D69+C69*4)</f>
        <v>179251</v>
      </c>
      <c r="E69" s="8">
        <v>0</v>
      </c>
      <c r="F69" s="37">
        <f>SUM(Feb!F69+E69*4)</f>
        <v>294430</v>
      </c>
      <c r="G69" s="8">
        <v>6572</v>
      </c>
      <c r="H69" s="37">
        <f>SUM(Feb!H69+G69)</f>
        <v>934874</v>
      </c>
      <c r="I69" s="38">
        <f t="shared" si="2"/>
        <v>8761</v>
      </c>
      <c r="J69" s="37">
        <f t="shared" si="1"/>
        <v>1408555</v>
      </c>
    </row>
    <row r="70" spans="1:10" s="1" customFormat="1" ht="15.75" customHeight="1">
      <c r="A70" s="5" t="s">
        <v>76</v>
      </c>
      <c r="B70" s="6" t="s">
        <v>20</v>
      </c>
      <c r="C70" s="7">
        <v>2924</v>
      </c>
      <c r="D70" s="37">
        <f>SUM(Feb!D70+C70*4)</f>
        <v>215794</v>
      </c>
      <c r="E70" s="8">
        <v>0</v>
      </c>
      <c r="F70" s="37">
        <f>SUM(Feb!F70+E70*4)</f>
        <v>108246</v>
      </c>
      <c r="G70" s="8">
        <v>27649</v>
      </c>
      <c r="H70" s="37">
        <f>SUM(Feb!H70+G70)</f>
        <v>609840</v>
      </c>
      <c r="I70" s="38">
        <f t="shared" si="2"/>
        <v>30573</v>
      </c>
      <c r="J70" s="37">
        <f t="shared" si="1"/>
        <v>933880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SUM(Feb!D71+C71*4)</f>
        <v>0</v>
      </c>
      <c r="E71" s="8">
        <v>0</v>
      </c>
      <c r="F71" s="37">
        <f>SUM(Feb!F71+E71*4)</f>
        <v>0</v>
      </c>
      <c r="G71" s="8">
        <v>0</v>
      </c>
      <c r="H71" s="37">
        <f>SUM(Feb!H71+G71)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2527</v>
      </c>
      <c r="D72" s="37">
        <f>SUM(Feb!D72+C72*4)</f>
        <v>82382</v>
      </c>
      <c r="E72" s="8">
        <v>1094</v>
      </c>
      <c r="F72" s="37">
        <f>SUM(Feb!F72+E72*4)</f>
        <v>49694</v>
      </c>
      <c r="G72" s="8">
        <v>35153</v>
      </c>
      <c r="H72" s="37">
        <f>SUM(Feb!H72+G72)</f>
        <v>99351</v>
      </c>
      <c r="I72" s="37">
        <f t="shared" si="2"/>
        <v>38774</v>
      </c>
      <c r="J72" s="37">
        <f t="shared" si="1"/>
        <v>231427</v>
      </c>
    </row>
    <row r="73" spans="1:10" s="12" customFormat="1" ht="15.75" customHeight="1">
      <c r="A73" s="10" t="s">
        <v>80</v>
      </c>
      <c r="B73" s="11" t="s">
        <v>20</v>
      </c>
      <c r="C73" s="7">
        <v>11670</v>
      </c>
      <c r="D73" s="37">
        <f>SUM(Feb!D73+C73*4)</f>
        <v>715529</v>
      </c>
      <c r="E73" s="8">
        <v>674</v>
      </c>
      <c r="F73" s="37">
        <f>SUM(Feb!F73+E73*4)</f>
        <v>68961</v>
      </c>
      <c r="G73" s="8">
        <v>89033</v>
      </c>
      <c r="H73" s="37">
        <f>SUM(Feb!H73+G73)</f>
        <v>921915</v>
      </c>
      <c r="I73" s="37">
        <f t="shared" si="2"/>
        <v>101377</v>
      </c>
      <c r="J73" s="37">
        <f t="shared" si="1"/>
        <v>1706405</v>
      </c>
    </row>
    <row r="74" spans="1:10" s="1" customFormat="1" ht="15.75" customHeight="1">
      <c r="A74" s="5" t="s">
        <v>81</v>
      </c>
      <c r="B74" s="6" t="s">
        <v>20</v>
      </c>
      <c r="C74" s="7">
        <v>4803</v>
      </c>
      <c r="D74" s="37">
        <f>SUM(Feb!D74+C74*4)</f>
        <v>170966</v>
      </c>
      <c r="E74" s="8">
        <v>167</v>
      </c>
      <c r="F74" s="37">
        <f>SUM(Feb!F74+E74*4)</f>
        <v>78820</v>
      </c>
      <c r="G74" s="8">
        <v>4417</v>
      </c>
      <c r="H74" s="37">
        <f>SUM(Feb!H74+G74)</f>
        <v>146340</v>
      </c>
      <c r="I74" s="38">
        <f t="shared" si="2"/>
        <v>9387</v>
      </c>
      <c r="J74" s="37">
        <f t="shared" si="1"/>
        <v>396126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SUM(Feb!D75+C75*4)</f>
        <v>0</v>
      </c>
      <c r="E75" s="8">
        <v>0</v>
      </c>
      <c r="F75" s="37">
        <f>SUM(Feb!F75+E75*4)</f>
        <v>0</v>
      </c>
      <c r="G75" s="8">
        <v>0</v>
      </c>
      <c r="H75" s="37">
        <f>SUM(Feb!H75+G75)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SUM(Feb!D76+C76*4)</f>
        <v>0</v>
      </c>
      <c r="E76" s="8">
        <v>0</v>
      </c>
      <c r="F76" s="37">
        <f>SUM(Feb!F76+E76*4)</f>
        <v>0</v>
      </c>
      <c r="G76" s="8">
        <v>0</v>
      </c>
      <c r="H76" s="37">
        <f>SUM(Feb!H76+G76)</f>
        <v>-32880</v>
      </c>
      <c r="I76" s="37">
        <f t="shared" si="2"/>
        <v>0</v>
      </c>
      <c r="J76" s="37">
        <f>SUM(D76+F76+H76)</f>
        <v>-32880</v>
      </c>
    </row>
    <row r="77" spans="1:10" s="1" customFormat="1" ht="15.75" customHeight="1">
      <c r="A77" s="5" t="s">
        <v>88</v>
      </c>
      <c r="B77" s="6" t="s">
        <v>20</v>
      </c>
      <c r="C77" s="7">
        <v>12599</v>
      </c>
      <c r="D77" s="37">
        <f>SUM(Feb!D77+C77*4)</f>
        <v>1161893</v>
      </c>
      <c r="E77" s="8">
        <v>6733</v>
      </c>
      <c r="F77" s="37">
        <f>SUM(Feb!F77+E77*4)</f>
        <v>1090272</v>
      </c>
      <c r="G77" s="8">
        <v>144149</v>
      </c>
      <c r="H77" s="37">
        <f>SUM(Feb!H77+G77)</f>
        <v>1595397</v>
      </c>
      <c r="I77" s="38">
        <f t="shared" si="2"/>
        <v>163481</v>
      </c>
      <c r="J77" s="37">
        <f>SUM(D77+F77+H77)</f>
        <v>3847562</v>
      </c>
    </row>
    <row r="78" spans="1:10" s="1" customFormat="1" ht="15.75" customHeight="1">
      <c r="A78" s="5" t="s">
        <v>140</v>
      </c>
      <c r="B78" s="6" t="s">
        <v>20</v>
      </c>
      <c r="C78" s="7">
        <v>0</v>
      </c>
      <c r="D78" s="37">
        <f>SUM(Feb!D78+C78*4)</f>
        <v>1506</v>
      </c>
      <c r="E78" s="8">
        <v>4455</v>
      </c>
      <c r="F78" s="37">
        <f>SUM(Feb!F78+E78*4)</f>
        <v>496258</v>
      </c>
      <c r="G78" s="8">
        <v>16486</v>
      </c>
      <c r="H78" s="37">
        <f>SUM(Feb!H78+G78)</f>
        <v>156671</v>
      </c>
      <c r="I78" s="38">
        <f t="shared" si="2"/>
        <v>20941</v>
      </c>
      <c r="J78" s="37">
        <f>SUM(D78+F78+H78)</f>
        <v>654435</v>
      </c>
    </row>
    <row r="79" spans="1:10" s="1" customFormat="1" ht="15.75" customHeight="1">
      <c r="A79" s="5" t="s">
        <v>138</v>
      </c>
      <c r="B79" s="6" t="s">
        <v>20</v>
      </c>
      <c r="C79" s="7">
        <v>0</v>
      </c>
      <c r="D79" s="37">
        <f>SUM(Feb!D79+C79*4)</f>
        <v>24057</v>
      </c>
      <c r="E79" s="8">
        <v>5970</v>
      </c>
      <c r="F79" s="37">
        <f>SUM(Feb!F79+E79*4)</f>
        <v>709624</v>
      </c>
      <c r="G79" s="8">
        <v>7783</v>
      </c>
      <c r="H79" s="37">
        <f>SUM(Feb!H79+G79)</f>
        <v>180672</v>
      </c>
      <c r="I79" s="38">
        <f t="shared" si="2"/>
        <v>13753</v>
      </c>
      <c r="J79" s="37">
        <f>SUM(D79+F79+H79)</f>
        <v>914353</v>
      </c>
    </row>
    <row r="80" spans="1:10" s="1" customFormat="1" ht="15.75" customHeight="1">
      <c r="A80" s="5" t="s">
        <v>139</v>
      </c>
      <c r="B80" s="6" t="s">
        <v>20</v>
      </c>
      <c r="C80" s="7">
        <v>0</v>
      </c>
      <c r="D80" s="37">
        <f>SUM(Feb!D80+C80*4)</f>
        <v>24057</v>
      </c>
      <c r="E80" s="8">
        <v>9118</v>
      </c>
      <c r="F80" s="37">
        <f>SUM(Feb!F80+E80*4)</f>
        <v>320500</v>
      </c>
      <c r="G80" s="8">
        <v>47074</v>
      </c>
      <c r="H80" s="37">
        <f>SUM(Feb!H80+G80)</f>
        <v>226739</v>
      </c>
      <c r="I80" s="38">
        <f t="shared" si="2"/>
        <v>56192</v>
      </c>
      <c r="J80" s="37">
        <f>SUM(D80+F80+H80)</f>
        <v>571296</v>
      </c>
    </row>
    <row r="81" spans="1:10" s="3" customFormat="1" ht="21.75">
      <c r="A81" s="20" t="s">
        <v>126</v>
      </c>
      <c r="B81" s="2"/>
      <c r="C81" s="9">
        <f>SUM(C5:C35)</f>
        <v>118466</v>
      </c>
      <c r="D81" s="38">
        <f aca="true" t="shared" si="3" ref="D81:J81">SUM(D5:D35)</f>
        <v>11533634</v>
      </c>
      <c r="E81" s="9">
        <f t="shared" si="3"/>
        <v>79452</v>
      </c>
      <c r="F81" s="38">
        <f t="shared" si="3"/>
        <v>6257473</v>
      </c>
      <c r="G81" s="9">
        <f t="shared" si="3"/>
        <v>1168472</v>
      </c>
      <c r="H81" s="38">
        <f t="shared" si="3"/>
        <v>15752023</v>
      </c>
      <c r="I81" s="38">
        <f t="shared" si="3"/>
        <v>1366390</v>
      </c>
      <c r="J81" s="38">
        <f t="shared" si="3"/>
        <v>33543130</v>
      </c>
    </row>
    <row r="82" spans="1:10" s="3" customFormat="1" ht="21.75">
      <c r="A82" s="20" t="s">
        <v>127</v>
      </c>
      <c r="B82" s="2"/>
      <c r="C82" s="9">
        <f>SUM(C36:C80)</f>
        <v>370026</v>
      </c>
      <c r="D82" s="38">
        <f aca="true" t="shared" si="4" ref="D82:J82">SUM(D36:D80)</f>
        <v>18269666</v>
      </c>
      <c r="E82" s="9">
        <f t="shared" si="4"/>
        <v>160609</v>
      </c>
      <c r="F82" s="38">
        <f t="shared" si="4"/>
        <v>13588434</v>
      </c>
      <c r="G82" s="9">
        <f t="shared" si="4"/>
        <v>3436561</v>
      </c>
      <c r="H82" s="38">
        <f t="shared" si="4"/>
        <v>26845876</v>
      </c>
      <c r="I82" s="38">
        <f t="shared" si="4"/>
        <v>3967196</v>
      </c>
      <c r="J82" s="38">
        <f t="shared" si="4"/>
        <v>58703976</v>
      </c>
    </row>
    <row r="83" spans="1:10" s="3" customFormat="1" ht="15.75" customHeight="1">
      <c r="A83" s="18" t="s">
        <v>89</v>
      </c>
      <c r="B83" s="2"/>
      <c r="C83" s="9">
        <f>SUM(C81:C82)</f>
        <v>488492</v>
      </c>
      <c r="D83" s="38">
        <f aca="true" t="shared" si="5" ref="D83:J83">SUM(D81:D82)</f>
        <v>29803300</v>
      </c>
      <c r="E83" s="9">
        <f t="shared" si="5"/>
        <v>240061</v>
      </c>
      <c r="F83" s="38">
        <f t="shared" si="5"/>
        <v>19845907</v>
      </c>
      <c r="G83" s="9">
        <f t="shared" si="5"/>
        <v>4605033</v>
      </c>
      <c r="H83" s="38">
        <f t="shared" si="5"/>
        <v>42597899</v>
      </c>
      <c r="I83" s="38">
        <f t="shared" si="5"/>
        <v>5333586</v>
      </c>
      <c r="J83" s="38">
        <f t="shared" si="5"/>
        <v>92247106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156</v>
      </c>
      <c r="J84" s="51">
        <v>73942861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155</v>
      </c>
      <c r="J85" s="51">
        <v>61187379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/>
  <mergeCells count="1">
    <mergeCell ref="A1:J1"/>
  </mergeCells>
  <conditionalFormatting sqref="A2:A83 C2:IV2 A1:IV1 D83:H86 K3:IV83 I83:J83 B3:C86 D3:J82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5:C80">
    <cfRule type="expression" priority="21" dxfId="0" stopIfTrue="1">
      <formula>CellHasFormula</formula>
    </cfRule>
  </conditionalFormatting>
  <conditionalFormatting sqref="E5:E80">
    <cfRule type="expression" priority="20" dxfId="0" stopIfTrue="1">
      <formula>CellHasFormula</formula>
    </cfRule>
  </conditionalFormatting>
  <conditionalFormatting sqref="G5:G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E36:E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kbopp</cp:lastModifiedBy>
  <cp:lastPrinted>2011-06-21T11:00:53Z</cp:lastPrinted>
  <dcterms:created xsi:type="dcterms:W3CDTF">2005-09-22T19:10:16Z</dcterms:created>
  <dcterms:modified xsi:type="dcterms:W3CDTF">2015-07-22T19:34:56Z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3000.00000000000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