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n\CSO-DSO\Scott Hope\GAP\Reports\July 2018 to June 2019\"/>
    </mc:Choice>
  </mc:AlternateContent>
  <workbookProtection lockStructure="1"/>
  <bookViews>
    <workbookView xWindow="9705" yWindow="75" windowWidth="8760" windowHeight="11505" activeTab="5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71027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<sst xmlns="http://schemas.openxmlformats.org/spreadsheetml/2006/main" count="1789" uniqueCount="142">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</sst>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M61" sqref="M61"/>
    </sheetView>
  </sheetViews>
  <sheetFormatPr defaultColWidth="9.140625"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4679</v>
      </c>
      <c r="D5" s="29">
        <f t="shared" ref="D5:D63" si="0">C5*1</f>
        <v>4679</v>
      </c>
      <c r="E5" s="58"/>
      <c r="F5" s="29">
        <f t="shared" ref="F5:F63" si="1">E5*1</f>
        <v>0</v>
      </c>
      <c r="G5" s="59">
        <v>8615</v>
      </c>
      <c r="H5" s="29">
        <f t="shared" ref="H5:H63" si="2">G5</f>
        <v>8615</v>
      </c>
      <c r="I5" s="29">
        <f t="shared" ref="I5:I63" si="3">C5+E5+G5</f>
        <v>13294</v>
      </c>
      <c r="J5" s="29">
        <f t="shared" ref="J5:J63" si="4">H5+F5+D5</f>
        <v>13294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>
        <v>3756</v>
      </c>
      <c r="D7" s="29">
        <f t="shared" si="0"/>
        <v>3756</v>
      </c>
      <c r="E7" s="58"/>
      <c r="F7" s="29">
        <f t="shared" si="1"/>
        <v>0</v>
      </c>
      <c r="G7" s="59">
        <v>3062</v>
      </c>
      <c r="H7" s="29">
        <f t="shared" si="2"/>
        <v>3062</v>
      </c>
      <c r="I7" s="29">
        <f t="shared" si="3"/>
        <v>6818</v>
      </c>
      <c r="J7" s="29">
        <f t="shared" si="4"/>
        <v>6818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>
        <v>6550</v>
      </c>
      <c r="D10" s="29">
        <f t="shared" si="0"/>
        <v>6550</v>
      </c>
      <c r="E10" s="58"/>
      <c r="F10" s="29">
        <f t="shared" si="1"/>
        <v>0</v>
      </c>
      <c r="G10" s="59">
        <v>10803</v>
      </c>
      <c r="H10" s="29">
        <f t="shared" si="2"/>
        <v>10803</v>
      </c>
      <c r="I10" s="29">
        <f t="shared" si="3"/>
        <v>17353</v>
      </c>
      <c r="J10" s="29">
        <f t="shared" si="4"/>
        <v>17353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>
        <v>5395</v>
      </c>
      <c r="D16" s="29">
        <f t="shared" si="0"/>
        <v>5395</v>
      </c>
      <c r="E16" s="58"/>
      <c r="F16" s="29">
        <f t="shared" si="1"/>
        <v>0</v>
      </c>
      <c r="G16" s="59">
        <v>8823</v>
      </c>
      <c r="H16" s="29">
        <f t="shared" si="2"/>
        <v>8823</v>
      </c>
      <c r="I16" s="29">
        <f t="shared" si="3"/>
        <v>14218</v>
      </c>
      <c r="J16" s="29">
        <f t="shared" si="4"/>
        <v>14218</v>
      </c>
    </row>
    <row r="17" spans="1:10" ht="15.75" customHeight="1" x14ac:dyDescent="0.2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>
        <v>1451</v>
      </c>
      <c r="D24" s="29">
        <f t="shared" si="0"/>
        <v>1451</v>
      </c>
      <c r="E24" s="58"/>
      <c r="F24" s="29">
        <f t="shared" si="1"/>
        <v>0</v>
      </c>
      <c r="G24" s="59">
        <v>399</v>
      </c>
      <c r="H24" s="29">
        <f t="shared" si="2"/>
        <v>399</v>
      </c>
      <c r="I24" s="29">
        <f t="shared" si="3"/>
        <v>1850</v>
      </c>
      <c r="J24" s="29">
        <f t="shared" si="4"/>
        <v>1850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>
        <v>3425</v>
      </c>
      <c r="D30" s="29">
        <f t="shared" si="0"/>
        <v>3425</v>
      </c>
      <c r="E30" s="58"/>
      <c r="F30" s="29">
        <f t="shared" si="1"/>
        <v>0</v>
      </c>
      <c r="G30" s="59">
        <v>3490</v>
      </c>
      <c r="H30" s="29">
        <f t="shared" si="2"/>
        <v>3490</v>
      </c>
      <c r="I30" s="29">
        <f t="shared" si="3"/>
        <v>6915</v>
      </c>
      <c r="J30" s="29">
        <f t="shared" si="4"/>
        <v>6915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1083</v>
      </c>
      <c r="D31" s="29">
        <f t="shared" si="0"/>
        <v>1083</v>
      </c>
      <c r="E31" s="58"/>
      <c r="F31" s="29">
        <f t="shared" si="1"/>
        <v>0</v>
      </c>
      <c r="G31" s="59">
        <v>2442</v>
      </c>
      <c r="H31" s="29">
        <f t="shared" si="2"/>
        <v>2442</v>
      </c>
      <c r="I31" s="29">
        <f t="shared" si="3"/>
        <v>3525</v>
      </c>
      <c r="J31" s="29">
        <f t="shared" si="4"/>
        <v>3525</v>
      </c>
    </row>
    <row r="32" spans="1:10" ht="15.75" customHeight="1" x14ac:dyDescent="0.2">
      <c r="A32" s="5" t="s">
        <v>19</v>
      </c>
      <c r="B32" s="18" t="s">
        <v>20</v>
      </c>
      <c r="C32" s="57">
        <v>1555</v>
      </c>
      <c r="D32" s="29">
        <f t="shared" si="0"/>
        <v>1555</v>
      </c>
      <c r="E32" s="58"/>
      <c r="F32" s="29">
        <f t="shared" si="1"/>
        <v>0</v>
      </c>
      <c r="G32" s="59">
        <v>544</v>
      </c>
      <c r="H32" s="29">
        <f t="shared" si="2"/>
        <v>544</v>
      </c>
      <c r="I32" s="29">
        <f t="shared" si="3"/>
        <v>2099</v>
      </c>
      <c r="J32" s="29">
        <f t="shared" si="4"/>
        <v>2099</v>
      </c>
    </row>
    <row r="33" spans="1:10" ht="15.75" customHeight="1" x14ac:dyDescent="0.2">
      <c r="A33" s="5" t="s">
        <v>26</v>
      </c>
      <c r="B33" s="18" t="s">
        <v>20</v>
      </c>
      <c r="C33" s="57">
        <v>1876</v>
      </c>
      <c r="D33" s="29">
        <f t="shared" si="0"/>
        <v>1876</v>
      </c>
      <c r="E33" s="58"/>
      <c r="F33" s="29">
        <f t="shared" si="1"/>
        <v>0</v>
      </c>
      <c r="G33" s="59">
        <v>8544</v>
      </c>
      <c r="H33" s="29">
        <f t="shared" si="2"/>
        <v>8544</v>
      </c>
      <c r="I33" s="29">
        <f t="shared" si="3"/>
        <v>10420</v>
      </c>
      <c r="J33" s="29">
        <f t="shared" si="4"/>
        <v>10420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>
        <v>1365</v>
      </c>
      <c r="D35" s="29">
        <f t="shared" si="0"/>
        <v>1365</v>
      </c>
      <c r="E35" s="58"/>
      <c r="F35" s="29">
        <f t="shared" si="1"/>
        <v>0</v>
      </c>
      <c r="G35" s="59">
        <v>11013</v>
      </c>
      <c r="H35" s="29">
        <f t="shared" si="2"/>
        <v>11013</v>
      </c>
      <c r="I35" s="29">
        <f t="shared" si="3"/>
        <v>12378</v>
      </c>
      <c r="J35" s="29">
        <f t="shared" si="4"/>
        <v>12378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>
        <v>3604</v>
      </c>
      <c r="D37" s="29">
        <f t="shared" si="0"/>
        <v>3604</v>
      </c>
      <c r="E37" s="58"/>
      <c r="F37" s="29">
        <f t="shared" si="1"/>
        <v>0</v>
      </c>
      <c r="G37" s="59">
        <v>6750</v>
      </c>
      <c r="H37" s="29">
        <f t="shared" si="2"/>
        <v>6750</v>
      </c>
      <c r="I37" s="29">
        <f t="shared" si="3"/>
        <v>10354</v>
      </c>
      <c r="J37" s="29">
        <f t="shared" si="4"/>
        <v>10354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>
        <v>136</v>
      </c>
      <c r="D39" s="29">
        <f t="shared" si="0"/>
        <v>136</v>
      </c>
      <c r="E39" s="58"/>
      <c r="F39" s="29">
        <f t="shared" si="1"/>
        <v>0</v>
      </c>
      <c r="G39" s="59">
        <v>272</v>
      </c>
      <c r="H39" s="29">
        <f t="shared" si="2"/>
        <v>272</v>
      </c>
      <c r="I39" s="29">
        <f t="shared" si="3"/>
        <v>408</v>
      </c>
      <c r="J39" s="29">
        <f t="shared" si="4"/>
        <v>408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>
        <v>14520</v>
      </c>
      <c r="D42" s="29">
        <f t="shared" si="0"/>
        <v>14520</v>
      </c>
      <c r="E42" s="58">
        <v>1018</v>
      </c>
      <c r="F42" s="29">
        <f t="shared" si="1"/>
        <v>1018</v>
      </c>
      <c r="G42" s="59">
        <v>42446</v>
      </c>
      <c r="H42" s="29">
        <f t="shared" si="2"/>
        <v>42446</v>
      </c>
      <c r="I42" s="29">
        <f t="shared" si="3"/>
        <v>57984</v>
      </c>
      <c r="J42" s="29">
        <f t="shared" si="4"/>
        <v>57984</v>
      </c>
    </row>
    <row r="43" spans="1:10" ht="15.75" customHeight="1" x14ac:dyDescent="0.2">
      <c r="A43" s="5" t="s">
        <v>42</v>
      </c>
      <c r="B43" s="18" t="s">
        <v>20</v>
      </c>
      <c r="C43" s="57">
        <v>7442</v>
      </c>
      <c r="D43" s="29">
        <f t="shared" si="0"/>
        <v>7442</v>
      </c>
      <c r="E43" s="58"/>
      <c r="F43" s="29">
        <f t="shared" si="1"/>
        <v>0</v>
      </c>
      <c r="G43" s="59">
        <v>35960</v>
      </c>
      <c r="H43" s="29">
        <f t="shared" si="2"/>
        <v>35960</v>
      </c>
      <c r="I43" s="29">
        <f t="shared" si="3"/>
        <v>43402</v>
      </c>
      <c r="J43" s="29">
        <f t="shared" si="4"/>
        <v>43402</v>
      </c>
    </row>
    <row r="44" spans="1:10" s="11" customFormat="1" ht="15.75" customHeight="1" x14ac:dyDescent="0.2">
      <c r="A44" s="9" t="s">
        <v>43</v>
      </c>
      <c r="B44" s="16" t="s">
        <v>20</v>
      </c>
      <c r="C44" s="57">
        <v>4999</v>
      </c>
      <c r="D44" s="29">
        <f t="shared" si="0"/>
        <v>4999</v>
      </c>
      <c r="E44" s="58"/>
      <c r="F44" s="29">
        <f t="shared" si="1"/>
        <v>0</v>
      </c>
      <c r="G44" s="59">
        <v>16485</v>
      </c>
      <c r="H44" s="29">
        <f t="shared" si="2"/>
        <v>16485</v>
      </c>
      <c r="I44" s="29">
        <f t="shared" si="3"/>
        <v>21484</v>
      </c>
      <c r="J44" s="29">
        <f t="shared" si="4"/>
        <v>21484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>
        <v>3494</v>
      </c>
      <c r="D46" s="29">
        <f t="shared" si="0"/>
        <v>3494</v>
      </c>
      <c r="E46" s="58"/>
      <c r="F46" s="29">
        <f t="shared" si="1"/>
        <v>0</v>
      </c>
      <c r="G46" s="59">
        <v>9158</v>
      </c>
      <c r="H46" s="29">
        <f t="shared" si="2"/>
        <v>9158</v>
      </c>
      <c r="I46" s="29">
        <f t="shared" si="3"/>
        <v>12652</v>
      </c>
      <c r="J46" s="29">
        <f t="shared" si="4"/>
        <v>12652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>
        <v>4536</v>
      </c>
      <c r="D48" s="29">
        <f t="shared" si="0"/>
        <v>4536</v>
      </c>
      <c r="E48" s="58"/>
      <c r="F48" s="29">
        <f t="shared" si="1"/>
        <v>0</v>
      </c>
      <c r="G48" s="59">
        <v>15755</v>
      </c>
      <c r="H48" s="29">
        <f t="shared" si="2"/>
        <v>15755</v>
      </c>
      <c r="I48" s="29">
        <f t="shared" si="3"/>
        <v>20291</v>
      </c>
      <c r="J48" s="29">
        <f t="shared" si="4"/>
        <v>20291</v>
      </c>
    </row>
    <row r="49" spans="1:10" ht="15.75" customHeight="1" x14ac:dyDescent="0.2">
      <c r="A49" s="5" t="s">
        <v>57</v>
      </c>
      <c r="B49" s="18" t="s">
        <v>20</v>
      </c>
      <c r="C49" s="57">
        <v>3096</v>
      </c>
      <c r="D49" s="29">
        <f t="shared" si="0"/>
        <v>3096</v>
      </c>
      <c r="E49" s="58"/>
      <c r="F49" s="29">
        <f t="shared" si="1"/>
        <v>0</v>
      </c>
      <c r="G49" s="59">
        <v>1401</v>
      </c>
      <c r="H49" s="29">
        <f t="shared" si="2"/>
        <v>1401</v>
      </c>
      <c r="I49" s="29">
        <f t="shared" si="3"/>
        <v>4497</v>
      </c>
      <c r="J49" s="29">
        <f t="shared" si="4"/>
        <v>4497</v>
      </c>
    </row>
    <row r="50" spans="1:10" ht="15.75" customHeight="1" x14ac:dyDescent="0.2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7">
        <v>600</v>
      </c>
      <c r="D51" s="29">
        <f t="shared" si="0"/>
        <v>600</v>
      </c>
      <c r="E51" s="58"/>
      <c r="F51" s="29">
        <f t="shared" si="1"/>
        <v>0</v>
      </c>
      <c r="G51" s="59">
        <v>0</v>
      </c>
      <c r="H51" s="29">
        <f t="shared" si="2"/>
        <v>0</v>
      </c>
      <c r="I51" s="29">
        <f t="shared" si="3"/>
        <v>600</v>
      </c>
      <c r="J51" s="29">
        <f t="shared" si="4"/>
        <v>600</v>
      </c>
    </row>
    <row r="52" spans="1:10" ht="15.75" customHeight="1" x14ac:dyDescent="0.2">
      <c r="A52" s="5" t="s">
        <v>60</v>
      </c>
      <c r="B52" s="18" t="s">
        <v>20</v>
      </c>
      <c r="C52" s="57">
        <v>3331</v>
      </c>
      <c r="D52" s="29">
        <f t="shared" si="0"/>
        <v>3331</v>
      </c>
      <c r="E52" s="58"/>
      <c r="F52" s="29">
        <f t="shared" si="1"/>
        <v>0</v>
      </c>
      <c r="G52" s="59">
        <v>0</v>
      </c>
      <c r="H52" s="29">
        <f t="shared" si="2"/>
        <v>0</v>
      </c>
      <c r="I52" s="29">
        <f t="shared" si="3"/>
        <v>3331</v>
      </c>
      <c r="J52" s="29">
        <f t="shared" si="4"/>
        <v>3331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>
        <v>1782</v>
      </c>
      <c r="D55" s="29">
        <f t="shared" si="0"/>
        <v>1782</v>
      </c>
      <c r="E55" s="58"/>
      <c r="F55" s="29">
        <f t="shared" si="1"/>
        <v>0</v>
      </c>
      <c r="G55" s="59">
        <v>10626</v>
      </c>
      <c r="H55" s="29">
        <f t="shared" si="2"/>
        <v>10626</v>
      </c>
      <c r="I55" s="29">
        <f t="shared" si="3"/>
        <v>12408</v>
      </c>
      <c r="J55" s="29">
        <f t="shared" si="4"/>
        <v>12408</v>
      </c>
    </row>
    <row r="56" spans="1:10" s="11" customFormat="1" ht="15.75" customHeight="1" x14ac:dyDescent="0.2">
      <c r="A56" s="9" t="s">
        <v>67</v>
      </c>
      <c r="B56" s="16" t="s">
        <v>20</v>
      </c>
      <c r="C56" s="57">
        <v>600</v>
      </c>
      <c r="D56" s="29">
        <f t="shared" si="0"/>
        <v>600</v>
      </c>
      <c r="E56" s="58"/>
      <c r="F56" s="29">
        <f t="shared" si="1"/>
        <v>0</v>
      </c>
      <c r="G56" s="59">
        <v>2323</v>
      </c>
      <c r="H56" s="29">
        <f t="shared" si="2"/>
        <v>2323</v>
      </c>
      <c r="I56" s="29">
        <f t="shared" si="3"/>
        <v>2923</v>
      </c>
      <c r="J56" s="29">
        <f t="shared" si="4"/>
        <v>2923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>
        <v>1338</v>
      </c>
      <c r="D58" s="29">
        <f t="shared" si="0"/>
        <v>1338</v>
      </c>
      <c r="E58" s="58"/>
      <c r="F58" s="29">
        <f t="shared" si="1"/>
        <v>0</v>
      </c>
      <c r="G58" s="59">
        <v>1387</v>
      </c>
      <c r="H58" s="29">
        <f t="shared" si="2"/>
        <v>1387</v>
      </c>
      <c r="I58" s="29">
        <f t="shared" si="3"/>
        <v>2725</v>
      </c>
      <c r="J58" s="29">
        <f t="shared" si="4"/>
        <v>2725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>
        <v>14865</v>
      </c>
      <c r="D60" s="29">
        <f t="shared" si="0"/>
        <v>14865</v>
      </c>
      <c r="E60" s="58"/>
      <c r="F60" s="29">
        <f t="shared" si="1"/>
        <v>0</v>
      </c>
      <c r="G60" s="59">
        <v>65186</v>
      </c>
      <c r="H60" s="29">
        <f t="shared" si="2"/>
        <v>65186</v>
      </c>
      <c r="I60" s="29">
        <f t="shared" si="3"/>
        <v>80051</v>
      </c>
      <c r="J60" s="29">
        <f t="shared" si="4"/>
        <v>80051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>
        <v>29751</v>
      </c>
      <c r="D63" s="29">
        <f t="shared" si="0"/>
        <v>29751</v>
      </c>
      <c r="E63" s="58"/>
      <c r="F63" s="29">
        <f t="shared" si="1"/>
        <v>0</v>
      </c>
      <c r="G63" s="59">
        <v>39301</v>
      </c>
      <c r="H63" s="29">
        <f t="shared" si="2"/>
        <v>39301</v>
      </c>
      <c r="I63" s="29">
        <f t="shared" si="3"/>
        <v>69052</v>
      </c>
      <c r="J63" s="29">
        <f t="shared" si="4"/>
        <v>69052</v>
      </c>
    </row>
    <row r="64" spans="1:10" ht="15.75" customHeight="1" x14ac:dyDescent="0.2">
      <c r="A64" s="5" t="s">
        <v>74</v>
      </c>
      <c r="B64" s="18" t="s">
        <v>20</v>
      </c>
      <c r="C64" s="57">
        <v>3245</v>
      </c>
      <c r="D64" s="29">
        <f t="shared" ref="D64:D71" si="5">C64*1</f>
        <v>3245</v>
      </c>
      <c r="E64" s="58"/>
      <c r="F64" s="29">
        <f t="shared" ref="F64:F71" si="6">E64*1</f>
        <v>0</v>
      </c>
      <c r="G64" s="59">
        <v>0</v>
      </c>
      <c r="H64" s="29">
        <f t="shared" ref="H64:H71" si="7">G64</f>
        <v>0</v>
      </c>
      <c r="I64" s="29">
        <f t="shared" ref="I64:I71" si="8">C64+E64+G64</f>
        <v>3245</v>
      </c>
      <c r="J64" s="29">
        <f t="shared" ref="J64:J71" si="9">H64+F64+D64</f>
        <v>3245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>
        <v>3600</v>
      </c>
      <c r="D69" s="29">
        <f t="shared" si="5"/>
        <v>3600</v>
      </c>
      <c r="E69" s="58"/>
      <c r="F69" s="29">
        <f t="shared" si="6"/>
        <v>0</v>
      </c>
      <c r="G69" s="59">
        <v>7200</v>
      </c>
      <c r="H69" s="29">
        <f t="shared" si="7"/>
        <v>7200</v>
      </c>
      <c r="I69" s="29">
        <f t="shared" si="8"/>
        <v>10800</v>
      </c>
      <c r="J69" s="29">
        <f t="shared" si="9"/>
        <v>10800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>
        <v>19486</v>
      </c>
      <c r="D71" s="29">
        <f t="shared" si="5"/>
        <v>19486</v>
      </c>
      <c r="E71" s="58"/>
      <c r="F71" s="29">
        <f t="shared" si="6"/>
        <v>0</v>
      </c>
      <c r="G71" s="59">
        <v>83944</v>
      </c>
      <c r="H71" s="29">
        <f t="shared" si="7"/>
        <v>83944</v>
      </c>
      <c r="I71" s="29">
        <f t="shared" si="8"/>
        <v>103430</v>
      </c>
      <c r="J71" s="29">
        <f t="shared" si="9"/>
        <v>103430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26339</v>
      </c>
      <c r="D72" s="31">
        <f t="shared" si="10"/>
        <v>26339</v>
      </c>
      <c r="E72" s="31">
        <f t="shared" si="10"/>
        <v>0</v>
      </c>
      <c r="F72" s="31">
        <f t="shared" si="10"/>
        <v>0</v>
      </c>
      <c r="G72" s="31">
        <f t="shared" si="10"/>
        <v>37634</v>
      </c>
      <c r="H72" s="31">
        <f t="shared" si="10"/>
        <v>37634</v>
      </c>
      <c r="I72" s="31">
        <f t="shared" si="10"/>
        <v>63973</v>
      </c>
      <c r="J72" s="31">
        <f t="shared" si="10"/>
        <v>63973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125221</v>
      </c>
      <c r="D73" s="31">
        <f t="shared" si="11"/>
        <v>125221</v>
      </c>
      <c r="E73" s="31">
        <f t="shared" si="11"/>
        <v>1018</v>
      </c>
      <c r="F73" s="31">
        <f t="shared" si="11"/>
        <v>1018</v>
      </c>
      <c r="G73" s="31">
        <f t="shared" si="11"/>
        <v>358295</v>
      </c>
      <c r="H73" s="31">
        <f t="shared" si="11"/>
        <v>358295</v>
      </c>
      <c r="I73" s="31">
        <f t="shared" si="11"/>
        <v>484534</v>
      </c>
      <c r="J73" s="31">
        <f t="shared" si="11"/>
        <v>484534</v>
      </c>
    </row>
    <row r="74" spans="1:10" s="3" customFormat="1" ht="15.75" customHeight="1" x14ac:dyDescent="0.2">
      <c r="A74" s="5" t="s">
        <v>87</v>
      </c>
      <c r="B74" s="13"/>
      <c r="C74" s="31">
        <f>SUM(C72:C73)</f>
        <v>151560</v>
      </c>
      <c r="D74" s="31">
        <f t="shared" ref="D74:J74" si="12">SUM(D72:D73)</f>
        <v>151560</v>
      </c>
      <c r="E74" s="35">
        <f t="shared" si="12"/>
        <v>1018</v>
      </c>
      <c r="F74" s="31">
        <f t="shared" si="12"/>
        <v>1018</v>
      </c>
      <c r="G74" s="35">
        <f t="shared" si="12"/>
        <v>395929</v>
      </c>
      <c r="H74" s="31">
        <f t="shared" si="12"/>
        <v>395929</v>
      </c>
      <c r="I74" s="31">
        <f t="shared" si="12"/>
        <v>548507</v>
      </c>
      <c r="J74" s="31">
        <f t="shared" si="12"/>
        <v>548507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(Jul!C5*10)+(Aug!C5*9)+(Sep!C5*8)+(Oct!C5*7)+(Nov!C5*6)+(Dec!C5*5)+(Jan!C5*4)+(Feb!C5*3)+(Mar!C5*2)+(Apr!C5*1)</f>
        <v>179742</v>
      </c>
      <c r="E5" s="8"/>
      <c r="F5" s="30">
        <f>(Jul!E5*10)+(Aug!E5*9)+(Sep!E5*8)+(Oct!E5*7)+(Nov!E5*6)+(Dec!E5*5)+(Jan!E5*4)+(Feb!E5*3)+(Mar!E5*2)+(Apr!E5*1)</f>
        <v>0</v>
      </c>
      <c r="G5" s="8"/>
      <c r="H5" s="30">
        <f>Mar!H5+G5</f>
        <v>63295</v>
      </c>
      <c r="I5" s="30">
        <f t="shared" ref="I5:I63" si="0">C5+E5+G5</f>
        <v>0</v>
      </c>
      <c r="J5" s="30">
        <f t="shared" ref="J5:J63" si="1">D5+F5+H5</f>
        <v>243037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49937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22188</v>
      </c>
      <c r="I6" s="30">
        <f t="shared" si="0"/>
        <v>0</v>
      </c>
      <c r="J6" s="30">
        <f t="shared" si="1"/>
        <v>72125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58850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6045</v>
      </c>
      <c r="I7" s="30">
        <f t="shared" si="0"/>
        <v>0</v>
      </c>
      <c r="J7" s="30">
        <f t="shared" si="1"/>
        <v>64895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18834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165</v>
      </c>
      <c r="I8" s="30">
        <f t="shared" si="0"/>
        <v>0</v>
      </c>
      <c r="J8" s="30">
        <f t="shared" si="1"/>
        <v>18999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605674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170539</v>
      </c>
      <c r="I10" s="30">
        <f t="shared" si="0"/>
        <v>0</v>
      </c>
      <c r="J10" s="30">
        <f t="shared" si="1"/>
        <v>776213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18797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11773</v>
      </c>
      <c r="I12" s="30">
        <f t="shared" si="0"/>
        <v>0</v>
      </c>
      <c r="J12" s="30">
        <f t="shared" si="1"/>
        <v>30570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365838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128250</v>
      </c>
      <c r="I16" s="30">
        <f t="shared" si="0"/>
        <v>0</v>
      </c>
      <c r="J16" s="30">
        <f t="shared" si="1"/>
        <v>494088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0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7708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789</v>
      </c>
      <c r="I22" s="30">
        <f t="shared" si="0"/>
        <v>0</v>
      </c>
      <c r="J22" s="30">
        <f t="shared" si="1"/>
        <v>8497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111436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24952</v>
      </c>
      <c r="I24" s="30">
        <f t="shared" si="0"/>
        <v>0</v>
      </c>
      <c r="J24" s="30">
        <f t="shared" si="1"/>
        <v>136388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2919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1668</v>
      </c>
      <c r="I25" s="30">
        <f t="shared" si="0"/>
        <v>0</v>
      </c>
      <c r="J25" s="30">
        <f t="shared" si="1"/>
        <v>4587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47953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20190</v>
      </c>
      <c r="I26" s="30">
        <f t="shared" si="0"/>
        <v>0</v>
      </c>
      <c r="J26" s="30">
        <f t="shared" si="1"/>
        <v>68143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1904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680</v>
      </c>
      <c r="I28" s="30">
        <f t="shared" si="0"/>
        <v>0</v>
      </c>
      <c r="J28" s="30">
        <f t="shared" si="1"/>
        <v>2584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34250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3490</v>
      </c>
      <c r="I30" s="30">
        <f t="shared" si="0"/>
        <v>0</v>
      </c>
      <c r="J30" s="30">
        <f t="shared" si="1"/>
        <v>37740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65566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12310</v>
      </c>
      <c r="I31" s="30">
        <f t="shared" si="0"/>
        <v>0</v>
      </c>
      <c r="J31" s="30">
        <f t="shared" si="1"/>
        <v>77876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15550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544</v>
      </c>
      <c r="I32" s="30">
        <f t="shared" si="0"/>
        <v>0</v>
      </c>
      <c r="J32" s="30">
        <f t="shared" si="1"/>
        <v>16094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255347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89997</v>
      </c>
      <c r="I33" s="30">
        <f t="shared" si="0"/>
        <v>0</v>
      </c>
      <c r="J33" s="30">
        <f t="shared" si="1"/>
        <v>345344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10205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1572</v>
      </c>
      <c r="I34" s="30">
        <f t="shared" si="0"/>
        <v>0</v>
      </c>
      <c r="J34" s="30">
        <f t="shared" si="1"/>
        <v>11777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40411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25043</v>
      </c>
      <c r="I35" s="30">
        <f t="shared" si="0"/>
        <v>0</v>
      </c>
      <c r="J35" s="30">
        <f t="shared" si="1"/>
        <v>65454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103565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45586</v>
      </c>
      <c r="I37" s="30">
        <f t="shared" si="0"/>
        <v>0</v>
      </c>
      <c r="J37" s="30">
        <f t="shared" si="1"/>
        <v>149151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341472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137027</v>
      </c>
      <c r="I39" s="30">
        <f t="shared" si="0"/>
        <v>0</v>
      </c>
      <c r="J39" s="30">
        <f t="shared" si="1"/>
        <v>478499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5400</v>
      </c>
      <c r="E41" s="8"/>
      <c r="F41" s="30">
        <f>(Jul!E41*10)+(Aug!E41*9)+(Sep!E41*8)+(Oct!E41*7)+(Nov!E41*6)+(Dec!E41*5)+(Jan!E41*4)+(Feb!E41*3)+(Mar!E41*2)+(Apr!E41*1)</f>
        <v>6279</v>
      </c>
      <c r="G41" s="8"/>
      <c r="H41" s="30">
        <f>Mar!H41+G41</f>
        <v>6879</v>
      </c>
      <c r="I41" s="30">
        <f t="shared" si="0"/>
        <v>0</v>
      </c>
      <c r="J41" s="30">
        <f t="shared" si="1"/>
        <v>18558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547727</v>
      </c>
      <c r="E42" s="8"/>
      <c r="F42" s="30">
        <f>(Jul!E42*10)+(Aug!E42*9)+(Sep!E42*8)+(Oct!E42*7)+(Nov!E42*6)+(Dec!E42*5)+(Jan!E42*4)+(Feb!E42*3)+(Mar!E42*2)+(Apr!E42*1)</f>
        <v>18324</v>
      </c>
      <c r="G42" s="8"/>
      <c r="H42" s="30">
        <f>Mar!H42+G42</f>
        <v>159778</v>
      </c>
      <c r="I42" s="30">
        <f t="shared" si="0"/>
        <v>0</v>
      </c>
      <c r="J42" s="30">
        <f t="shared" si="1"/>
        <v>725829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264860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105986</v>
      </c>
      <c r="I43" s="30">
        <f t="shared" si="0"/>
        <v>0</v>
      </c>
      <c r="J43" s="30">
        <f t="shared" si="1"/>
        <v>370846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170225</v>
      </c>
      <c r="E44" s="8"/>
      <c r="F44" s="30">
        <f>(Jul!E44*10)+(Aug!E44*9)+(Sep!E44*8)+(Oct!E44*7)+(Nov!E44*6)+(Dec!E44*5)+(Jan!E44*4)+(Feb!E44*3)+(Mar!E44*2)+(Apr!E44*1)</f>
        <v>7679</v>
      </c>
      <c r="G44" s="8"/>
      <c r="H44" s="30">
        <f>Mar!H44+G44</f>
        <v>57031</v>
      </c>
      <c r="I44" s="30">
        <f t="shared" si="0"/>
        <v>0</v>
      </c>
      <c r="J44" s="30">
        <f t="shared" si="1"/>
        <v>234935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5994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5994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34940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9158</v>
      </c>
      <c r="I46" s="30">
        <f t="shared" si="0"/>
        <v>0</v>
      </c>
      <c r="J46" s="30">
        <f t="shared" si="1"/>
        <v>44098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47264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4060</v>
      </c>
      <c r="I47" s="30">
        <f t="shared" si="0"/>
        <v>0</v>
      </c>
      <c r="J47" s="30">
        <f t="shared" si="1"/>
        <v>51324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288359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106285</v>
      </c>
      <c r="I48" s="30">
        <f t="shared" si="0"/>
        <v>0</v>
      </c>
      <c r="J48" s="30">
        <f t="shared" si="1"/>
        <v>394644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259304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148534</v>
      </c>
      <c r="I49" s="30">
        <f t="shared" si="0"/>
        <v>0</v>
      </c>
      <c r="J49" s="30">
        <f t="shared" si="1"/>
        <v>407838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61710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68899</v>
      </c>
      <c r="I50" s="30">
        <f t="shared" si="0"/>
        <v>0</v>
      </c>
      <c r="J50" s="30">
        <f t="shared" si="1"/>
        <v>130609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161071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67018</v>
      </c>
      <c r="I51" s="30">
        <f t="shared" si="0"/>
        <v>0</v>
      </c>
      <c r="J51" s="30">
        <f t="shared" si="1"/>
        <v>228089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33310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33310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303166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69313</v>
      </c>
      <c r="I55" s="30">
        <f t="shared" si="0"/>
        <v>0</v>
      </c>
      <c r="J55" s="30">
        <f t="shared" si="1"/>
        <v>372479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19112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9531</v>
      </c>
      <c r="I56" s="30">
        <f t="shared" si="0"/>
        <v>0</v>
      </c>
      <c r="J56" s="30">
        <f t="shared" si="1"/>
        <v>28643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57631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2869</v>
      </c>
      <c r="I57" s="30">
        <f t="shared" si="0"/>
        <v>0</v>
      </c>
      <c r="J57" s="30">
        <f t="shared" si="1"/>
        <v>60500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40628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10224</v>
      </c>
      <c r="I58" s="30">
        <f t="shared" si="0"/>
        <v>0</v>
      </c>
      <c r="J58" s="30">
        <f t="shared" si="1"/>
        <v>50852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437347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167836</v>
      </c>
      <c r="I60" s="30">
        <f t="shared" si="0"/>
        <v>0</v>
      </c>
      <c r="J60" s="30">
        <f t="shared" si="1"/>
        <v>605183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562421</v>
      </c>
      <c r="E63" s="8"/>
      <c r="F63" s="30">
        <f>(Jul!E63*10)+(Aug!E63*9)+(Sep!E63*8)+(Oct!E63*7)+(Nov!E63*6)+(Dec!E63*5)+(Jan!E63*4)+(Feb!E63*3)+(Mar!E63*2)+(Apr!E63*1)</f>
        <v>14159</v>
      </c>
      <c r="G63" s="8"/>
      <c r="H63" s="30">
        <f>Mar!H63+G63</f>
        <v>146820</v>
      </c>
      <c r="I63" s="30">
        <f t="shared" si="0"/>
        <v>0</v>
      </c>
      <c r="J63" s="30">
        <f t="shared" si="1"/>
        <v>723400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32450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32450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53478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18699</v>
      </c>
      <c r="I69" s="30">
        <f t="shared" si="2"/>
        <v>0</v>
      </c>
      <c r="J69" s="30">
        <f t="shared" si="3"/>
        <v>72177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507579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306995</v>
      </c>
      <c r="I71" s="30">
        <f t="shared" si="2"/>
        <v>0</v>
      </c>
      <c r="J71" s="30">
        <f t="shared" si="3"/>
        <v>814574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1569408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466334</v>
      </c>
      <c r="I72" s="31">
        <f t="shared" si="4"/>
        <v>0</v>
      </c>
      <c r="J72" s="31">
        <f t="shared" si="4"/>
        <v>2035742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4660526</v>
      </c>
      <c r="E73" s="31">
        <f t="shared" si="5"/>
        <v>0</v>
      </c>
      <c r="F73" s="31">
        <f t="shared" si="5"/>
        <v>46441</v>
      </c>
      <c r="G73" s="31">
        <f t="shared" si="5"/>
        <v>0</v>
      </c>
      <c r="H73" s="31">
        <f t="shared" si="5"/>
        <v>1765684</v>
      </c>
      <c r="I73" s="31">
        <f t="shared" si="5"/>
        <v>0</v>
      </c>
      <c r="J73" s="31">
        <f t="shared" si="5"/>
        <v>6472651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6229934</v>
      </c>
      <c r="E74" s="31">
        <f t="shared" si="6"/>
        <v>0</v>
      </c>
      <c r="F74" s="31">
        <f t="shared" si="6"/>
        <v>46441</v>
      </c>
      <c r="G74" s="31">
        <f t="shared" si="6"/>
        <v>0</v>
      </c>
      <c r="H74" s="31">
        <f t="shared" si="6"/>
        <v>2232018</v>
      </c>
      <c r="I74" s="31">
        <f t="shared" si="6"/>
        <v>0</v>
      </c>
      <c r="J74" s="31">
        <f t="shared" si="6"/>
        <v>8508393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202931</v>
      </c>
      <c r="E5" s="8"/>
      <c r="F5" s="30">
        <f>(Jul!E5*11)+(Aug!E5*10)+(Sep!E5*9)+(Oct!E5*8)+(Nov!E5*7)+(Dec!E5*6)+(Jan!E5*5)+(Feb!E5*4)+(Mar!E5*3)+(Apr!E5*2)+(May!E5*1)</f>
        <v>0</v>
      </c>
      <c r="G5" s="8"/>
      <c r="H5" s="30">
        <f>Apr!H5+G5</f>
        <v>63295</v>
      </c>
      <c r="I5" s="30">
        <f t="shared" ref="I5:I63" si="0">C5+E5+G5</f>
        <v>0</v>
      </c>
      <c r="J5" s="48">
        <f t="shared" ref="J5:J63" si="1">D5+F5+H5</f>
        <v>266226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57322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22188</v>
      </c>
      <c r="I6" s="30">
        <f t="shared" si="0"/>
        <v>0</v>
      </c>
      <c r="J6" s="48">
        <f t="shared" si="1"/>
        <v>79510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65674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6045</v>
      </c>
      <c r="I7" s="30">
        <f t="shared" si="0"/>
        <v>0</v>
      </c>
      <c r="J7" s="48">
        <f t="shared" si="1"/>
        <v>71719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21973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165</v>
      </c>
      <c r="I8" s="30">
        <f t="shared" si="0"/>
        <v>0</v>
      </c>
      <c r="J8" s="48">
        <f t="shared" si="1"/>
        <v>22138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0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8">
        <f t="shared" si="1"/>
        <v>0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683196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170539</v>
      </c>
      <c r="I10" s="30">
        <f t="shared" si="0"/>
        <v>0</v>
      </c>
      <c r="J10" s="48">
        <f t="shared" si="1"/>
        <v>853735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21282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11773</v>
      </c>
      <c r="I12" s="30">
        <f t="shared" si="0"/>
        <v>0</v>
      </c>
      <c r="J12" s="48">
        <f t="shared" si="1"/>
        <v>33055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414642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128250</v>
      </c>
      <c r="I16" s="30">
        <f t="shared" si="0"/>
        <v>0</v>
      </c>
      <c r="J16" s="48">
        <f t="shared" si="1"/>
        <v>542892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0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0</v>
      </c>
      <c r="I17" s="30">
        <f t="shared" si="0"/>
        <v>0</v>
      </c>
      <c r="J17" s="48">
        <f t="shared" si="1"/>
        <v>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9168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789</v>
      </c>
      <c r="I22" s="30">
        <f t="shared" si="0"/>
        <v>0</v>
      </c>
      <c r="J22" s="48">
        <f t="shared" si="1"/>
        <v>9957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126099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24952</v>
      </c>
      <c r="I24" s="30">
        <f t="shared" si="0"/>
        <v>0</v>
      </c>
      <c r="J24" s="48">
        <f t="shared" si="1"/>
        <v>151051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3336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1668</v>
      </c>
      <c r="I25" s="30">
        <f t="shared" si="0"/>
        <v>0</v>
      </c>
      <c r="J25" s="48">
        <f t="shared" si="1"/>
        <v>5004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53850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20190</v>
      </c>
      <c r="I26" s="30">
        <f t="shared" si="0"/>
        <v>0</v>
      </c>
      <c r="J26" s="48">
        <f t="shared" si="1"/>
        <v>74040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2176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680</v>
      </c>
      <c r="I28" s="30">
        <f t="shared" si="0"/>
        <v>0</v>
      </c>
      <c r="J28" s="48">
        <f t="shared" si="1"/>
        <v>2856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37675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3490</v>
      </c>
      <c r="I30" s="30">
        <f t="shared" si="0"/>
        <v>0</v>
      </c>
      <c r="J30" s="48">
        <f t="shared" si="1"/>
        <v>41165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74524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12310</v>
      </c>
      <c r="I31" s="30">
        <f t="shared" si="0"/>
        <v>0</v>
      </c>
      <c r="J31" s="48">
        <f t="shared" si="1"/>
        <v>86834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17105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544</v>
      </c>
      <c r="I32" s="30">
        <f t="shared" si="0"/>
        <v>0</v>
      </c>
      <c r="J32" s="48">
        <f t="shared" si="1"/>
        <v>17649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289179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89997</v>
      </c>
      <c r="I33" s="30">
        <f t="shared" si="0"/>
        <v>0</v>
      </c>
      <c r="J33" s="48">
        <f t="shared" si="1"/>
        <v>379176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12246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1572</v>
      </c>
      <c r="I34" s="30">
        <f t="shared" si="0"/>
        <v>0</v>
      </c>
      <c r="J34" s="48">
        <f t="shared" si="1"/>
        <v>13818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45794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25043</v>
      </c>
      <c r="I35" s="30">
        <f t="shared" si="0"/>
        <v>0</v>
      </c>
      <c r="J35" s="48">
        <f t="shared" si="1"/>
        <v>70837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116756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45586</v>
      </c>
      <c r="I37" s="30">
        <f t="shared" si="0"/>
        <v>0</v>
      </c>
      <c r="J37" s="48">
        <f t="shared" si="1"/>
        <v>162342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393007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137027</v>
      </c>
      <c r="I39" s="30">
        <f t="shared" si="0"/>
        <v>0</v>
      </c>
      <c r="J39" s="48">
        <f t="shared" si="1"/>
        <v>530034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6000</v>
      </c>
      <c r="E41" s="8"/>
      <c r="F41" s="30">
        <f>(Jul!E41*11)+(Aug!E41*10)+(Sep!E41*9)+(Oct!E41*8)+(Nov!E41*7)+(Dec!E41*6)+(Jan!E41*5)+(Feb!E41*4)+(Mar!E41*3)+(Apr!E41*2)+(May!E41*1)</f>
        <v>7176</v>
      </c>
      <c r="G41" s="8"/>
      <c r="H41" s="30">
        <f>Apr!H41+G41</f>
        <v>6879</v>
      </c>
      <c r="I41" s="30">
        <f t="shared" si="0"/>
        <v>0</v>
      </c>
      <c r="J41" s="48">
        <f t="shared" si="1"/>
        <v>20055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619237</v>
      </c>
      <c r="E42" s="8"/>
      <c r="F42" s="30">
        <f>(Jul!E42*11)+(Aug!E42*10)+(Sep!E42*9)+(Oct!E42*8)+(Nov!E42*7)+(Dec!E42*6)+(Jan!E42*5)+(Feb!E42*4)+(Mar!E42*3)+(Apr!E42*2)+(May!E42*1)</f>
        <v>20360</v>
      </c>
      <c r="G42" s="8"/>
      <c r="H42" s="30">
        <f>Apr!H42+G42</f>
        <v>159778</v>
      </c>
      <c r="I42" s="30">
        <f t="shared" si="0"/>
        <v>0</v>
      </c>
      <c r="J42" s="48">
        <f t="shared" si="1"/>
        <v>799375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300126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105986</v>
      </c>
      <c r="I43" s="30">
        <f t="shared" si="0"/>
        <v>0</v>
      </c>
      <c r="J43" s="48">
        <f t="shared" si="1"/>
        <v>406112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192021</v>
      </c>
      <c r="E44" s="8"/>
      <c r="F44" s="30">
        <f>(Jul!E44*11)+(Aug!E44*10)+(Sep!E44*9)+(Oct!E44*8)+(Nov!E44*7)+(Dec!E44*6)+(Jan!E44*5)+(Feb!E44*4)+(Mar!E44*3)+(Apr!E44*2)+(May!E44*1)</f>
        <v>8776</v>
      </c>
      <c r="G44" s="8"/>
      <c r="H44" s="30">
        <f>Apr!H44+G44</f>
        <v>57031</v>
      </c>
      <c r="I44" s="30">
        <f t="shared" si="0"/>
        <v>0</v>
      </c>
      <c r="J44" s="48">
        <f t="shared" si="1"/>
        <v>257828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6660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6660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38434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9158</v>
      </c>
      <c r="I46" s="30">
        <f t="shared" si="0"/>
        <v>0</v>
      </c>
      <c r="J46" s="48">
        <f t="shared" si="1"/>
        <v>47592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52887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4060</v>
      </c>
      <c r="I47" s="30">
        <f t="shared" si="0"/>
        <v>0</v>
      </c>
      <c r="J47" s="48">
        <f t="shared" si="1"/>
        <v>56947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328884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106285</v>
      </c>
      <c r="I48" s="30">
        <f t="shared" si="0"/>
        <v>0</v>
      </c>
      <c r="J48" s="48">
        <f t="shared" si="1"/>
        <v>435169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296254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148534</v>
      </c>
      <c r="I49" s="30">
        <f t="shared" si="0"/>
        <v>0</v>
      </c>
      <c r="J49" s="48">
        <f t="shared" si="1"/>
        <v>444788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69169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68899</v>
      </c>
      <c r="I50" s="30">
        <f t="shared" si="0"/>
        <v>0</v>
      </c>
      <c r="J50" s="48">
        <f t="shared" si="1"/>
        <v>138068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183278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67018</v>
      </c>
      <c r="I51" s="30">
        <f t="shared" si="0"/>
        <v>0</v>
      </c>
      <c r="J51" s="48">
        <f t="shared" si="1"/>
        <v>250296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36641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36641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344920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69313</v>
      </c>
      <c r="I55" s="30">
        <f t="shared" si="0"/>
        <v>0</v>
      </c>
      <c r="J55" s="48">
        <f t="shared" si="1"/>
        <v>414233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21501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9531</v>
      </c>
      <c r="I56" s="30">
        <f t="shared" si="0"/>
        <v>0</v>
      </c>
      <c r="J56" s="48">
        <f t="shared" si="1"/>
        <v>31032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64732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2869</v>
      </c>
      <c r="I57" s="30">
        <f t="shared" si="0"/>
        <v>0</v>
      </c>
      <c r="J57" s="48">
        <f t="shared" si="1"/>
        <v>67601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45761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10224</v>
      </c>
      <c r="I58" s="30">
        <f t="shared" si="0"/>
        <v>0</v>
      </c>
      <c r="J58" s="48">
        <f t="shared" si="1"/>
        <v>55985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492390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167836</v>
      </c>
      <c r="I60" s="30">
        <f t="shared" si="0"/>
        <v>0</v>
      </c>
      <c r="J60" s="48">
        <f t="shared" si="1"/>
        <v>660226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630008</v>
      </c>
      <c r="E63" s="8"/>
      <c r="F63" s="30">
        <f>(Jul!E63*11)+(Aug!E63*10)+(Sep!E63*9)+(Oct!E63*8)+(Nov!E63*7)+(Dec!E63*6)+(Jan!E63*5)+(Feb!E63*4)+(Mar!E63*3)+(Apr!E63*2)+(May!E63*1)</f>
        <v>15817</v>
      </c>
      <c r="G63" s="8"/>
      <c r="H63" s="30">
        <f>Apr!H63+G63</f>
        <v>146820</v>
      </c>
      <c r="I63" s="30">
        <f t="shared" si="0"/>
        <v>0</v>
      </c>
      <c r="J63" s="48">
        <f t="shared" si="1"/>
        <v>792645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35695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35695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59115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18699</v>
      </c>
      <c r="I69" s="30">
        <f t="shared" si="2"/>
        <v>0</v>
      </c>
      <c r="J69" s="48">
        <f t="shared" si="3"/>
        <v>77814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572961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306995</v>
      </c>
      <c r="I71" s="30">
        <f t="shared" si="2"/>
        <v>0</v>
      </c>
      <c r="J71" s="48">
        <f t="shared" si="3"/>
        <v>879956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1773848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466334</v>
      </c>
      <c r="I72" s="31">
        <f t="shared" si="4"/>
        <v>0</v>
      </c>
      <c r="J72" s="31">
        <f t="shared" si="4"/>
        <v>2240182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5270761</v>
      </c>
      <c r="E73" s="31">
        <f t="shared" si="5"/>
        <v>0</v>
      </c>
      <c r="F73" s="31">
        <f t="shared" si="5"/>
        <v>52129</v>
      </c>
      <c r="G73" s="31">
        <f t="shared" si="5"/>
        <v>0</v>
      </c>
      <c r="H73" s="31">
        <f t="shared" si="5"/>
        <v>1765684</v>
      </c>
      <c r="I73" s="31">
        <f t="shared" si="5"/>
        <v>0</v>
      </c>
      <c r="J73" s="31">
        <f t="shared" si="5"/>
        <v>7088574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7044609</v>
      </c>
      <c r="E74" s="31">
        <f t="shared" si="6"/>
        <v>0</v>
      </c>
      <c r="F74" s="31">
        <f t="shared" si="6"/>
        <v>52129</v>
      </c>
      <c r="G74" s="31">
        <f t="shared" si="6"/>
        <v>0</v>
      </c>
      <c r="H74" s="31">
        <f t="shared" si="6"/>
        <v>2232018</v>
      </c>
      <c r="I74" s="31">
        <f t="shared" si="6"/>
        <v>0</v>
      </c>
      <c r="J74" s="31">
        <f t="shared" si="6"/>
        <v>9328756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226120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63295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289415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64707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22188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86895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72498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6045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78543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25112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165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25277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0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760718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170539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931257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23767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11773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35540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463446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128250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591696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0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10628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789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11417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140762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24952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165714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3753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1668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5421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59747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20190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79937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2448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680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3128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41100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3490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44590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83482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12310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95792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18660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544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19204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323011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89997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413008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14287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1572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15859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51177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25043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76220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129947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45586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175533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444542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137027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581569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6600</v>
      </c>
      <c r="E41" s="8"/>
      <c r="F41" s="48">
        <f>(Jul!E41*12)+(Aug!E41*11)+(Sep!E41*10)+(Oct!E41*9)+(Nov!E41*8)+(Dec!E41*7)+(Jan!E41*6)+(Feb!E41*5)+(Mar!E41*4)+(Apr!E41*3)+(May!E41*2)+(Jun!E41*1)</f>
        <v>8073</v>
      </c>
      <c r="G41" s="8"/>
      <c r="H41" s="30">
        <f>May!H41+G41</f>
        <v>6879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21552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690747</v>
      </c>
      <c r="E42" s="8"/>
      <c r="F42" s="48">
        <f>(Jul!E42*12)+(Aug!E42*11)+(Sep!E42*10)+(Oct!E42*9)+(Nov!E42*8)+(Dec!E42*7)+(Jan!E42*6)+(Feb!E42*5)+(Mar!E42*4)+(Apr!E42*3)+(May!E42*2)+(Jun!E42*1)</f>
        <v>22396</v>
      </c>
      <c r="G42" s="8"/>
      <c r="H42" s="30">
        <f>May!H42+G42</f>
        <v>159778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872921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335392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105986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441378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213817</v>
      </c>
      <c r="E44" s="8"/>
      <c r="F44" s="48">
        <f>(Jul!E44*12)+(Aug!E44*11)+(Sep!E44*10)+(Oct!E44*9)+(Nov!E44*8)+(Dec!E44*7)+(Jan!E44*6)+(Feb!E44*5)+(Mar!E44*4)+(Apr!E44*3)+(May!E44*2)+(Jun!E44*1)</f>
        <v>9873</v>
      </c>
      <c r="G44" s="8"/>
      <c r="H44" s="30">
        <f>May!H44+G44</f>
        <v>57031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280721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7326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7326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41928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9158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51086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58510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4060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62570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369409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106285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475694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333204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148534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481738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76628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68899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145527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205485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67018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272503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39972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39972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386674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69313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455987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23890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9531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33421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71833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2869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74702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50894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10224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61118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547433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167836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715269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697595</v>
      </c>
      <c r="E63" s="8"/>
      <c r="F63" s="48">
        <f>(Jul!E63*12)+(Aug!E63*11)+(Sep!E63*10)+(Oct!E63*9)+(Nov!E63*8)+(Dec!E63*7)+(Jan!E63*6)+(Feb!E63*5)+(Mar!E63*4)+(Apr!E63*3)+(May!E63*2)+(Jun!E63*1)</f>
        <v>17475</v>
      </c>
      <c r="G63" s="8"/>
      <c r="H63" s="30">
        <f>May!H63+G63</f>
        <v>146820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861890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38940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38940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64752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18699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83451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638343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306995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945338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0</v>
      </c>
      <c r="D72" s="31">
        <f t="shared" si="2"/>
        <v>1978288</v>
      </c>
      <c r="E72" s="31">
        <f t="shared" si="2"/>
        <v>0</v>
      </c>
      <c r="F72" s="30">
        <f t="shared" si="2"/>
        <v>0</v>
      </c>
      <c r="G72" s="31">
        <f t="shared" si="2"/>
        <v>0</v>
      </c>
      <c r="H72" s="31">
        <f t="shared" si="2"/>
        <v>466334</v>
      </c>
      <c r="I72" s="31">
        <f t="shared" si="2"/>
        <v>0</v>
      </c>
      <c r="J72" s="31">
        <f t="shared" si="2"/>
        <v>2444622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5880996</v>
      </c>
      <c r="E73" s="31">
        <f t="shared" si="3"/>
        <v>0</v>
      </c>
      <c r="F73" s="31">
        <f t="shared" si="3"/>
        <v>57817</v>
      </c>
      <c r="G73" s="31">
        <f t="shared" si="3"/>
        <v>0</v>
      </c>
      <c r="H73" s="31">
        <f t="shared" si="3"/>
        <v>1765684</v>
      </c>
      <c r="I73" s="31">
        <f t="shared" si="3"/>
        <v>0</v>
      </c>
      <c r="J73" s="31">
        <f t="shared" si="3"/>
        <v>7704497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0</v>
      </c>
      <c r="D74" s="31">
        <f t="shared" si="4"/>
        <v>7859284</v>
      </c>
      <c r="E74" s="31">
        <f t="shared" si="4"/>
        <v>0</v>
      </c>
      <c r="F74" s="31">
        <f t="shared" si="4"/>
        <v>57817</v>
      </c>
      <c r="G74" s="31">
        <f t="shared" si="4"/>
        <v>0</v>
      </c>
      <c r="H74" s="31">
        <f t="shared" si="4"/>
        <v>2232018</v>
      </c>
      <c r="I74" s="31">
        <f>SUM(I72:I73)</f>
        <v>0</v>
      </c>
      <c r="J74" s="31">
        <f>SUM(J72:J73)</f>
        <v>10149119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Q60" sqref="Q6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>
        <v>3673</v>
      </c>
      <c r="D5" s="30">
        <f>(Jul!C5*2)+(Aug!C5*1)</f>
        <v>13031</v>
      </c>
      <c r="E5" s="61"/>
      <c r="F5" s="30">
        <f>(Jul!E5*2)+(Aug!E5*1)</f>
        <v>0</v>
      </c>
      <c r="G5" s="62">
        <v>6794</v>
      </c>
      <c r="H5" s="30">
        <f>Jul!H5+Aug!G5</f>
        <v>15409</v>
      </c>
      <c r="I5" s="30">
        <f t="shared" ref="I5:I63" si="0">C5+E5+G5</f>
        <v>10467</v>
      </c>
      <c r="J5" s="30">
        <f t="shared" ref="J5:J63" si="1">D5+F5+H5</f>
        <v>28440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0"/>
      <c r="D7" s="30">
        <f>(Jul!C7*2)+(Aug!C7*1)</f>
        <v>7512</v>
      </c>
      <c r="E7" s="61"/>
      <c r="F7" s="30">
        <f>(Jul!E7*2)+(Aug!E7*1)</f>
        <v>0</v>
      </c>
      <c r="G7" s="62"/>
      <c r="H7" s="30">
        <f>Jul!H7+Aug!G7</f>
        <v>3062</v>
      </c>
      <c r="I7" s="30">
        <f t="shared" si="0"/>
        <v>0</v>
      </c>
      <c r="J7" s="30">
        <f t="shared" si="1"/>
        <v>10574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0">
        <v>26086</v>
      </c>
      <c r="D10" s="30">
        <f>(Jul!C10*2)+(Aug!C10*1)</f>
        <v>39186</v>
      </c>
      <c r="E10" s="61"/>
      <c r="F10" s="30">
        <f>(Jul!E10*2)+(Aug!E10*1)</f>
        <v>0</v>
      </c>
      <c r="G10" s="62">
        <v>67550</v>
      </c>
      <c r="H10" s="30">
        <f>Jul!H10+Aug!G10</f>
        <v>78353</v>
      </c>
      <c r="I10" s="30">
        <f t="shared" si="0"/>
        <v>93636</v>
      </c>
      <c r="J10" s="30">
        <f t="shared" si="1"/>
        <v>117539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>
        <v>5963</v>
      </c>
      <c r="D16" s="30">
        <f>(Jul!C16*2)+(Aug!C16*1)</f>
        <v>16753</v>
      </c>
      <c r="E16" s="61"/>
      <c r="F16" s="30">
        <f>(Jul!E16*2)+(Aug!E16*1)</f>
        <v>0</v>
      </c>
      <c r="G16" s="62">
        <v>4695</v>
      </c>
      <c r="H16" s="30">
        <f>Jul!H16+Aug!G16</f>
        <v>13518</v>
      </c>
      <c r="I16" s="30">
        <f t="shared" si="0"/>
        <v>10658</v>
      </c>
      <c r="J16" s="30">
        <f t="shared" si="1"/>
        <v>30271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>
        <v>3068</v>
      </c>
      <c r="D24" s="30">
        <f>(Jul!C24*2)+(Aug!C24*1)</f>
        <v>5970</v>
      </c>
      <c r="E24" s="61"/>
      <c r="F24" s="30">
        <f>(Jul!E24*2)+(Aug!E24*1)</f>
        <v>0</v>
      </c>
      <c r="G24" s="62">
        <v>2296</v>
      </c>
      <c r="H24" s="30">
        <f>Jul!H24+Aug!G24</f>
        <v>2695</v>
      </c>
      <c r="I24" s="30">
        <f t="shared" si="0"/>
        <v>5364</v>
      </c>
      <c r="J24" s="30">
        <f t="shared" si="1"/>
        <v>8665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>
        <v>2188</v>
      </c>
      <c r="D26" s="30">
        <f>(Jul!C26*2)+(Aug!C26*1)</f>
        <v>2188</v>
      </c>
      <c r="E26" s="61"/>
      <c r="F26" s="30">
        <f>(Jul!E26*2)+(Aug!E26*1)</f>
        <v>0</v>
      </c>
      <c r="G26" s="62">
        <v>2479</v>
      </c>
      <c r="H26" s="30">
        <f>Jul!H26+Aug!G26</f>
        <v>2479</v>
      </c>
      <c r="I26" s="30">
        <f t="shared" si="0"/>
        <v>4667</v>
      </c>
      <c r="J26" s="30">
        <f t="shared" si="1"/>
        <v>4667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6850</v>
      </c>
      <c r="E30" s="61"/>
      <c r="F30" s="30">
        <f>(Jul!E30*2)+(Aug!E30*1)</f>
        <v>0</v>
      </c>
      <c r="G30" s="62"/>
      <c r="H30" s="30">
        <f>Jul!H30+Aug!G30</f>
        <v>3490</v>
      </c>
      <c r="I30" s="30">
        <f t="shared" si="0"/>
        <v>0</v>
      </c>
      <c r="J30" s="30">
        <f t="shared" si="1"/>
        <v>10340</v>
      </c>
    </row>
    <row r="31" spans="1:10" s="11" customFormat="1" ht="15.75" customHeight="1" x14ac:dyDescent="0.2">
      <c r="A31" s="9" t="s">
        <v>84</v>
      </c>
      <c r="B31" s="10" t="s">
        <v>22</v>
      </c>
      <c r="C31" s="60">
        <v>269</v>
      </c>
      <c r="D31" s="30">
        <f>(Jul!C31*2)+(Aug!C31*1)</f>
        <v>2435</v>
      </c>
      <c r="E31" s="61"/>
      <c r="F31" s="30">
        <f>(Jul!E31*2)+(Aug!E31*1)</f>
        <v>0</v>
      </c>
      <c r="G31" s="62">
        <v>2154</v>
      </c>
      <c r="H31" s="30">
        <f>Jul!H31+Aug!G31</f>
        <v>4596</v>
      </c>
      <c r="I31" s="30">
        <f t="shared" si="0"/>
        <v>2423</v>
      </c>
      <c r="J31" s="30">
        <f t="shared" si="1"/>
        <v>7031</v>
      </c>
    </row>
    <row r="32" spans="1:10" s="1" customFormat="1" ht="15.75" customHeight="1" x14ac:dyDescent="0.2">
      <c r="A32" s="5" t="s">
        <v>19</v>
      </c>
      <c r="B32" s="6" t="s">
        <v>20</v>
      </c>
      <c r="C32" s="60"/>
      <c r="D32" s="30">
        <f>(Jul!C32*2)+(Aug!C32*1)</f>
        <v>3110</v>
      </c>
      <c r="E32" s="61"/>
      <c r="F32" s="30">
        <f>(Jul!E32*2)+(Aug!E32*1)</f>
        <v>0</v>
      </c>
      <c r="G32" s="62"/>
      <c r="H32" s="30">
        <f>Jul!H32+Aug!G32</f>
        <v>544</v>
      </c>
      <c r="I32" s="30">
        <f t="shared" si="0"/>
        <v>0</v>
      </c>
      <c r="J32" s="30">
        <f t="shared" si="1"/>
        <v>3654</v>
      </c>
    </row>
    <row r="33" spans="1:10" s="1" customFormat="1" ht="15.75" customHeight="1" x14ac:dyDescent="0.2">
      <c r="A33" s="5" t="s">
        <v>26</v>
      </c>
      <c r="B33" s="6" t="s">
        <v>20</v>
      </c>
      <c r="C33" s="60">
        <v>11522</v>
      </c>
      <c r="D33" s="30">
        <f>(Jul!C33*2)+(Aug!C33*1)</f>
        <v>15274</v>
      </c>
      <c r="E33" s="61"/>
      <c r="F33" s="30">
        <f>(Jul!E33*2)+(Aug!E33*1)</f>
        <v>0</v>
      </c>
      <c r="G33" s="62">
        <v>32391</v>
      </c>
      <c r="H33" s="30">
        <f>Jul!H33+Aug!G33</f>
        <v>40935</v>
      </c>
      <c r="I33" s="30">
        <f t="shared" si="0"/>
        <v>43913</v>
      </c>
      <c r="J33" s="30">
        <f t="shared" si="1"/>
        <v>56209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/>
      <c r="D35" s="30">
        <f>(Jul!C35*2)+(Aug!C35*1)</f>
        <v>2730</v>
      </c>
      <c r="E35" s="61"/>
      <c r="F35" s="30">
        <f>(Jul!E35*2)+(Aug!E35*1)</f>
        <v>0</v>
      </c>
      <c r="G35" s="62"/>
      <c r="H35" s="30">
        <f>Jul!H35+Aug!G35</f>
        <v>11013</v>
      </c>
      <c r="I35" s="30">
        <f t="shared" si="0"/>
        <v>0</v>
      </c>
      <c r="J35" s="30">
        <f t="shared" si="1"/>
        <v>13743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7208</v>
      </c>
      <c r="E37" s="61"/>
      <c r="F37" s="30">
        <f>(Jul!E37*2)+(Aug!E37*1)</f>
        <v>0</v>
      </c>
      <c r="G37" s="62"/>
      <c r="H37" s="30">
        <f>Jul!H37+Aug!G37</f>
        <v>6750</v>
      </c>
      <c r="I37" s="30">
        <f t="shared" si="0"/>
        <v>0</v>
      </c>
      <c r="J37" s="30">
        <f t="shared" si="1"/>
        <v>13958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>
        <v>7607</v>
      </c>
      <c r="D39" s="30">
        <f>(Jul!C39*2)+(Aug!C39*1)</f>
        <v>7879</v>
      </c>
      <c r="E39" s="61"/>
      <c r="F39" s="30">
        <f>(Jul!E39*2)+(Aug!E39*1)</f>
        <v>0</v>
      </c>
      <c r="G39" s="62">
        <v>7310</v>
      </c>
      <c r="H39" s="30">
        <f>Jul!H39+Aug!G39</f>
        <v>7582</v>
      </c>
      <c r="I39" s="30">
        <f t="shared" si="0"/>
        <v>14917</v>
      </c>
      <c r="J39" s="30">
        <f t="shared" si="1"/>
        <v>15461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>
        <v>600</v>
      </c>
      <c r="D41" s="30">
        <f>(Jul!C41*2)+(Aug!C41*1)</f>
        <v>600</v>
      </c>
      <c r="E41" s="61"/>
      <c r="F41" s="30">
        <f>(Jul!E41*2)+(Aug!E41*1)</f>
        <v>0</v>
      </c>
      <c r="G41" s="62">
        <v>600</v>
      </c>
      <c r="H41" s="30">
        <f>Jul!H41+Aug!G41</f>
        <v>600</v>
      </c>
      <c r="I41" s="30">
        <f t="shared" si="0"/>
        <v>1200</v>
      </c>
      <c r="J41" s="30">
        <f t="shared" si="1"/>
        <v>1200</v>
      </c>
    </row>
    <row r="42" spans="1:10" s="1" customFormat="1" ht="15.75" customHeight="1" x14ac:dyDescent="0.2">
      <c r="A42" s="5" t="s">
        <v>41</v>
      </c>
      <c r="B42" s="6" t="s">
        <v>20</v>
      </c>
      <c r="C42" s="60">
        <v>8748</v>
      </c>
      <c r="D42" s="30">
        <f>(Jul!C42*2)+(Aug!C42*1)</f>
        <v>37788</v>
      </c>
      <c r="E42" s="61"/>
      <c r="F42" s="30">
        <f>(Jul!E42*2)+(Aug!E42*1)</f>
        <v>2036</v>
      </c>
      <c r="G42" s="62">
        <v>13881</v>
      </c>
      <c r="H42" s="30">
        <f>Jul!H42+Aug!G42</f>
        <v>56327</v>
      </c>
      <c r="I42" s="30">
        <f t="shared" si="0"/>
        <v>22629</v>
      </c>
      <c r="J42" s="30">
        <f t="shared" si="1"/>
        <v>96151</v>
      </c>
    </row>
    <row r="43" spans="1:10" s="1" customFormat="1" ht="15.75" customHeight="1" x14ac:dyDescent="0.2">
      <c r="A43" s="5" t="s">
        <v>42</v>
      </c>
      <c r="B43" s="6" t="s">
        <v>20</v>
      </c>
      <c r="C43" s="60">
        <v>269</v>
      </c>
      <c r="D43" s="30">
        <f>(Jul!C43*2)+(Aug!C43*1)</f>
        <v>15153</v>
      </c>
      <c r="E43" s="61"/>
      <c r="F43" s="30">
        <f>(Jul!E43*2)+(Aug!E43*1)</f>
        <v>0</v>
      </c>
      <c r="G43" s="62">
        <v>2677</v>
      </c>
      <c r="H43" s="30">
        <f>Jul!H43+Aug!G43</f>
        <v>38637</v>
      </c>
      <c r="I43" s="30">
        <f t="shared" si="0"/>
        <v>2946</v>
      </c>
      <c r="J43" s="30">
        <f t="shared" si="1"/>
        <v>53790</v>
      </c>
    </row>
    <row r="44" spans="1:10" s="11" customFormat="1" ht="15.75" customHeight="1" x14ac:dyDescent="0.2">
      <c r="A44" s="9" t="s">
        <v>43</v>
      </c>
      <c r="B44" s="10" t="s">
        <v>20</v>
      </c>
      <c r="C44" s="60">
        <v>1182</v>
      </c>
      <c r="D44" s="30">
        <f>(Jul!C44*2)+(Aug!C44*1)</f>
        <v>11180</v>
      </c>
      <c r="E44" s="61"/>
      <c r="F44" s="30">
        <f>(Jul!E44*2)+(Aug!E44*1)</f>
        <v>0</v>
      </c>
      <c r="G44" s="62">
        <v>490</v>
      </c>
      <c r="H44" s="30">
        <f>Jul!H44+Aug!G44</f>
        <v>16975</v>
      </c>
      <c r="I44" s="30">
        <f t="shared" si="0"/>
        <v>1672</v>
      </c>
      <c r="J44" s="30">
        <f t="shared" si="1"/>
        <v>28155</v>
      </c>
    </row>
    <row r="45" spans="1:10" s="1" customFormat="1" ht="15.75" customHeight="1" x14ac:dyDescent="0.2">
      <c r="A45" s="5" t="s">
        <v>48</v>
      </c>
      <c r="B45" s="6" t="s">
        <v>20</v>
      </c>
      <c r="C45" s="60">
        <v>666</v>
      </c>
      <c r="D45" s="30">
        <f>(Jul!C45*2)+(Aug!C45*1)</f>
        <v>666</v>
      </c>
      <c r="E45" s="61"/>
      <c r="F45" s="30">
        <f>(Jul!E45*2)+(Aug!E45*1)</f>
        <v>0</v>
      </c>
      <c r="G45" s="62">
        <v>0</v>
      </c>
      <c r="H45" s="30">
        <f>Jul!H45+Aug!G45</f>
        <v>0</v>
      </c>
      <c r="I45" s="30">
        <f t="shared" si="0"/>
        <v>666</v>
      </c>
      <c r="J45" s="30">
        <f t="shared" si="1"/>
        <v>666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6988</v>
      </c>
      <c r="E46" s="61"/>
      <c r="F46" s="30">
        <f>(Jul!E46*2)+(Aug!E46*1)</f>
        <v>0</v>
      </c>
      <c r="G46" s="62"/>
      <c r="H46" s="30">
        <f>Jul!H46+Aug!G46</f>
        <v>9158</v>
      </c>
      <c r="I46" s="30">
        <f t="shared" si="0"/>
        <v>0</v>
      </c>
      <c r="J46" s="30">
        <f t="shared" si="1"/>
        <v>16146</v>
      </c>
    </row>
    <row r="47" spans="1:10" s="11" customFormat="1" ht="15.75" customHeight="1" x14ac:dyDescent="0.2">
      <c r="A47" s="9" t="s">
        <v>54</v>
      </c>
      <c r="B47" s="10" t="s">
        <v>20</v>
      </c>
      <c r="C47" s="60">
        <v>2280</v>
      </c>
      <c r="D47" s="30">
        <f>(Jul!C47*2)+(Aug!C47*1)</f>
        <v>2280</v>
      </c>
      <c r="E47" s="61"/>
      <c r="F47" s="30">
        <f>(Jul!E47*2)+(Aug!E47*1)</f>
        <v>0</v>
      </c>
      <c r="G47" s="62">
        <v>2598</v>
      </c>
      <c r="H47" s="30">
        <f>Jul!H47+Aug!G47</f>
        <v>2598</v>
      </c>
      <c r="I47" s="30">
        <f t="shared" si="0"/>
        <v>4878</v>
      </c>
      <c r="J47" s="30">
        <f t="shared" si="1"/>
        <v>4878</v>
      </c>
    </row>
    <row r="48" spans="1:10" s="11" customFormat="1" ht="15.75" customHeight="1" x14ac:dyDescent="0.2">
      <c r="A48" s="9" t="s">
        <v>55</v>
      </c>
      <c r="B48" s="10" t="s">
        <v>20</v>
      </c>
      <c r="C48" s="60">
        <v>7481</v>
      </c>
      <c r="D48" s="30">
        <f>(Jul!C48*2)+(Aug!C48*1)</f>
        <v>16553</v>
      </c>
      <c r="E48" s="61"/>
      <c r="F48" s="30">
        <f>(Jul!E48*2)+(Aug!E48*1)</f>
        <v>0</v>
      </c>
      <c r="G48" s="62">
        <v>12652</v>
      </c>
      <c r="H48" s="30">
        <f>Jul!H48+Aug!G48</f>
        <v>28407</v>
      </c>
      <c r="I48" s="30">
        <f t="shared" si="0"/>
        <v>20133</v>
      </c>
      <c r="J48" s="30">
        <f t="shared" si="1"/>
        <v>44960</v>
      </c>
    </row>
    <row r="49" spans="1:10" s="1" customFormat="1" ht="15.75" customHeight="1" x14ac:dyDescent="0.2">
      <c r="A49" s="5" t="s">
        <v>57</v>
      </c>
      <c r="B49" s="6" t="s">
        <v>20</v>
      </c>
      <c r="C49" s="60"/>
      <c r="D49" s="30">
        <f>(Jul!C49*2)+(Aug!C49*1)</f>
        <v>6192</v>
      </c>
      <c r="E49" s="61"/>
      <c r="F49" s="30">
        <f>(Jul!E49*2)+(Aug!E49*1)</f>
        <v>0</v>
      </c>
      <c r="G49" s="62"/>
      <c r="H49" s="30">
        <f>Jul!H49+Aug!G49</f>
        <v>1401</v>
      </c>
      <c r="I49" s="30">
        <f t="shared" si="0"/>
        <v>0</v>
      </c>
      <c r="J49" s="30">
        <f t="shared" si="1"/>
        <v>7593</v>
      </c>
    </row>
    <row r="50" spans="1:10" s="1" customFormat="1" ht="15.75" customHeight="1" x14ac:dyDescent="0.2">
      <c r="A50" s="5" t="s">
        <v>58</v>
      </c>
      <c r="B50" s="6" t="s">
        <v>20</v>
      </c>
      <c r="C50" s="60">
        <v>2038</v>
      </c>
      <c r="D50" s="30">
        <f>(Jul!C50*2)+(Aug!C50*1)</f>
        <v>2038</v>
      </c>
      <c r="E50" s="61"/>
      <c r="F50" s="30">
        <f>(Jul!E50*2)+(Aug!E50*1)</f>
        <v>0</v>
      </c>
      <c r="G50" s="62">
        <v>0</v>
      </c>
      <c r="H50" s="30">
        <f>Jul!H50+Aug!G50</f>
        <v>0</v>
      </c>
      <c r="I50" s="30">
        <f t="shared" si="0"/>
        <v>2038</v>
      </c>
      <c r="J50" s="30">
        <f t="shared" si="1"/>
        <v>2038</v>
      </c>
    </row>
    <row r="51" spans="1:10" s="1" customFormat="1" ht="15.75" customHeight="1" x14ac:dyDescent="0.2">
      <c r="A51" s="5" t="s">
        <v>59</v>
      </c>
      <c r="B51" s="6" t="s">
        <v>20</v>
      </c>
      <c r="C51" s="60">
        <v>3434</v>
      </c>
      <c r="D51" s="30">
        <f>(Jul!C51*2)+(Aug!C51*1)</f>
        <v>4634</v>
      </c>
      <c r="E51" s="61"/>
      <c r="F51" s="30">
        <f>(Jul!E51*2)+(Aug!E51*1)</f>
        <v>0</v>
      </c>
      <c r="G51" s="62">
        <v>316</v>
      </c>
      <c r="H51" s="30">
        <f>Jul!H51+Aug!G51</f>
        <v>316</v>
      </c>
      <c r="I51" s="30">
        <f t="shared" si="0"/>
        <v>3750</v>
      </c>
      <c r="J51" s="30">
        <f t="shared" si="1"/>
        <v>4950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6662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6662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>
        <v>8458</v>
      </c>
      <c r="D55" s="30">
        <f>(Jul!C55*2)+(Aug!C55*1)</f>
        <v>12022</v>
      </c>
      <c r="E55" s="61"/>
      <c r="F55" s="30">
        <f>(Jul!E55*2)+(Aug!E55*1)</f>
        <v>0</v>
      </c>
      <c r="G55" s="62">
        <v>22726</v>
      </c>
      <c r="H55" s="30">
        <f>Jul!H55+Aug!G55</f>
        <v>33352</v>
      </c>
      <c r="I55" s="30">
        <f t="shared" si="0"/>
        <v>31184</v>
      </c>
      <c r="J55" s="30">
        <f t="shared" si="1"/>
        <v>45374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1200</v>
      </c>
      <c r="E56" s="61"/>
      <c r="F56" s="30">
        <f>(Jul!E56*2)+(Aug!E56*1)</f>
        <v>0</v>
      </c>
      <c r="G56" s="62"/>
      <c r="H56" s="30">
        <f>Jul!H56+Aug!G56</f>
        <v>2323</v>
      </c>
      <c r="I56" s="30">
        <f t="shared" si="0"/>
        <v>0</v>
      </c>
      <c r="J56" s="30">
        <f t="shared" si="1"/>
        <v>3523</v>
      </c>
    </row>
    <row r="57" spans="1:10" s="1" customFormat="1" ht="15.75" customHeight="1" x14ac:dyDescent="0.2">
      <c r="A57" s="5" t="s">
        <v>68</v>
      </c>
      <c r="B57" s="6" t="s">
        <v>20</v>
      </c>
      <c r="C57" s="60">
        <v>3962</v>
      </c>
      <c r="D57" s="30">
        <f>(Jul!C57*2)+(Aug!C57*1)</f>
        <v>3962</v>
      </c>
      <c r="E57" s="61"/>
      <c r="F57" s="30">
        <f>(Jul!E57*2)+(Aug!E57*1)</f>
        <v>0</v>
      </c>
      <c r="G57" s="62">
        <v>2869</v>
      </c>
      <c r="H57" s="30">
        <f>Jul!H57+Aug!G57</f>
        <v>2869</v>
      </c>
      <c r="I57" s="30">
        <f t="shared" si="0"/>
        <v>6831</v>
      </c>
      <c r="J57" s="30">
        <f t="shared" si="1"/>
        <v>6831</v>
      </c>
    </row>
    <row r="58" spans="1:10" s="11" customFormat="1" ht="15.75" customHeight="1" x14ac:dyDescent="0.2">
      <c r="A58" s="9" t="s">
        <v>69</v>
      </c>
      <c r="B58" s="10" t="s">
        <v>20</v>
      </c>
      <c r="C58" s="60">
        <v>269</v>
      </c>
      <c r="D58" s="30">
        <f>(Jul!C58*2)+(Aug!C58*1)</f>
        <v>2945</v>
      </c>
      <c r="E58" s="61"/>
      <c r="F58" s="30">
        <f>(Jul!E58*2)+(Aug!E58*1)</f>
        <v>0</v>
      </c>
      <c r="G58" s="62">
        <v>807</v>
      </c>
      <c r="H58" s="30">
        <f>Jul!H58+Aug!G58</f>
        <v>2194</v>
      </c>
      <c r="I58" s="30">
        <f t="shared" si="0"/>
        <v>1076</v>
      </c>
      <c r="J58" s="30">
        <f t="shared" si="1"/>
        <v>5139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>
        <v>2080</v>
      </c>
      <c r="D60" s="30">
        <f>(Jul!C60*2)+(Aug!C60*1)</f>
        <v>31810</v>
      </c>
      <c r="E60" s="61"/>
      <c r="F60" s="30">
        <f>(Jul!E60*2)+(Aug!E60*1)</f>
        <v>0</v>
      </c>
      <c r="G60" s="62">
        <v>933</v>
      </c>
      <c r="H60" s="30">
        <f>Jul!H60+Aug!G60</f>
        <v>66119</v>
      </c>
      <c r="I60" s="30">
        <f t="shared" si="0"/>
        <v>3013</v>
      </c>
      <c r="J60" s="30">
        <f t="shared" si="1"/>
        <v>97929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>
        <v>4314</v>
      </c>
      <c r="D63" s="30">
        <f>(Jul!C63*2)+(Aug!C63*1)</f>
        <v>63816</v>
      </c>
      <c r="E63" s="61">
        <v>895</v>
      </c>
      <c r="F63" s="30">
        <f>(Jul!E63*2)+(Aug!E63*1)</f>
        <v>895</v>
      </c>
      <c r="G63" s="62">
        <v>17100</v>
      </c>
      <c r="H63" s="30">
        <f>Jul!H63+Aug!G63</f>
        <v>56401</v>
      </c>
      <c r="I63" s="30">
        <f t="shared" si="0"/>
        <v>22309</v>
      </c>
      <c r="J63" s="30">
        <f t="shared" si="1"/>
        <v>121112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6490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6490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>
        <v>1182</v>
      </c>
      <c r="D69" s="30">
        <f>(Jul!C69*2)+(Aug!C69*1)</f>
        <v>8382</v>
      </c>
      <c r="E69" s="61"/>
      <c r="F69" s="30">
        <f>(Jul!E69*2)+(Aug!E69*1)</f>
        <v>0</v>
      </c>
      <c r="G69" s="62">
        <v>10990</v>
      </c>
      <c r="H69" s="30">
        <f>Jul!H69+Aug!G69</f>
        <v>18190</v>
      </c>
      <c r="I69" s="30">
        <f t="shared" si="2"/>
        <v>12172</v>
      </c>
      <c r="J69" s="30">
        <f t="shared" si="3"/>
        <v>26572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>
        <v>4620</v>
      </c>
      <c r="D71" s="30">
        <f>(Jul!C71*2)+(Aug!C71*1)</f>
        <v>43592</v>
      </c>
      <c r="E71" s="61"/>
      <c r="F71" s="30">
        <f>(Jul!E71*2)+(Aug!E71*1)</f>
        <v>0</v>
      </c>
      <c r="G71" s="62">
        <v>6534</v>
      </c>
      <c r="H71" s="30">
        <f>Jul!H71+Aug!G71</f>
        <v>90478</v>
      </c>
      <c r="I71" s="30">
        <f t="shared" si="2"/>
        <v>11154</v>
      </c>
      <c r="J71" s="30">
        <f t="shared" si="3"/>
        <v>134070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41247</v>
      </c>
      <c r="D72" s="35">
        <f t="shared" si="4"/>
        <v>93925</v>
      </c>
      <c r="E72" s="35">
        <f t="shared" si="4"/>
        <v>0</v>
      </c>
      <c r="F72" s="35">
        <f t="shared" si="4"/>
        <v>0</v>
      </c>
      <c r="G72" s="35">
        <f t="shared" si="4"/>
        <v>85968</v>
      </c>
      <c r="H72" s="35">
        <f t="shared" si="4"/>
        <v>123602</v>
      </c>
      <c r="I72" s="35">
        <f t="shared" si="4"/>
        <v>127215</v>
      </c>
      <c r="J72" s="35">
        <f t="shared" si="4"/>
        <v>217527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70712</v>
      </c>
      <c r="D73" s="35">
        <f t="shared" si="5"/>
        <v>321154</v>
      </c>
      <c r="E73" s="35">
        <f t="shared" si="5"/>
        <v>895</v>
      </c>
      <c r="F73" s="35">
        <f t="shared" si="5"/>
        <v>2931</v>
      </c>
      <c r="G73" s="35">
        <f t="shared" si="5"/>
        <v>134874</v>
      </c>
      <c r="H73" s="35">
        <f t="shared" si="5"/>
        <v>493169</v>
      </c>
      <c r="I73" s="35">
        <f t="shared" si="5"/>
        <v>206481</v>
      </c>
      <c r="J73" s="35">
        <f t="shared" si="5"/>
        <v>817254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111959</v>
      </c>
      <c r="D74" s="31">
        <f t="shared" ref="D74:J74" si="6">SUM(D72:D73)</f>
        <v>415079</v>
      </c>
      <c r="E74" s="35">
        <f t="shared" si="6"/>
        <v>895</v>
      </c>
      <c r="F74" s="31">
        <f t="shared" si="6"/>
        <v>2931</v>
      </c>
      <c r="G74" s="35">
        <f t="shared" si="6"/>
        <v>220842</v>
      </c>
      <c r="H74" s="31">
        <f t="shared" si="6"/>
        <v>616771</v>
      </c>
      <c r="I74" s="31">
        <f t="shared" si="6"/>
        <v>333696</v>
      </c>
      <c r="J74" s="31">
        <f t="shared" si="6"/>
        <v>1034781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I78" sqref="I78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2653</v>
      </c>
      <c r="D5" s="30">
        <f>(Jul!C5*3)+(Aug!C5*2)+(Sep!C5*1)</f>
        <v>24036</v>
      </c>
      <c r="E5" s="64"/>
      <c r="F5" s="30">
        <f>(Jul!E5*3)+(Aug!E5*2)+(Sep!E5*1)</f>
        <v>0</v>
      </c>
      <c r="G5" s="65">
        <v>2973</v>
      </c>
      <c r="H5" s="30">
        <f>SUM(Aug!H5+G5)</f>
        <v>18382</v>
      </c>
      <c r="I5" s="30">
        <f t="shared" ref="I5:I63" si="0">C5+E5+G5</f>
        <v>5626</v>
      </c>
      <c r="J5" s="30">
        <f t="shared" ref="J5:J63" si="1">D5+F5+H5</f>
        <v>42418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0</v>
      </c>
      <c r="E6" s="64"/>
      <c r="F6" s="30">
        <f>(Jul!E6*3)+(Aug!E6*2)+(Sep!E6*1)</f>
        <v>0</v>
      </c>
      <c r="G6" s="65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3">
        <v>1355</v>
      </c>
      <c r="D7" s="30">
        <f>(Jul!C7*3)+(Aug!C7*2)+(Sep!C7*1)</f>
        <v>12623</v>
      </c>
      <c r="E7" s="64"/>
      <c r="F7" s="30">
        <f>(Jul!E7*3)+(Aug!E7*2)+(Sep!E7*1)</f>
        <v>0</v>
      </c>
      <c r="G7" s="65">
        <v>1361</v>
      </c>
      <c r="H7" s="30">
        <f>SUM(Aug!H7+G7)</f>
        <v>4423</v>
      </c>
      <c r="I7" s="30">
        <f t="shared" si="0"/>
        <v>2716</v>
      </c>
      <c r="J7" s="30">
        <f t="shared" si="1"/>
        <v>17046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0</v>
      </c>
      <c r="E9" s="64"/>
      <c r="F9" s="30">
        <f>(Jul!E9*3)+(Aug!E9*2)+(Sep!E9*1)</f>
        <v>0</v>
      </c>
      <c r="G9" s="65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>
        <v>12846</v>
      </c>
      <c r="D10" s="30">
        <f>(Jul!C10*3)+(Aug!C10*2)+(Sep!C10*1)</f>
        <v>84668</v>
      </c>
      <c r="E10" s="64"/>
      <c r="F10" s="30">
        <f>(Jul!E10*3)+(Aug!E10*2)+(Sep!E10*1)</f>
        <v>0</v>
      </c>
      <c r="G10" s="65">
        <v>10045</v>
      </c>
      <c r="H10" s="30">
        <f>SUM(Aug!H10+G10)</f>
        <v>88398</v>
      </c>
      <c r="I10" s="30">
        <f t="shared" si="0"/>
        <v>22891</v>
      </c>
      <c r="J10" s="30">
        <f t="shared" si="1"/>
        <v>173066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>
        <v>1402</v>
      </c>
      <c r="D12" s="30">
        <f>(Jul!C12*3)+(Aug!C12*2)+(Sep!C12*1)</f>
        <v>1402</v>
      </c>
      <c r="E12" s="64"/>
      <c r="F12" s="30">
        <f>(Jul!E12*3)+(Aug!E12*2)+(Sep!E12*1)</f>
        <v>0</v>
      </c>
      <c r="G12" s="65">
        <v>4189</v>
      </c>
      <c r="H12" s="30">
        <f>SUM(Aug!H12+G12)</f>
        <v>4189</v>
      </c>
      <c r="I12" s="30">
        <f t="shared" si="0"/>
        <v>5591</v>
      </c>
      <c r="J12" s="30">
        <f t="shared" si="1"/>
        <v>5591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64"/>
      <c r="F14" s="30">
        <f>(Jul!E14*3)+(Aug!E14*2)+(Sep!E14*1)</f>
        <v>0</v>
      </c>
      <c r="G14" s="65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>
        <v>9540</v>
      </c>
      <c r="D16" s="30">
        <f>(Jul!C16*3)+(Aug!C16*2)+(Sep!C16*1)</f>
        <v>37651</v>
      </c>
      <c r="E16" s="64"/>
      <c r="F16" s="30">
        <f>(Jul!E16*3)+(Aug!E16*2)+(Sep!E16*1)</f>
        <v>0</v>
      </c>
      <c r="G16" s="65">
        <v>33534</v>
      </c>
      <c r="H16" s="30">
        <f>SUM(Aug!H16+G16)</f>
        <v>47052</v>
      </c>
      <c r="I16" s="30">
        <f t="shared" si="0"/>
        <v>43074</v>
      </c>
      <c r="J16" s="30">
        <f t="shared" si="1"/>
        <v>84703</v>
      </c>
    </row>
    <row r="17" spans="1:10" s="1" customFormat="1" ht="15.75" customHeight="1" x14ac:dyDescent="0.2">
      <c r="A17" s="5" t="s">
        <v>46</v>
      </c>
      <c r="B17" s="6" t="s">
        <v>22</v>
      </c>
      <c r="C17" s="63"/>
      <c r="D17" s="30">
        <f>(Jul!C17*3)+(Aug!C17*2)+(Sep!C17*1)</f>
        <v>0</v>
      </c>
      <c r="E17" s="64"/>
      <c r="F17" s="30">
        <f>(Jul!E17*3)+(Aug!E17*2)+(Sep!E17*1)</f>
        <v>0</v>
      </c>
      <c r="G17" s="65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>
        <v>136</v>
      </c>
      <c r="D22" s="30">
        <f>(Jul!C22*3)+(Aug!C22*2)+(Sep!C22*1)</f>
        <v>136</v>
      </c>
      <c r="E22" s="64"/>
      <c r="F22" s="30">
        <f>(Jul!E22*3)+(Aug!E22*2)+(Sep!E22*1)</f>
        <v>0</v>
      </c>
      <c r="G22" s="65">
        <v>544</v>
      </c>
      <c r="H22" s="30">
        <f>SUM(Aug!H22+G22)</f>
        <v>544</v>
      </c>
      <c r="I22" s="30">
        <f t="shared" si="0"/>
        <v>680</v>
      </c>
      <c r="J22" s="30">
        <f t="shared" si="1"/>
        <v>680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>
        <v>1816</v>
      </c>
      <c r="D24" s="30">
        <f>(Jul!C24*3)+(Aug!C24*2)+(Sep!C24*1)</f>
        <v>12305</v>
      </c>
      <c r="E24" s="64"/>
      <c r="F24" s="30">
        <f>(Jul!E24*3)+(Aug!E24*2)+(Sep!E24*1)</f>
        <v>0</v>
      </c>
      <c r="G24" s="65">
        <v>17637</v>
      </c>
      <c r="H24" s="30">
        <f>SUM(Aug!H24+G24)</f>
        <v>20332</v>
      </c>
      <c r="I24" s="30">
        <f t="shared" si="0"/>
        <v>19453</v>
      </c>
      <c r="J24" s="30">
        <f t="shared" si="1"/>
        <v>32637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64"/>
      <c r="F25" s="30">
        <f>(Jul!E25*3)+(Aug!E25*2)+(Sep!E25*1)</f>
        <v>0</v>
      </c>
      <c r="G25" s="65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>
        <v>2578</v>
      </c>
      <c r="D26" s="30">
        <f>(Jul!C26*3)+(Aug!C26*2)+(Sep!C26*1)</f>
        <v>6954</v>
      </c>
      <c r="E26" s="64"/>
      <c r="F26" s="30">
        <f>(Jul!E26*3)+(Aug!E26*2)+(Sep!E26*1)</f>
        <v>0</v>
      </c>
      <c r="G26" s="65">
        <v>14737</v>
      </c>
      <c r="H26" s="30">
        <f>SUM(Aug!H26+G26)</f>
        <v>17216</v>
      </c>
      <c r="I26" s="30">
        <f t="shared" si="0"/>
        <v>17315</v>
      </c>
      <c r="J26" s="30">
        <f t="shared" si="1"/>
        <v>24170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64"/>
      <c r="F28" s="30">
        <f>(Jul!E28*3)+(Aug!E28*2)+(Sep!E28*1)</f>
        <v>0</v>
      </c>
      <c r="G28" s="65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64"/>
      <c r="F29" s="30">
        <f>(Jul!E29*3)+(Aug!E29*2)+(Sep!E29*1)</f>
        <v>0</v>
      </c>
      <c r="G29" s="65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30">
        <f>(Jul!C30*3)+(Aug!C30*2)+(Sep!C30*1)</f>
        <v>10275</v>
      </c>
      <c r="E30" s="64"/>
      <c r="F30" s="30">
        <f>(Jul!E30*3)+(Aug!E30*2)+(Sep!E30*1)</f>
        <v>0</v>
      </c>
      <c r="G30" s="65"/>
      <c r="H30" s="30">
        <f>SUM(Aug!H30+G30)</f>
        <v>3490</v>
      </c>
      <c r="I30" s="30">
        <f t="shared" si="0"/>
        <v>0</v>
      </c>
      <c r="J30" s="30">
        <f t="shared" si="1"/>
        <v>13765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4155</v>
      </c>
      <c r="D31" s="30">
        <f>(Jul!C31*3)+(Aug!C31*2)+(Sep!C31*1)</f>
        <v>7942</v>
      </c>
      <c r="E31" s="64"/>
      <c r="F31" s="30">
        <f>(Jul!E31*3)+(Aug!E31*2)+(Sep!E31*1)</f>
        <v>0</v>
      </c>
      <c r="G31" s="65">
        <v>396</v>
      </c>
      <c r="H31" s="30">
        <f>SUM(Aug!H31+G31)</f>
        <v>4992</v>
      </c>
      <c r="I31" s="30">
        <f t="shared" si="0"/>
        <v>4551</v>
      </c>
      <c r="J31" s="30">
        <f t="shared" si="1"/>
        <v>12934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4665</v>
      </c>
      <c r="E32" s="64"/>
      <c r="F32" s="30">
        <f>(Jul!E32*3)+(Aug!E32*2)+(Sep!E32*1)</f>
        <v>0</v>
      </c>
      <c r="G32" s="65"/>
      <c r="H32" s="30">
        <f>SUM(Aug!H32+G32)</f>
        <v>544</v>
      </c>
      <c r="I32" s="30">
        <f t="shared" si="0"/>
        <v>0</v>
      </c>
      <c r="J32" s="30">
        <f t="shared" si="1"/>
        <v>5209</v>
      </c>
    </row>
    <row r="33" spans="1:10" s="1" customFormat="1" ht="15.75" customHeight="1" x14ac:dyDescent="0.2">
      <c r="A33" s="5" t="s">
        <v>26</v>
      </c>
      <c r="B33" s="6" t="s">
        <v>20</v>
      </c>
      <c r="C33" s="63">
        <v>4070</v>
      </c>
      <c r="D33" s="30">
        <f>(Jul!C33*3)+(Aug!C33*2)+(Sep!C33*1)</f>
        <v>32742</v>
      </c>
      <c r="E33" s="64"/>
      <c r="F33" s="30">
        <f>(Jul!E33*3)+(Aug!E33*2)+(Sep!E33*1)</f>
        <v>0</v>
      </c>
      <c r="G33" s="65">
        <v>6317</v>
      </c>
      <c r="H33" s="30">
        <f>SUM(Aug!H33+G33)</f>
        <v>47252</v>
      </c>
      <c r="I33" s="30">
        <f t="shared" si="0"/>
        <v>10387</v>
      </c>
      <c r="J33" s="30">
        <f t="shared" si="1"/>
        <v>79994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0</v>
      </c>
      <c r="E34" s="64"/>
      <c r="F34" s="30">
        <f>(Jul!E34*3)+(Aug!E34*2)+(Sep!E34*1)</f>
        <v>0</v>
      </c>
      <c r="G34" s="65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>
        <v>1365</v>
      </c>
      <c r="D35" s="30">
        <f>(Jul!C35*3)+(Aug!C35*2)+(Sep!C35*1)</f>
        <v>5460</v>
      </c>
      <c r="E35" s="64"/>
      <c r="F35" s="30">
        <f>(Jul!E35*3)+(Aug!E35*2)+(Sep!E35*1)</f>
        <v>0</v>
      </c>
      <c r="G35" s="65">
        <v>12289</v>
      </c>
      <c r="H35" s="30">
        <f>SUM(Aug!H35+G35)</f>
        <v>23302</v>
      </c>
      <c r="I35" s="30">
        <f t="shared" si="0"/>
        <v>13654</v>
      </c>
      <c r="J35" s="30">
        <f t="shared" si="1"/>
        <v>28762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>
        <v>6530</v>
      </c>
      <c r="D37" s="30">
        <f>(Jul!C37*3)+(Aug!C37*2)+(Sep!C37*1)</f>
        <v>17342</v>
      </c>
      <c r="E37" s="64"/>
      <c r="F37" s="30">
        <f>(Jul!E37*3)+(Aug!E37*2)+(Sep!E37*1)</f>
        <v>0</v>
      </c>
      <c r="G37" s="65">
        <v>18019</v>
      </c>
      <c r="H37" s="30">
        <f>SUM(Aug!H37+G37)</f>
        <v>24769</v>
      </c>
      <c r="I37" s="30">
        <f t="shared" si="0"/>
        <v>24549</v>
      </c>
      <c r="J37" s="30">
        <f t="shared" si="1"/>
        <v>42111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>
        <v>7721</v>
      </c>
      <c r="D39" s="30">
        <f>(Jul!C39*3)+(Aug!C39*2)+(Sep!C39*1)</f>
        <v>23343</v>
      </c>
      <c r="E39" s="64"/>
      <c r="F39" s="30">
        <f>(Jul!E39*3)+(Aug!E39*2)+(Sep!E39*1)</f>
        <v>0</v>
      </c>
      <c r="G39" s="65">
        <v>16937</v>
      </c>
      <c r="H39" s="30">
        <f>SUM(Aug!H39+G39)</f>
        <v>24519</v>
      </c>
      <c r="I39" s="30">
        <f t="shared" si="0"/>
        <v>24658</v>
      </c>
      <c r="J39" s="30">
        <f t="shared" si="1"/>
        <v>47862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1200</v>
      </c>
      <c r="E41" s="64"/>
      <c r="F41" s="30">
        <f>(Jul!E41*3)+(Aug!E41*2)+(Sep!E41*1)</f>
        <v>0</v>
      </c>
      <c r="G41" s="65"/>
      <c r="H41" s="30">
        <f>SUM(Aug!H41+G41)</f>
        <v>600</v>
      </c>
      <c r="I41" s="30">
        <f t="shared" si="0"/>
        <v>0</v>
      </c>
      <c r="J41" s="30">
        <f t="shared" si="1"/>
        <v>1800</v>
      </c>
    </row>
    <row r="42" spans="1:10" s="1" customFormat="1" ht="15.75" customHeight="1" x14ac:dyDescent="0.2">
      <c r="A42" s="5" t="s">
        <v>41</v>
      </c>
      <c r="B42" s="6" t="s">
        <v>20</v>
      </c>
      <c r="C42" s="63">
        <v>9211</v>
      </c>
      <c r="D42" s="30">
        <f>(Jul!C42*3)+(Aug!C42*2)+(Sep!C42*1)</f>
        <v>70267</v>
      </c>
      <c r="E42" s="64">
        <v>1018</v>
      </c>
      <c r="F42" s="30">
        <f>(Jul!E42*3)+(Aug!E42*2)+(Sep!E42*1)</f>
        <v>4072</v>
      </c>
      <c r="G42" s="65">
        <v>42707</v>
      </c>
      <c r="H42" s="30">
        <f>SUM(Aug!H42+G42)</f>
        <v>99034</v>
      </c>
      <c r="I42" s="30">
        <f t="shared" si="0"/>
        <v>52936</v>
      </c>
      <c r="J42" s="30">
        <f t="shared" si="1"/>
        <v>173373</v>
      </c>
    </row>
    <row r="43" spans="1:10" s="1" customFormat="1" ht="15.75" customHeight="1" x14ac:dyDescent="0.2">
      <c r="A43" s="5" t="s">
        <v>42</v>
      </c>
      <c r="B43" s="6" t="s">
        <v>20</v>
      </c>
      <c r="C43" s="63">
        <v>8543</v>
      </c>
      <c r="D43" s="30">
        <f>(Jul!C43*3)+(Aug!C43*2)+(Sep!C43*1)</f>
        <v>31407</v>
      </c>
      <c r="E43" s="64"/>
      <c r="F43" s="30">
        <f>(Jul!E43*3)+(Aug!E43*2)+(Sep!E43*1)</f>
        <v>0</v>
      </c>
      <c r="G43" s="65">
        <v>27220</v>
      </c>
      <c r="H43" s="30">
        <f>SUM(Aug!H43+G43)</f>
        <v>65857</v>
      </c>
      <c r="I43" s="30">
        <f t="shared" si="0"/>
        <v>35763</v>
      </c>
      <c r="J43" s="30">
        <f t="shared" si="1"/>
        <v>97264</v>
      </c>
    </row>
    <row r="44" spans="1:10" s="11" customFormat="1" ht="15.75" customHeight="1" x14ac:dyDescent="0.2">
      <c r="A44" s="9" t="s">
        <v>43</v>
      </c>
      <c r="B44" s="10" t="s">
        <v>20</v>
      </c>
      <c r="C44" s="63">
        <v>6278</v>
      </c>
      <c r="D44" s="30">
        <f>(Jul!C44*3)+(Aug!C44*2)+(Sep!C44*1)</f>
        <v>23639</v>
      </c>
      <c r="E44" s="64"/>
      <c r="F44" s="30">
        <f>(Jul!E44*3)+(Aug!E44*2)+(Sep!E44*1)</f>
        <v>0</v>
      </c>
      <c r="G44" s="65">
        <v>31205</v>
      </c>
      <c r="H44" s="30">
        <f>SUM(Aug!H44+G44)</f>
        <v>48180</v>
      </c>
      <c r="I44" s="30">
        <f t="shared" si="0"/>
        <v>37483</v>
      </c>
      <c r="J44" s="30">
        <f t="shared" si="1"/>
        <v>71819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1332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1332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10482</v>
      </c>
      <c r="E46" s="64"/>
      <c r="F46" s="30">
        <f>(Jul!E46*3)+(Aug!E46*2)+(Sep!E46*1)</f>
        <v>0</v>
      </c>
      <c r="G46" s="65"/>
      <c r="H46" s="30">
        <f>SUM(Aug!H46+G46)</f>
        <v>9158</v>
      </c>
      <c r="I46" s="30">
        <f t="shared" si="0"/>
        <v>0</v>
      </c>
      <c r="J46" s="30">
        <f t="shared" si="1"/>
        <v>19640</v>
      </c>
    </row>
    <row r="47" spans="1:10" s="11" customFormat="1" ht="15.75" customHeight="1" x14ac:dyDescent="0.2">
      <c r="A47" s="9" t="s">
        <v>54</v>
      </c>
      <c r="B47" s="10" t="s">
        <v>20</v>
      </c>
      <c r="C47" s="63">
        <v>3343</v>
      </c>
      <c r="D47" s="30">
        <f>(Jul!C47*3)+(Aug!C47*2)+(Sep!C47*1)</f>
        <v>7903</v>
      </c>
      <c r="E47" s="64"/>
      <c r="F47" s="30">
        <f>(Jul!E47*3)+(Aug!E47*2)+(Sep!E47*1)</f>
        <v>0</v>
      </c>
      <c r="G47" s="65">
        <v>1462</v>
      </c>
      <c r="H47" s="30">
        <f>SUM(Aug!H47+G47)</f>
        <v>4060</v>
      </c>
      <c r="I47" s="30">
        <f t="shared" si="0"/>
        <v>4805</v>
      </c>
      <c r="J47" s="30">
        <f t="shared" si="1"/>
        <v>11963</v>
      </c>
    </row>
    <row r="48" spans="1:10" s="11" customFormat="1" ht="15.75" customHeight="1" x14ac:dyDescent="0.2">
      <c r="A48" s="9" t="s">
        <v>55</v>
      </c>
      <c r="B48" s="10" t="s">
        <v>20</v>
      </c>
      <c r="C48" s="63">
        <v>3328</v>
      </c>
      <c r="D48" s="30">
        <f>(Jul!C48*3)+(Aug!C48*2)+(Sep!C48*1)</f>
        <v>31898</v>
      </c>
      <c r="E48" s="64"/>
      <c r="F48" s="30">
        <f>(Jul!E48*3)+(Aug!E48*2)+(Sep!E48*1)</f>
        <v>0</v>
      </c>
      <c r="G48" s="65">
        <v>0</v>
      </c>
      <c r="H48" s="30">
        <f>SUM(Aug!H48+G48)</f>
        <v>28407</v>
      </c>
      <c r="I48" s="30">
        <f t="shared" si="0"/>
        <v>3328</v>
      </c>
      <c r="J48" s="30">
        <f t="shared" si="1"/>
        <v>60305</v>
      </c>
    </row>
    <row r="49" spans="1:10" s="1" customFormat="1" ht="15.75" customHeight="1" x14ac:dyDescent="0.2">
      <c r="A49" s="5" t="s">
        <v>57</v>
      </c>
      <c r="B49" s="6" t="s">
        <v>20</v>
      </c>
      <c r="C49" s="63">
        <v>12702</v>
      </c>
      <c r="D49" s="30">
        <f>(Jul!C49*3)+(Aug!C49*2)+(Sep!C49*1)</f>
        <v>21990</v>
      </c>
      <c r="E49" s="64"/>
      <c r="F49" s="30">
        <f>(Jul!E49*3)+(Aug!E49*2)+(Sep!E49*1)</f>
        <v>0</v>
      </c>
      <c r="G49" s="65">
        <v>77828</v>
      </c>
      <c r="H49" s="30">
        <f>SUM(Aug!H49+G49)</f>
        <v>79229</v>
      </c>
      <c r="I49" s="30">
        <f t="shared" si="0"/>
        <v>90530</v>
      </c>
      <c r="J49" s="30">
        <f t="shared" si="1"/>
        <v>101219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5421</v>
      </c>
      <c r="D50" s="30">
        <f>(Jul!C50*3)+(Aug!C50*2)+(Sep!C50*1)</f>
        <v>9497</v>
      </c>
      <c r="E50" s="64"/>
      <c r="F50" s="30">
        <f>(Jul!E50*3)+(Aug!E50*2)+(Sep!E50*1)</f>
        <v>0</v>
      </c>
      <c r="G50" s="65">
        <v>68899</v>
      </c>
      <c r="H50" s="30">
        <f>SUM(Aug!H50+G50)</f>
        <v>68899</v>
      </c>
      <c r="I50" s="30">
        <f t="shared" si="0"/>
        <v>74320</v>
      </c>
      <c r="J50" s="30">
        <f t="shared" si="1"/>
        <v>78396</v>
      </c>
    </row>
    <row r="51" spans="1:10" s="1" customFormat="1" ht="15.75" customHeight="1" x14ac:dyDescent="0.2">
      <c r="A51" s="5" t="s">
        <v>59</v>
      </c>
      <c r="B51" s="6" t="s">
        <v>20</v>
      </c>
      <c r="C51" s="63">
        <v>10081</v>
      </c>
      <c r="D51" s="30">
        <f>(Jul!C51*3)+(Aug!C51*2)+(Sep!C51*1)</f>
        <v>18749</v>
      </c>
      <c r="E51" s="64"/>
      <c r="F51" s="30">
        <f>(Jul!E51*3)+(Aug!E51*2)+(Sep!E51*1)</f>
        <v>0</v>
      </c>
      <c r="G51" s="65">
        <v>29421</v>
      </c>
      <c r="H51" s="30">
        <f>SUM(Aug!H51+G51)</f>
        <v>29737</v>
      </c>
      <c r="I51" s="30">
        <f t="shared" si="0"/>
        <v>39502</v>
      </c>
      <c r="J51" s="30">
        <f t="shared" si="1"/>
        <v>48486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9993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9993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64"/>
      <c r="F54" s="30">
        <f>(Jul!E54*3)+(Aug!E54*2)+(Sep!E54*1)</f>
        <v>0</v>
      </c>
      <c r="G54" s="65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>
        <v>8863</v>
      </c>
      <c r="D55" s="30">
        <f>(Jul!C55*3)+(Aug!C55*2)+(Sep!C55*1)</f>
        <v>31125</v>
      </c>
      <c r="E55" s="64"/>
      <c r="F55" s="30">
        <f>(Jul!E55*3)+(Aug!E55*2)+(Sep!E55*1)</f>
        <v>0</v>
      </c>
      <c r="G55" s="65">
        <v>15113</v>
      </c>
      <c r="H55" s="30">
        <f>SUM(Aug!H55+G55)</f>
        <v>48465</v>
      </c>
      <c r="I55" s="30">
        <f t="shared" si="0"/>
        <v>23976</v>
      </c>
      <c r="J55" s="30">
        <f t="shared" si="1"/>
        <v>79590</v>
      </c>
    </row>
    <row r="56" spans="1:10" s="11" customFormat="1" ht="15.75" customHeight="1" x14ac:dyDescent="0.2">
      <c r="A56" s="9" t="s">
        <v>67</v>
      </c>
      <c r="B56" s="10" t="s">
        <v>20</v>
      </c>
      <c r="C56" s="63">
        <v>1189</v>
      </c>
      <c r="D56" s="30">
        <f>(Jul!C56*3)+(Aug!C56*2)+(Sep!C56*1)</f>
        <v>2989</v>
      </c>
      <c r="E56" s="64"/>
      <c r="F56" s="30">
        <f>(Jul!E56*3)+(Aug!E56*2)+(Sep!E56*1)</f>
        <v>0</v>
      </c>
      <c r="G56" s="65">
        <v>4885</v>
      </c>
      <c r="H56" s="30">
        <f>SUM(Aug!H56+G56)</f>
        <v>7208</v>
      </c>
      <c r="I56" s="30">
        <f t="shared" si="0"/>
        <v>6074</v>
      </c>
      <c r="J56" s="30">
        <f t="shared" si="1"/>
        <v>10197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30">
        <f>(Jul!C57*3)+(Aug!C57*2)+(Sep!C57*1)</f>
        <v>7924</v>
      </c>
      <c r="E57" s="64"/>
      <c r="F57" s="30">
        <f>(Jul!E57*3)+(Aug!E57*2)+(Sep!E57*1)</f>
        <v>0</v>
      </c>
      <c r="G57" s="65"/>
      <c r="H57" s="30">
        <f>SUM(Aug!H57+G57)</f>
        <v>2869</v>
      </c>
      <c r="I57" s="30">
        <f t="shared" si="0"/>
        <v>0</v>
      </c>
      <c r="J57" s="30">
        <f t="shared" si="1"/>
        <v>10793</v>
      </c>
    </row>
    <row r="58" spans="1:10" s="11" customFormat="1" ht="15.75" customHeight="1" x14ac:dyDescent="0.2">
      <c r="A58" s="9" t="s">
        <v>69</v>
      </c>
      <c r="B58" s="10" t="s">
        <v>20</v>
      </c>
      <c r="C58" s="63">
        <v>417</v>
      </c>
      <c r="D58" s="30">
        <f>(Jul!C58*3)+(Aug!C58*2)+(Sep!C58*1)</f>
        <v>4969</v>
      </c>
      <c r="E58" s="64"/>
      <c r="F58" s="30">
        <f>(Jul!E58*3)+(Aug!E58*2)+(Sep!E58*1)</f>
        <v>0</v>
      </c>
      <c r="G58" s="65">
        <v>280</v>
      </c>
      <c r="H58" s="30">
        <f>SUM(Aug!H58+G58)</f>
        <v>2474</v>
      </c>
      <c r="I58" s="30">
        <f t="shared" si="0"/>
        <v>697</v>
      </c>
      <c r="J58" s="30">
        <f t="shared" si="1"/>
        <v>7443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64"/>
      <c r="F59" s="30">
        <f>(Jul!E59*3)+(Aug!E59*2)+(Sep!E59*1)</f>
        <v>0</v>
      </c>
      <c r="G59" s="65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>
        <v>18294</v>
      </c>
      <c r="D60" s="30">
        <f>(Jul!C60*3)+(Aug!C60*2)+(Sep!C60*1)</f>
        <v>67049</v>
      </c>
      <c r="E60" s="64"/>
      <c r="F60" s="30">
        <f>(Jul!E60*3)+(Aug!E60*2)+(Sep!E60*1)</f>
        <v>0</v>
      </c>
      <c r="G60" s="65">
        <v>52652</v>
      </c>
      <c r="H60" s="30">
        <f>SUM(Aug!H60+G60)</f>
        <v>118771</v>
      </c>
      <c r="I60" s="30">
        <f t="shared" si="0"/>
        <v>70946</v>
      </c>
      <c r="J60" s="30">
        <f t="shared" si="1"/>
        <v>185820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64"/>
      <c r="F61" s="30">
        <f>(Jul!E61*3)+(Aug!E61*2)+(Sep!E61*1)</f>
        <v>0</v>
      </c>
      <c r="G61" s="65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>
        <v>12159</v>
      </c>
      <c r="D63" s="30">
        <f>(Jul!C63*3)+(Aug!C63*2)+(Sep!C63*1)</f>
        <v>110040</v>
      </c>
      <c r="E63" s="64">
        <v>763</v>
      </c>
      <c r="F63" s="30">
        <f>(Jul!E63*3)+(Aug!E63*2)+(Sep!E63*1)</f>
        <v>2553</v>
      </c>
      <c r="G63" s="65">
        <v>28402</v>
      </c>
      <c r="H63" s="30">
        <f>SUM(Aug!H63+G63)</f>
        <v>84803</v>
      </c>
      <c r="I63" s="30">
        <f t="shared" si="0"/>
        <v>41324</v>
      </c>
      <c r="J63" s="30">
        <f t="shared" si="1"/>
        <v>197396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9735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9735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0</v>
      </c>
      <c r="E66" s="64"/>
      <c r="F66" s="30">
        <f>(Jul!E66*3)+(Aug!E66*2)+(Sep!E66*1)</f>
        <v>0</v>
      </c>
      <c r="G66" s="65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>
        <v>855</v>
      </c>
      <c r="D69" s="30">
        <f>(Jul!C69*3)+(Aug!C69*2)+(Sep!C69*1)</f>
        <v>14019</v>
      </c>
      <c r="E69" s="64"/>
      <c r="F69" s="30">
        <f>(Jul!E69*3)+(Aug!E69*2)+(Sep!E69*1)</f>
        <v>0</v>
      </c>
      <c r="G69" s="65">
        <v>509</v>
      </c>
      <c r="H69" s="30">
        <f>SUM(Aug!H69+G69)</f>
        <v>18699</v>
      </c>
      <c r="I69" s="30">
        <f t="shared" si="2"/>
        <v>1364</v>
      </c>
      <c r="J69" s="30">
        <f t="shared" si="3"/>
        <v>32718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>
        <v>8939</v>
      </c>
      <c r="D71" s="30">
        <f>(Jul!C71*3)+(Aug!C71*2)+(Sep!C71*1)</f>
        <v>76637</v>
      </c>
      <c r="E71" s="64"/>
      <c r="F71" s="30">
        <f>(Jul!E71*3)+(Aug!E71*2)+(Sep!E71*1)</f>
        <v>0</v>
      </c>
      <c r="G71" s="65">
        <v>19812</v>
      </c>
      <c r="H71" s="30">
        <f>SUM(Aug!H71+G71)</f>
        <v>110290</v>
      </c>
      <c r="I71" s="30">
        <f t="shared" si="2"/>
        <v>28751</v>
      </c>
      <c r="J71" s="30">
        <f t="shared" si="3"/>
        <v>186927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36481</v>
      </c>
      <c r="D72" s="31">
        <f t="shared" si="4"/>
        <v>197992</v>
      </c>
      <c r="E72" s="31">
        <f t="shared" si="4"/>
        <v>0</v>
      </c>
      <c r="F72" s="31">
        <f t="shared" si="4"/>
        <v>0</v>
      </c>
      <c r="G72" s="31">
        <f t="shared" si="4"/>
        <v>85416</v>
      </c>
      <c r="H72" s="31">
        <f t="shared" si="4"/>
        <v>209018</v>
      </c>
      <c r="I72" s="31">
        <f t="shared" si="4"/>
        <v>121897</v>
      </c>
      <c r="J72" s="31">
        <f t="shared" si="4"/>
        <v>407010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129309</v>
      </c>
      <c r="D73" s="31">
        <f t="shared" si="5"/>
        <v>646396</v>
      </c>
      <c r="E73" s="31">
        <f t="shared" si="5"/>
        <v>1781</v>
      </c>
      <c r="F73" s="31">
        <f t="shared" si="5"/>
        <v>6625</v>
      </c>
      <c r="G73" s="31">
        <f t="shared" si="5"/>
        <v>453957</v>
      </c>
      <c r="H73" s="31">
        <f t="shared" si="5"/>
        <v>947126</v>
      </c>
      <c r="I73" s="31">
        <f t="shared" si="5"/>
        <v>585047</v>
      </c>
      <c r="J73" s="31">
        <f t="shared" si="5"/>
        <v>1600147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165790</v>
      </c>
      <c r="D74" s="31">
        <f t="shared" ref="D74:J74" si="6">SUM(D72:D73)</f>
        <v>844388</v>
      </c>
      <c r="E74" s="31">
        <f t="shared" si="6"/>
        <v>1781</v>
      </c>
      <c r="F74" s="31">
        <f t="shared" si="6"/>
        <v>6625</v>
      </c>
      <c r="G74" s="31">
        <f t="shared" si="6"/>
        <v>539373</v>
      </c>
      <c r="H74" s="31">
        <f t="shared" si="6"/>
        <v>1156144</v>
      </c>
      <c r="I74" s="31">
        <f t="shared" si="6"/>
        <v>706944</v>
      </c>
      <c r="J74" s="31">
        <f t="shared" si="6"/>
        <v>2007157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4" activePane="bottomLeft" state="frozen"/>
      <selection pane="bottomLeft" activeCell="J14" sqref="J14"/>
    </sheetView>
  </sheetViews>
  <sheetFormatPr defaultColWidth="9.140625"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2">
        <v>6970</v>
      </c>
      <c r="D5" s="29">
        <f>(Jul!C5*4)+(Aug!C5*3)+(Sep!C5*2)+(Oct!C5*1)</f>
        <v>42011</v>
      </c>
      <c r="E5" s="62"/>
      <c r="F5" s="29">
        <f>(Jul!E5*4)+(Aug!E5*3)+(Sep!E5*2)+(Oct!E5*1)</f>
        <v>0</v>
      </c>
      <c r="G5" s="62">
        <v>33668</v>
      </c>
      <c r="H5" s="29">
        <f>Sep!H5+G5</f>
        <v>52050</v>
      </c>
      <c r="I5" s="29">
        <f t="shared" ref="I5:I63" si="0">C5+E5+G5</f>
        <v>40638</v>
      </c>
      <c r="J5" s="29">
        <f t="shared" ref="J5:J63" si="1">D5+F5+H5</f>
        <v>94061</v>
      </c>
    </row>
    <row r="6" spans="1:10" s="15" customFormat="1" ht="15.75" customHeight="1" x14ac:dyDescent="0.2">
      <c r="A6" s="9" t="s">
        <v>23</v>
      </c>
      <c r="B6" s="10" t="s">
        <v>22</v>
      </c>
      <c r="C6" s="62">
        <v>6506</v>
      </c>
      <c r="D6" s="29">
        <f>(Jul!C6*4)+(Aug!C6*3)+(Sep!C6*2)+(Oct!C6*1)</f>
        <v>6506</v>
      </c>
      <c r="E6" s="62"/>
      <c r="F6" s="29">
        <f>(Jul!E6*4)+(Aug!E6*3)+(Sep!E6*2)+(Oct!E6*1)</f>
        <v>0</v>
      </c>
      <c r="G6" s="62">
        <v>19622</v>
      </c>
      <c r="H6" s="29">
        <f>Sep!H6+G6</f>
        <v>19622</v>
      </c>
      <c r="I6" s="29">
        <f t="shared" si="0"/>
        <v>26128</v>
      </c>
      <c r="J6" s="29">
        <f t="shared" si="1"/>
        <v>26128</v>
      </c>
    </row>
    <row r="7" spans="1:10" s="17" customFormat="1" ht="15.75" customHeight="1" x14ac:dyDescent="0.2">
      <c r="A7" s="5" t="s">
        <v>24</v>
      </c>
      <c r="B7" s="6" t="s">
        <v>22</v>
      </c>
      <c r="C7" s="62">
        <v>600</v>
      </c>
      <c r="D7" s="29">
        <f>(Jul!C7*4)+(Aug!C7*3)+(Sep!C7*2)+(Oct!C7*1)</f>
        <v>18334</v>
      </c>
      <c r="E7" s="62"/>
      <c r="F7" s="29">
        <f>(Jul!E7*4)+(Aug!E7*3)+(Sep!E7*2)+(Oct!E7*1)</f>
        <v>0</v>
      </c>
      <c r="G7" s="62">
        <v>0</v>
      </c>
      <c r="H7" s="29">
        <f>Sep!H7+G7</f>
        <v>4423</v>
      </c>
      <c r="I7" s="29">
        <f t="shared" si="0"/>
        <v>600</v>
      </c>
      <c r="J7" s="29">
        <f t="shared" si="1"/>
        <v>22757</v>
      </c>
    </row>
    <row r="8" spans="1:10" s="15" customFormat="1" ht="15.75" customHeight="1" x14ac:dyDescent="0.2">
      <c r="A8" s="9" t="s">
        <v>25</v>
      </c>
      <c r="B8" s="10" t="s">
        <v>22</v>
      </c>
      <c r="C8" s="62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2"/>
      <c r="D9" s="29">
        <f>(Jul!C9*4)+(Aug!C9*3)+(Sep!C9*2)+(Oct!C9*1)</f>
        <v>0</v>
      </c>
      <c r="E9" s="62"/>
      <c r="F9" s="29">
        <f>(Jul!E9*4)+(Aug!E9*3)+(Sep!E9*2)+(Oct!E9*1)</f>
        <v>0</v>
      </c>
      <c r="G9" s="62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2">
        <v>15823</v>
      </c>
      <c r="D10" s="29">
        <f>(Jul!C10*4)+(Aug!C10*3)+(Sep!C10*2)+(Oct!C10*1)</f>
        <v>145973</v>
      </c>
      <c r="E10" s="62"/>
      <c r="F10" s="29">
        <f>(Jul!E10*4)+(Aug!E10*3)+(Sep!E10*2)+(Oct!E10*1)</f>
        <v>0</v>
      </c>
      <c r="G10" s="62">
        <v>34954</v>
      </c>
      <c r="H10" s="29">
        <f>Sep!H10+G10</f>
        <v>123352</v>
      </c>
      <c r="I10" s="29">
        <f t="shared" si="0"/>
        <v>50777</v>
      </c>
      <c r="J10" s="29">
        <f t="shared" si="1"/>
        <v>269325</v>
      </c>
    </row>
    <row r="11" spans="1:10" s="17" customFormat="1" ht="15.75" customHeight="1" x14ac:dyDescent="0.2">
      <c r="A11" s="5" t="s">
        <v>31</v>
      </c>
      <c r="B11" s="6" t="s">
        <v>22</v>
      </c>
      <c r="C11" s="62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2">
        <v>1083</v>
      </c>
      <c r="D12" s="29">
        <f>(Jul!C12*4)+(Aug!C12*3)+(Sep!C12*2)+(Oct!C12*1)</f>
        <v>3887</v>
      </c>
      <c r="E12" s="62"/>
      <c r="F12" s="29">
        <f>(Jul!E12*4)+(Aug!E12*3)+(Sep!E12*2)+(Oct!E12*1)</f>
        <v>0</v>
      </c>
      <c r="G12" s="62">
        <v>7584</v>
      </c>
      <c r="H12" s="29">
        <f>Sep!H12+G12</f>
        <v>11773</v>
      </c>
      <c r="I12" s="29">
        <f t="shared" si="0"/>
        <v>8667</v>
      </c>
      <c r="J12" s="29">
        <f t="shared" si="1"/>
        <v>15660</v>
      </c>
    </row>
    <row r="13" spans="1:10" s="17" customFormat="1" ht="15.75" customHeight="1" x14ac:dyDescent="0.2">
      <c r="A13" s="5" t="s">
        <v>37</v>
      </c>
      <c r="B13" s="6" t="s">
        <v>22</v>
      </c>
      <c r="C13" s="62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2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2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2">
        <v>14738</v>
      </c>
      <c r="D16" s="29">
        <f>(Jul!C16*4)+(Aug!C16*3)+(Sep!C16*2)+(Oct!C16*1)</f>
        <v>73287</v>
      </c>
      <c r="E16" s="62"/>
      <c r="F16" s="29">
        <f>(Jul!E16*4)+(Aug!E16*3)+(Sep!E16*2)+(Oct!E16*1)</f>
        <v>0</v>
      </c>
      <c r="G16" s="62">
        <v>52412</v>
      </c>
      <c r="H16" s="29">
        <f>Sep!H16+G16</f>
        <v>99464</v>
      </c>
      <c r="I16" s="29">
        <f t="shared" si="0"/>
        <v>67150</v>
      </c>
      <c r="J16" s="29">
        <f t="shared" si="1"/>
        <v>172751</v>
      </c>
    </row>
    <row r="17" spans="1:10" s="17" customFormat="1" ht="15.75" customHeight="1" x14ac:dyDescent="0.2">
      <c r="A17" s="5" t="s">
        <v>46</v>
      </c>
      <c r="B17" s="6" t="s">
        <v>22</v>
      </c>
      <c r="C17" s="62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62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2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2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2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2"/>
      <c r="D22" s="29">
        <f>(Jul!C22*4)+(Aug!C22*3)+(Sep!C22*2)+(Oct!C22*1)</f>
        <v>272</v>
      </c>
      <c r="E22" s="62"/>
      <c r="F22" s="29">
        <f>(Jul!E22*4)+(Aug!E22*3)+(Sep!E22*2)+(Oct!E22*1)</f>
        <v>0</v>
      </c>
      <c r="G22" s="62"/>
      <c r="H22" s="29">
        <f>Sep!H22+G22</f>
        <v>544</v>
      </c>
      <c r="I22" s="29">
        <f t="shared" si="0"/>
        <v>0</v>
      </c>
      <c r="J22" s="29">
        <f t="shared" si="1"/>
        <v>816</v>
      </c>
    </row>
    <row r="23" spans="1:10" s="17" customFormat="1" ht="15.75" customHeight="1" x14ac:dyDescent="0.2">
      <c r="A23" s="5" t="s">
        <v>52</v>
      </c>
      <c r="B23" s="6" t="s">
        <v>22</v>
      </c>
      <c r="C23" s="62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2">
        <v>6505</v>
      </c>
      <c r="D24" s="29">
        <f>(Jul!C24*4)+(Aug!C24*3)+(Sep!C24*2)+(Oct!C24*1)</f>
        <v>25145</v>
      </c>
      <c r="E24" s="62"/>
      <c r="F24" s="29">
        <f>(Jul!E24*4)+(Aug!E24*3)+(Sep!E24*2)+(Oct!E24*1)</f>
        <v>0</v>
      </c>
      <c r="G24" s="62">
        <v>3658</v>
      </c>
      <c r="H24" s="29">
        <f>Sep!H24+G24</f>
        <v>23990</v>
      </c>
      <c r="I24" s="29">
        <f t="shared" si="0"/>
        <v>10163</v>
      </c>
      <c r="J24" s="29">
        <f t="shared" si="1"/>
        <v>49135</v>
      </c>
    </row>
    <row r="25" spans="1:10" s="17" customFormat="1" ht="15.75" customHeight="1" x14ac:dyDescent="0.2">
      <c r="A25" s="5" t="s">
        <v>62</v>
      </c>
      <c r="B25" s="6" t="s">
        <v>22</v>
      </c>
      <c r="C25" s="62">
        <v>417</v>
      </c>
      <c r="D25" s="29">
        <f>(Jul!C25*4)+(Aug!C25*3)+(Sep!C25*2)+(Oct!C25*1)</f>
        <v>417</v>
      </c>
      <c r="E25" s="62"/>
      <c r="F25" s="29">
        <f>(Jul!E25*4)+(Aug!E25*3)+(Sep!E25*2)+(Oct!E25*1)</f>
        <v>0</v>
      </c>
      <c r="G25" s="62">
        <v>1668</v>
      </c>
      <c r="H25" s="29">
        <f>Sep!H25+G25</f>
        <v>1668</v>
      </c>
      <c r="I25" s="29">
        <f t="shared" si="0"/>
        <v>2085</v>
      </c>
      <c r="J25" s="29">
        <f t="shared" si="1"/>
        <v>2085</v>
      </c>
    </row>
    <row r="26" spans="1:10" s="17" customFormat="1" ht="15.75" customHeight="1" x14ac:dyDescent="0.2">
      <c r="A26" s="5" t="s">
        <v>63</v>
      </c>
      <c r="B26" s="6" t="s">
        <v>22</v>
      </c>
      <c r="C26" s="62">
        <v>991</v>
      </c>
      <c r="D26" s="29">
        <f>(Jul!C26*4)+(Aug!C26*3)+(Sep!C26*2)+(Oct!C26*1)</f>
        <v>12711</v>
      </c>
      <c r="E26" s="62"/>
      <c r="F26" s="29">
        <f>(Jul!E26*4)+(Aug!E26*3)+(Sep!E26*2)+(Oct!E26*1)</f>
        <v>0</v>
      </c>
      <c r="G26" s="62">
        <v>2838</v>
      </c>
      <c r="H26" s="29">
        <f>Sep!H26+G26</f>
        <v>20054</v>
      </c>
      <c r="I26" s="29">
        <f t="shared" si="0"/>
        <v>3829</v>
      </c>
      <c r="J26" s="29">
        <f t="shared" si="1"/>
        <v>32765</v>
      </c>
    </row>
    <row r="27" spans="1:10" s="17" customFormat="1" ht="15.75" customHeight="1" x14ac:dyDescent="0.2">
      <c r="A27" s="5" t="s">
        <v>75</v>
      </c>
      <c r="B27" s="6" t="s">
        <v>22</v>
      </c>
      <c r="C27" s="62"/>
      <c r="D27" s="29">
        <f>(Jul!C27*4)+(Aug!C27*3)+(Sep!C27*2)+(Oct!C27*1)</f>
        <v>0</v>
      </c>
      <c r="E27" s="62"/>
      <c r="F27" s="29">
        <f>(Jul!E27*4)+(Aug!E27*3)+(Sep!E27*2)+(Oct!E27*1)</f>
        <v>0</v>
      </c>
      <c r="G27" s="62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2">
        <v>272</v>
      </c>
      <c r="D28" s="29">
        <f>(Jul!C28*4)+(Aug!C28*3)+(Sep!C28*2)+(Oct!C28*1)</f>
        <v>272</v>
      </c>
      <c r="E28" s="62"/>
      <c r="F28" s="29">
        <f>(Jul!E28*4)+(Aug!E28*3)+(Sep!E28*2)+(Oct!E28*1)</f>
        <v>0</v>
      </c>
      <c r="G28" s="62">
        <v>680</v>
      </c>
      <c r="H28" s="29">
        <f>Sep!H28+G28</f>
        <v>680</v>
      </c>
      <c r="I28" s="29">
        <f t="shared" si="0"/>
        <v>952</v>
      </c>
      <c r="J28" s="29">
        <f t="shared" si="1"/>
        <v>952</v>
      </c>
    </row>
    <row r="29" spans="1:10" s="17" customFormat="1" ht="15.75" customHeight="1" x14ac:dyDescent="0.2">
      <c r="A29" s="5" t="s">
        <v>81</v>
      </c>
      <c r="B29" s="6" t="s">
        <v>22</v>
      </c>
      <c r="C29" s="62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2"/>
      <c r="D30" s="29">
        <f>(Jul!C30*4)+(Aug!C30*3)+(Sep!C30*2)+(Oct!C30*1)</f>
        <v>13700</v>
      </c>
      <c r="E30" s="62"/>
      <c r="F30" s="29">
        <f>(Jul!E30*4)+(Aug!E30*3)+(Sep!E30*2)+(Oct!E30*1)</f>
        <v>0</v>
      </c>
      <c r="G30" s="62"/>
      <c r="H30" s="29">
        <f>Sep!H30+G30</f>
        <v>3490</v>
      </c>
      <c r="I30" s="29">
        <f t="shared" si="0"/>
        <v>0</v>
      </c>
      <c r="J30" s="29">
        <f t="shared" si="1"/>
        <v>17190</v>
      </c>
    </row>
    <row r="31" spans="1:10" s="15" customFormat="1" ht="15.75" customHeight="1" x14ac:dyDescent="0.2">
      <c r="A31" s="9" t="s">
        <v>84</v>
      </c>
      <c r="B31" s="10" t="s">
        <v>22</v>
      </c>
      <c r="C31" s="62"/>
      <c r="D31" s="29">
        <f>(Jul!C31*4)+(Aug!C31*3)+(Sep!C31*2)+(Oct!C31*1)</f>
        <v>13449</v>
      </c>
      <c r="E31" s="62"/>
      <c r="F31" s="29">
        <f>(Jul!E31*4)+(Aug!E31*3)+(Sep!E31*2)+(Oct!E31*1)</f>
        <v>0</v>
      </c>
      <c r="G31" s="62"/>
      <c r="H31" s="29">
        <f>Sep!H31+G31</f>
        <v>4992</v>
      </c>
      <c r="I31" s="29">
        <f t="shared" si="0"/>
        <v>0</v>
      </c>
      <c r="J31" s="29">
        <f t="shared" si="1"/>
        <v>18441</v>
      </c>
    </row>
    <row r="32" spans="1:10" s="17" customFormat="1" ht="15.75" customHeight="1" x14ac:dyDescent="0.2">
      <c r="A32" s="5" t="s">
        <v>19</v>
      </c>
      <c r="B32" s="6" t="s">
        <v>20</v>
      </c>
      <c r="C32" s="62"/>
      <c r="D32" s="29">
        <f>(Jul!C32*4)+(Aug!C32*3)+(Sep!C32*2)+(Oct!C32*1)</f>
        <v>6220</v>
      </c>
      <c r="E32" s="62"/>
      <c r="F32" s="29">
        <f>(Jul!E32*4)+(Aug!E32*3)+(Sep!E32*2)+(Oct!E32*1)</f>
        <v>0</v>
      </c>
      <c r="G32" s="62"/>
      <c r="H32" s="29">
        <f>Sep!H32+G32</f>
        <v>544</v>
      </c>
      <c r="I32" s="29">
        <f t="shared" si="0"/>
        <v>0</v>
      </c>
      <c r="J32" s="29">
        <f t="shared" si="1"/>
        <v>6764</v>
      </c>
    </row>
    <row r="33" spans="1:10" s="17" customFormat="1" ht="15.75" customHeight="1" x14ac:dyDescent="0.2">
      <c r="A33" s="5" t="s">
        <v>26</v>
      </c>
      <c r="B33" s="6" t="s">
        <v>20</v>
      </c>
      <c r="C33" s="62">
        <v>5414</v>
      </c>
      <c r="D33" s="29">
        <f>(Jul!C33*4)+(Aug!C33*3)+(Sep!C33*2)+(Oct!C33*1)</f>
        <v>55624</v>
      </c>
      <c r="E33" s="62"/>
      <c r="F33" s="29">
        <f>(Jul!E33*4)+(Aug!E33*3)+(Sep!E33*2)+(Oct!E33*1)</f>
        <v>0</v>
      </c>
      <c r="G33" s="62">
        <v>10641</v>
      </c>
      <c r="H33" s="29">
        <f>Sep!H33+G33</f>
        <v>57893</v>
      </c>
      <c r="I33" s="29">
        <f t="shared" si="0"/>
        <v>16055</v>
      </c>
      <c r="J33" s="29">
        <f t="shared" si="1"/>
        <v>113517</v>
      </c>
    </row>
    <row r="34" spans="1:10" s="17" customFormat="1" ht="15.75" customHeight="1" x14ac:dyDescent="0.2">
      <c r="A34" s="5" t="s">
        <v>28</v>
      </c>
      <c r="B34" s="6" t="s">
        <v>20</v>
      </c>
      <c r="C34" s="62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2">
        <v>1288</v>
      </c>
      <c r="D35" s="29">
        <f>(Jul!C35*4)+(Aug!C35*3)+(Sep!C35*2)+(Oct!C35*1)</f>
        <v>9478</v>
      </c>
      <c r="E35" s="62"/>
      <c r="F35" s="29">
        <f>(Jul!E35*4)+(Aug!E35*3)+(Sep!E35*2)+(Oct!E35*1)</f>
        <v>0</v>
      </c>
      <c r="G35" s="62">
        <v>211</v>
      </c>
      <c r="H35" s="29">
        <f>Sep!H35+G35</f>
        <v>23513</v>
      </c>
      <c r="I35" s="29">
        <f t="shared" si="0"/>
        <v>1499</v>
      </c>
      <c r="J35" s="29">
        <f t="shared" si="1"/>
        <v>32991</v>
      </c>
    </row>
    <row r="36" spans="1:10" s="15" customFormat="1" ht="15.75" customHeight="1" x14ac:dyDescent="0.2">
      <c r="A36" s="9" t="s">
        <v>32</v>
      </c>
      <c r="B36" s="10" t="s">
        <v>20</v>
      </c>
      <c r="C36" s="62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2"/>
      <c r="D37" s="29">
        <f>(Jul!C37*4)+(Aug!C37*3)+(Sep!C37*2)+(Oct!C37*1)</f>
        <v>27476</v>
      </c>
      <c r="E37" s="62"/>
      <c r="F37" s="29">
        <f>(Jul!E37*4)+(Aug!E37*3)+(Sep!E37*2)+(Oct!E37*1)</f>
        <v>0</v>
      </c>
      <c r="G37" s="62"/>
      <c r="H37" s="29">
        <f>Sep!H37+G37</f>
        <v>24769</v>
      </c>
      <c r="I37" s="29">
        <f t="shared" si="0"/>
        <v>0</v>
      </c>
      <c r="J37" s="29">
        <f t="shared" si="1"/>
        <v>52245</v>
      </c>
    </row>
    <row r="38" spans="1:10" s="17" customFormat="1" ht="15.75" customHeight="1" x14ac:dyDescent="0.2">
      <c r="A38" s="5" t="s">
        <v>34</v>
      </c>
      <c r="B38" s="6" t="s">
        <v>20</v>
      </c>
      <c r="C38" s="62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2">
        <v>8460</v>
      </c>
      <c r="D39" s="29">
        <f>(Jul!C39*4)+(Aug!C39*3)+(Sep!C39*2)+(Oct!C39*1)</f>
        <v>47267</v>
      </c>
      <c r="E39" s="62"/>
      <c r="F39" s="29">
        <f>(Jul!E39*4)+(Aug!E39*3)+(Sep!E39*2)+(Oct!E39*1)</f>
        <v>0</v>
      </c>
      <c r="G39" s="62">
        <v>36619</v>
      </c>
      <c r="H39" s="29">
        <f>Sep!H39+G39</f>
        <v>61138</v>
      </c>
      <c r="I39" s="29">
        <f t="shared" si="0"/>
        <v>45079</v>
      </c>
      <c r="J39" s="29">
        <f t="shared" si="1"/>
        <v>108405</v>
      </c>
    </row>
    <row r="40" spans="1:10" s="17" customFormat="1" ht="15.75" customHeight="1" x14ac:dyDescent="0.2">
      <c r="A40" s="5" t="s">
        <v>38</v>
      </c>
      <c r="B40" s="6" t="s">
        <v>20</v>
      </c>
      <c r="C40" s="62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2"/>
      <c r="D41" s="29">
        <f>(Jul!C41*4)+(Aug!C41*3)+(Sep!C41*2)+(Oct!C41*1)</f>
        <v>1800</v>
      </c>
      <c r="E41" s="62">
        <v>897</v>
      </c>
      <c r="F41" s="29">
        <f>(Jul!E41*4)+(Aug!E41*3)+(Sep!E41*2)+(Oct!E41*1)</f>
        <v>897</v>
      </c>
      <c r="G41" s="62">
        <v>6279</v>
      </c>
      <c r="H41" s="29">
        <f>Sep!H41+G41</f>
        <v>6879</v>
      </c>
      <c r="I41" s="29">
        <f t="shared" si="0"/>
        <v>7176</v>
      </c>
      <c r="J41" s="29">
        <f t="shared" si="1"/>
        <v>9576</v>
      </c>
    </row>
    <row r="42" spans="1:10" s="17" customFormat="1" ht="15.75" customHeight="1" x14ac:dyDescent="0.2">
      <c r="A42" s="5" t="s">
        <v>41</v>
      </c>
      <c r="B42" s="6" t="s">
        <v>20</v>
      </c>
      <c r="C42" s="62">
        <v>20788</v>
      </c>
      <c r="D42" s="29">
        <f>(Jul!C42*4)+(Aug!C42*3)+(Sep!C42*2)+(Oct!C42*1)</f>
        <v>123534</v>
      </c>
      <c r="E42" s="62"/>
      <c r="F42" s="29">
        <f>(Jul!E42*4)+(Aug!E42*3)+(Sep!E42*2)+(Oct!E42*1)</f>
        <v>6108</v>
      </c>
      <c r="G42" s="62">
        <v>42640</v>
      </c>
      <c r="H42" s="29">
        <f>Sep!H42+G42</f>
        <v>141674</v>
      </c>
      <c r="I42" s="29">
        <f t="shared" si="0"/>
        <v>63428</v>
      </c>
      <c r="J42" s="29">
        <f t="shared" si="1"/>
        <v>271316</v>
      </c>
    </row>
    <row r="43" spans="1:10" s="17" customFormat="1" ht="15.75" customHeight="1" x14ac:dyDescent="0.2">
      <c r="A43" s="5" t="s">
        <v>42</v>
      </c>
      <c r="B43" s="6" t="s">
        <v>20</v>
      </c>
      <c r="C43" s="62">
        <v>8150</v>
      </c>
      <c r="D43" s="29">
        <f>(Jul!C43*4)+(Aug!C43*3)+(Sep!C43*2)+(Oct!C43*1)</f>
        <v>55811</v>
      </c>
      <c r="E43" s="62"/>
      <c r="F43" s="29">
        <f>(Jul!E43*4)+(Aug!E43*3)+(Sep!E43*2)+(Oct!E43*1)</f>
        <v>0</v>
      </c>
      <c r="G43" s="62">
        <v>14993</v>
      </c>
      <c r="H43" s="29">
        <f>Sep!H43+G43</f>
        <v>80850</v>
      </c>
      <c r="I43" s="29">
        <f t="shared" si="0"/>
        <v>23143</v>
      </c>
      <c r="J43" s="29">
        <f t="shared" si="1"/>
        <v>136661</v>
      </c>
    </row>
    <row r="44" spans="1:10" s="15" customFormat="1" ht="15.75" customHeight="1" x14ac:dyDescent="0.2">
      <c r="A44" s="9" t="s">
        <v>43</v>
      </c>
      <c r="B44" s="10" t="s">
        <v>20</v>
      </c>
      <c r="C44" s="62">
        <v>5403</v>
      </c>
      <c r="D44" s="29">
        <f>(Jul!C44*4)+(Aug!C44*3)+(Sep!C44*2)+(Oct!C44*1)</f>
        <v>41501</v>
      </c>
      <c r="E44" s="62">
        <v>1097</v>
      </c>
      <c r="F44" s="29">
        <f>(Jul!E44*4)+(Aug!E44*3)+(Sep!E44*2)+(Oct!E44*1)</f>
        <v>1097</v>
      </c>
      <c r="G44" s="62">
        <v>6281</v>
      </c>
      <c r="H44" s="29">
        <f>Sep!H44+G44</f>
        <v>54461</v>
      </c>
      <c r="I44" s="29">
        <f t="shared" si="0"/>
        <v>12781</v>
      </c>
      <c r="J44" s="29">
        <f t="shared" si="1"/>
        <v>97059</v>
      </c>
    </row>
    <row r="45" spans="1:10" s="17" customFormat="1" ht="15.75" customHeight="1" x14ac:dyDescent="0.2">
      <c r="A45" s="5" t="s">
        <v>48</v>
      </c>
      <c r="B45" s="6" t="s">
        <v>20</v>
      </c>
      <c r="C45" s="62"/>
      <c r="D45" s="29">
        <f>(Jul!C45*4)+(Aug!C45*3)+(Sep!C45*2)+(Oct!C45*1)</f>
        <v>1998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1998</v>
      </c>
    </row>
    <row r="46" spans="1:10" s="15" customFormat="1" ht="15.75" customHeight="1" x14ac:dyDescent="0.2">
      <c r="A46" s="9" t="s">
        <v>53</v>
      </c>
      <c r="B46" s="10" t="s">
        <v>20</v>
      </c>
      <c r="C46" s="62"/>
      <c r="D46" s="29">
        <f>(Jul!C46*4)+(Aug!C46*3)+(Sep!C46*2)+(Oct!C46*1)</f>
        <v>13976</v>
      </c>
      <c r="E46" s="62"/>
      <c r="F46" s="29">
        <f>(Jul!E46*4)+(Aug!E46*3)+(Sep!E46*2)+(Oct!E46*1)</f>
        <v>0</v>
      </c>
      <c r="G46" s="62"/>
      <c r="H46" s="29">
        <f>Sep!H46+G46</f>
        <v>9158</v>
      </c>
      <c r="I46" s="29">
        <f t="shared" si="0"/>
        <v>0</v>
      </c>
      <c r="J46" s="29">
        <f t="shared" si="1"/>
        <v>23134</v>
      </c>
    </row>
    <row r="47" spans="1:10" s="15" customFormat="1" ht="15.75" customHeight="1" x14ac:dyDescent="0.2">
      <c r="A47" s="9" t="s">
        <v>54</v>
      </c>
      <c r="B47" s="10" t="s">
        <v>20</v>
      </c>
      <c r="C47" s="62"/>
      <c r="D47" s="29">
        <f>(Jul!C47*4)+(Aug!C47*3)+(Sep!C47*2)+(Oct!C47*1)</f>
        <v>13526</v>
      </c>
      <c r="E47" s="62"/>
      <c r="F47" s="29">
        <f>(Jul!E47*4)+(Aug!E47*3)+(Sep!E47*2)+(Oct!E47*1)</f>
        <v>0</v>
      </c>
      <c r="G47" s="62"/>
      <c r="H47" s="29">
        <f>Sep!H47+G47</f>
        <v>4060</v>
      </c>
      <c r="I47" s="29">
        <f t="shared" si="0"/>
        <v>0</v>
      </c>
      <c r="J47" s="29">
        <f t="shared" si="1"/>
        <v>17586</v>
      </c>
    </row>
    <row r="48" spans="1:10" s="15" customFormat="1" ht="15.75" customHeight="1" x14ac:dyDescent="0.2">
      <c r="A48" s="9" t="s">
        <v>55</v>
      </c>
      <c r="B48" s="10" t="s">
        <v>20</v>
      </c>
      <c r="C48" s="62">
        <v>10612</v>
      </c>
      <c r="D48" s="29">
        <f>(Jul!C48*4)+(Aug!C48*3)+(Sep!C48*2)+(Oct!C48*1)</f>
        <v>57855</v>
      </c>
      <c r="E48" s="62"/>
      <c r="F48" s="29">
        <f>(Jul!E48*4)+(Aug!E48*3)+(Sep!E48*2)+(Oct!E48*1)</f>
        <v>0</v>
      </c>
      <c r="G48" s="62">
        <v>25277</v>
      </c>
      <c r="H48" s="29">
        <f>Sep!H48+G48</f>
        <v>53684</v>
      </c>
      <c r="I48" s="29">
        <f t="shared" si="0"/>
        <v>35889</v>
      </c>
      <c r="J48" s="29">
        <f t="shared" si="1"/>
        <v>111539</v>
      </c>
    </row>
    <row r="49" spans="1:10" s="17" customFormat="1" ht="15.75" customHeight="1" x14ac:dyDescent="0.2">
      <c r="A49" s="5" t="s">
        <v>57</v>
      </c>
      <c r="B49" s="6" t="s">
        <v>20</v>
      </c>
      <c r="C49" s="62">
        <v>9038</v>
      </c>
      <c r="D49" s="29">
        <f>(Jul!C49*4)+(Aug!C49*3)+(Sep!C49*2)+(Oct!C49*1)</f>
        <v>46826</v>
      </c>
      <c r="E49" s="62"/>
      <c r="F49" s="29">
        <f>(Jul!E49*4)+(Aug!E49*3)+(Sep!E49*2)+(Oct!E49*1)</f>
        <v>0</v>
      </c>
      <c r="G49" s="62">
        <v>23069</v>
      </c>
      <c r="H49" s="29">
        <f>Sep!H49+G49</f>
        <v>102298</v>
      </c>
      <c r="I49" s="29">
        <f t="shared" si="0"/>
        <v>32107</v>
      </c>
      <c r="J49" s="29">
        <f t="shared" si="1"/>
        <v>149124</v>
      </c>
    </row>
    <row r="50" spans="1:10" s="17" customFormat="1" ht="15.75" customHeight="1" x14ac:dyDescent="0.2">
      <c r="A50" s="5" t="s">
        <v>58</v>
      </c>
      <c r="B50" s="6" t="s">
        <v>20</v>
      </c>
      <c r="C50" s="62"/>
      <c r="D50" s="29">
        <f>(Jul!C50*4)+(Aug!C50*3)+(Sep!C50*2)+(Oct!C50*1)</f>
        <v>16956</v>
      </c>
      <c r="E50" s="62"/>
      <c r="F50" s="29">
        <f>(Jul!E50*4)+(Aug!E50*3)+(Sep!E50*2)+(Oct!E50*1)</f>
        <v>0</v>
      </c>
      <c r="G50" s="62"/>
      <c r="H50" s="29">
        <f>Sep!H50+G50</f>
        <v>68899</v>
      </c>
      <c r="I50" s="29">
        <f t="shared" si="0"/>
        <v>0</v>
      </c>
      <c r="J50" s="29">
        <f t="shared" si="1"/>
        <v>85855</v>
      </c>
    </row>
    <row r="51" spans="1:10" s="17" customFormat="1" ht="15.75" customHeight="1" x14ac:dyDescent="0.2">
      <c r="A51" s="5" t="s">
        <v>59</v>
      </c>
      <c r="B51" s="6" t="s">
        <v>20</v>
      </c>
      <c r="C51" s="62"/>
      <c r="D51" s="29">
        <f>(Jul!C51*4)+(Aug!C51*3)+(Sep!C51*2)+(Oct!C51*1)</f>
        <v>32864</v>
      </c>
      <c r="E51" s="62"/>
      <c r="F51" s="29">
        <f>(Jul!E51*4)+(Aug!E51*3)+(Sep!E51*2)+(Oct!E51*1)</f>
        <v>0</v>
      </c>
      <c r="G51" s="62"/>
      <c r="H51" s="29">
        <f>Sep!H51+G51</f>
        <v>29737</v>
      </c>
      <c r="I51" s="29">
        <f t="shared" si="0"/>
        <v>0</v>
      </c>
      <c r="J51" s="29">
        <f t="shared" si="1"/>
        <v>62601</v>
      </c>
    </row>
    <row r="52" spans="1:10" s="17" customFormat="1" ht="15.75" customHeight="1" x14ac:dyDescent="0.2">
      <c r="A52" s="5" t="s">
        <v>60</v>
      </c>
      <c r="B52" s="6" t="s">
        <v>20</v>
      </c>
      <c r="C52" s="62"/>
      <c r="D52" s="29">
        <f>(Jul!C52*4)+(Aug!C52*3)+(Sep!C52*2)+(Oct!C52*1)</f>
        <v>13324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13324</v>
      </c>
    </row>
    <row r="53" spans="1:10" s="17" customFormat="1" ht="15.75" customHeight="1" x14ac:dyDescent="0.2">
      <c r="A53" s="5" t="s">
        <v>64</v>
      </c>
      <c r="B53" s="6" t="s">
        <v>20</v>
      </c>
      <c r="C53" s="62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2"/>
      <c r="D54" s="29">
        <f>(Jul!C54*4)+(Aug!C54*3)+(Sep!C54*2)+(Oct!C54*1)</f>
        <v>0</v>
      </c>
      <c r="E54" s="62"/>
      <c r="F54" s="29">
        <f>(Jul!E54*4)+(Aug!E54*3)+(Sep!E54*2)+(Oct!E54*1)</f>
        <v>0</v>
      </c>
      <c r="G54" s="62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2">
        <v>9228</v>
      </c>
      <c r="D55" s="29">
        <f>(Jul!C55*4)+(Aug!C55*3)+(Sep!C55*2)+(Oct!C55*1)</f>
        <v>59456</v>
      </c>
      <c r="E55" s="62"/>
      <c r="F55" s="29">
        <f>(Jul!E55*4)+(Aug!E55*3)+(Sep!E55*2)+(Oct!E55*1)</f>
        <v>0</v>
      </c>
      <c r="G55" s="62">
        <v>6853</v>
      </c>
      <c r="H55" s="29">
        <f>Sep!H55+G55</f>
        <v>55318</v>
      </c>
      <c r="I55" s="29">
        <f t="shared" si="0"/>
        <v>16081</v>
      </c>
      <c r="J55" s="29">
        <f t="shared" si="1"/>
        <v>114774</v>
      </c>
    </row>
    <row r="56" spans="1:10" s="15" customFormat="1" ht="15.75" customHeight="1" x14ac:dyDescent="0.2">
      <c r="A56" s="9" t="s">
        <v>67</v>
      </c>
      <c r="B56" s="10" t="s">
        <v>20</v>
      </c>
      <c r="C56" s="62"/>
      <c r="D56" s="29">
        <f>(Jul!C56*4)+(Aug!C56*3)+(Sep!C56*2)+(Oct!C56*1)</f>
        <v>4778</v>
      </c>
      <c r="E56" s="62"/>
      <c r="F56" s="29">
        <f>(Jul!E56*4)+(Aug!E56*3)+(Sep!E56*2)+(Oct!E56*1)</f>
        <v>0</v>
      </c>
      <c r="G56" s="62"/>
      <c r="H56" s="29">
        <f>Sep!H56+G56</f>
        <v>7208</v>
      </c>
      <c r="I56" s="29">
        <f t="shared" si="0"/>
        <v>0</v>
      </c>
      <c r="J56" s="29">
        <f t="shared" si="1"/>
        <v>11986</v>
      </c>
    </row>
    <row r="57" spans="1:10" s="17" customFormat="1" ht="15.75" customHeight="1" x14ac:dyDescent="0.2">
      <c r="A57" s="5" t="s">
        <v>68</v>
      </c>
      <c r="B57" s="6" t="s">
        <v>20</v>
      </c>
      <c r="C57" s="62">
        <v>3139</v>
      </c>
      <c r="D57" s="29">
        <f>(Jul!C57*4)+(Aug!C57*3)+(Sep!C57*2)+(Oct!C57*1)</f>
        <v>15025</v>
      </c>
      <c r="E57" s="62"/>
      <c r="F57" s="29">
        <f>(Jul!E57*4)+(Aug!E57*3)+(Sep!E57*2)+(Oct!E57*1)</f>
        <v>0</v>
      </c>
      <c r="G57" s="62">
        <v>0</v>
      </c>
      <c r="H57" s="29">
        <f>Sep!H57+G57</f>
        <v>2869</v>
      </c>
      <c r="I57" s="29">
        <f t="shared" si="0"/>
        <v>3139</v>
      </c>
      <c r="J57" s="29">
        <f t="shared" si="1"/>
        <v>17894</v>
      </c>
    </row>
    <row r="58" spans="1:10" s="15" customFormat="1" ht="15.75" customHeight="1" x14ac:dyDescent="0.2">
      <c r="A58" s="9" t="s">
        <v>69</v>
      </c>
      <c r="B58" s="10" t="s">
        <v>20</v>
      </c>
      <c r="C58" s="62">
        <v>2973</v>
      </c>
      <c r="D58" s="29">
        <f>(Jul!C58*4)+(Aug!C58*3)+(Sep!C58*2)+(Oct!C58*1)</f>
        <v>9966</v>
      </c>
      <c r="E58" s="62"/>
      <c r="F58" s="29">
        <f>(Jul!E58*4)+(Aug!E58*3)+(Sep!E58*2)+(Oct!E58*1)</f>
        <v>0</v>
      </c>
      <c r="G58" s="62">
        <v>6933</v>
      </c>
      <c r="H58" s="29">
        <f>Sep!H58+G58</f>
        <v>9407</v>
      </c>
      <c r="I58" s="29">
        <f t="shared" si="0"/>
        <v>9906</v>
      </c>
      <c r="J58" s="29">
        <f t="shared" si="1"/>
        <v>19373</v>
      </c>
    </row>
    <row r="59" spans="1:10" s="17" customFormat="1" ht="15.75" customHeight="1" x14ac:dyDescent="0.2">
      <c r="A59" s="5" t="s">
        <v>70</v>
      </c>
      <c r="B59" s="6" t="s">
        <v>20</v>
      </c>
      <c r="C59" s="62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2">
        <v>5401</v>
      </c>
      <c r="D60" s="29">
        <f>(Jul!C60*4)+(Aug!C60*3)+(Sep!C60*2)+(Oct!C60*1)</f>
        <v>107689</v>
      </c>
      <c r="E60" s="62"/>
      <c r="F60" s="29">
        <f>(Jul!E60*4)+(Aug!E60*3)+(Sep!E60*2)+(Oct!E60*1)</f>
        <v>0</v>
      </c>
      <c r="G60" s="62">
        <v>7159</v>
      </c>
      <c r="H60" s="29">
        <f>Sep!H60+G60</f>
        <v>125930</v>
      </c>
      <c r="I60" s="29">
        <f t="shared" si="0"/>
        <v>12560</v>
      </c>
      <c r="J60" s="29">
        <f t="shared" si="1"/>
        <v>233619</v>
      </c>
    </row>
    <row r="61" spans="1:10" s="17" customFormat="1" ht="15.75" customHeight="1" x14ac:dyDescent="0.2">
      <c r="A61" s="5" t="s">
        <v>72</v>
      </c>
      <c r="B61" s="6" t="s">
        <v>20</v>
      </c>
      <c r="C61" s="62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2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2">
        <v>10040</v>
      </c>
      <c r="D63" s="29">
        <f>(Jul!C63*4)+(Aug!C63*3)+(Sep!C63*2)+(Oct!C63*1)</f>
        <v>166304</v>
      </c>
      <c r="E63" s="62"/>
      <c r="F63" s="29">
        <f>(Jul!E63*4)+(Aug!E63*3)+(Sep!E63*2)+(Oct!E63*1)</f>
        <v>4211</v>
      </c>
      <c r="G63" s="62">
        <v>7063</v>
      </c>
      <c r="H63" s="29">
        <f>Sep!H63+G63</f>
        <v>91866</v>
      </c>
      <c r="I63" s="29">
        <f t="shared" si="0"/>
        <v>17103</v>
      </c>
      <c r="J63" s="29">
        <f t="shared" si="1"/>
        <v>262381</v>
      </c>
    </row>
    <row r="64" spans="1:10" s="17" customFormat="1" ht="15.75" customHeight="1" x14ac:dyDescent="0.2">
      <c r="A64" s="5" t="s">
        <v>74</v>
      </c>
      <c r="B64" s="6" t="s">
        <v>20</v>
      </c>
      <c r="C64" s="62"/>
      <c r="D64" s="29">
        <f>(Jul!C64*4)+(Aug!C64*3)+(Sep!C64*2)+(Oct!C64*1)</f>
        <v>12980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12980</v>
      </c>
    </row>
    <row r="65" spans="1:10" s="15" customFormat="1" ht="15.75" customHeight="1" x14ac:dyDescent="0.2">
      <c r="A65" s="9" t="s">
        <v>76</v>
      </c>
      <c r="B65" s="10" t="s">
        <v>20</v>
      </c>
      <c r="C65" s="62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2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2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2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2"/>
      <c r="D69" s="29">
        <f>(Jul!C69*4)+(Aug!C69*3)+(Sep!C69*2)+(Oct!C69*1)</f>
        <v>19656</v>
      </c>
      <c r="E69" s="62"/>
      <c r="F69" s="29">
        <f>(Jul!E69*4)+(Aug!E69*3)+(Sep!E69*2)+(Oct!E69*1)</f>
        <v>0</v>
      </c>
      <c r="G69" s="62"/>
      <c r="H69" s="29">
        <f>Sep!H69+G69</f>
        <v>18699</v>
      </c>
      <c r="I69" s="29">
        <f t="shared" si="2"/>
        <v>0</v>
      </c>
      <c r="J69" s="29">
        <f t="shared" si="3"/>
        <v>38355</v>
      </c>
    </row>
    <row r="70" spans="1:10" s="15" customFormat="1" ht="15.75" customHeight="1" x14ac:dyDescent="0.2">
      <c r="A70" s="9" t="s">
        <v>85</v>
      </c>
      <c r="B70" s="10" t="s">
        <v>20</v>
      </c>
      <c r="C70" s="62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2">
        <v>15442</v>
      </c>
      <c r="D71" s="29">
        <f>(Jul!C71*4)+(Aug!C71*3)+(Sep!C71*2)+(Oct!C71*1)</f>
        <v>125124</v>
      </c>
      <c r="E71" s="62"/>
      <c r="F71" s="29">
        <f>(Jul!E71*4)+(Aug!E71*3)+(Sep!E71*2)+(Oct!E71*1)</f>
        <v>0</v>
      </c>
      <c r="G71" s="62">
        <v>119236</v>
      </c>
      <c r="H71" s="29">
        <f>Sep!H71+G71</f>
        <v>229526</v>
      </c>
      <c r="I71" s="29">
        <f t="shared" si="2"/>
        <v>134678</v>
      </c>
      <c r="J71" s="29">
        <f t="shared" si="3"/>
        <v>354650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53905</v>
      </c>
      <c r="D72" s="31">
        <f t="shared" si="4"/>
        <v>355964</v>
      </c>
      <c r="E72" s="31">
        <f t="shared" si="4"/>
        <v>0</v>
      </c>
      <c r="F72" s="31">
        <f t="shared" si="4"/>
        <v>0</v>
      </c>
      <c r="G72" s="31">
        <f t="shared" si="4"/>
        <v>157084</v>
      </c>
      <c r="H72" s="31">
        <f t="shared" si="4"/>
        <v>366102</v>
      </c>
      <c r="I72" s="31">
        <f t="shared" si="4"/>
        <v>210989</v>
      </c>
      <c r="J72" s="31">
        <f t="shared" si="4"/>
        <v>722066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115376</v>
      </c>
      <c r="D73" s="31">
        <f t="shared" si="5"/>
        <v>1087014</v>
      </c>
      <c r="E73" s="31">
        <f t="shared" si="5"/>
        <v>1994</v>
      </c>
      <c r="F73" s="31">
        <f t="shared" si="5"/>
        <v>12313</v>
      </c>
      <c r="G73" s="31">
        <f t="shared" si="5"/>
        <v>313254</v>
      </c>
      <c r="H73" s="31">
        <f t="shared" si="5"/>
        <v>1260380</v>
      </c>
      <c r="I73" s="31">
        <f t="shared" si="5"/>
        <v>430624</v>
      </c>
      <c r="J73" s="31">
        <f t="shared" si="5"/>
        <v>2359707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169281</v>
      </c>
      <c r="D74" s="31">
        <f t="shared" ref="D74:J74" si="6">SUM(D72:D73)</f>
        <v>1442978</v>
      </c>
      <c r="E74" s="31">
        <f t="shared" si="6"/>
        <v>1994</v>
      </c>
      <c r="F74" s="31">
        <f t="shared" si="6"/>
        <v>12313</v>
      </c>
      <c r="G74" s="31">
        <f t="shared" si="6"/>
        <v>470338</v>
      </c>
      <c r="H74" s="31">
        <f t="shared" si="6"/>
        <v>1626482</v>
      </c>
      <c r="I74" s="31">
        <f t="shared" si="6"/>
        <v>641613</v>
      </c>
      <c r="J74" s="31">
        <f t="shared" si="6"/>
        <v>3081773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N62" sqref="N62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3811</v>
      </c>
      <c r="D5" s="30">
        <f>(Jul!C5*5)+(Aug!C5*4)+(Sep!C5*3)+(Oct!C5*2)+(Nov!C5*1)</f>
        <v>63797</v>
      </c>
      <c r="E5" s="8"/>
      <c r="F5" s="30">
        <f>(Jul!E5*5)+(Aug!E5*4)+(Sep!E5*3)+(Oct!E5*2)+(Nov!E5*1)</f>
        <v>0</v>
      </c>
      <c r="G5" s="8">
        <v>11245</v>
      </c>
      <c r="H5" s="30">
        <f>Oct!H5+G5</f>
        <v>63295</v>
      </c>
      <c r="I5" s="30">
        <f t="shared" ref="I5:I63" si="0">C5+E5+G5</f>
        <v>15056</v>
      </c>
      <c r="J5" s="30">
        <f t="shared" ref="J5:J63" si="1">D5+F5+H5</f>
        <v>127092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(Jul!C6*5)+(Aug!C6*4)+(Sep!C6*3)+(Oct!C6*2)+(Nov!C6*1)</f>
        <v>13012</v>
      </c>
      <c r="E6" s="8"/>
      <c r="F6" s="30">
        <f>(Jul!E6*5)+(Aug!E6*4)+(Sep!E6*3)+(Oct!E6*2)+(Nov!E6*1)</f>
        <v>0</v>
      </c>
      <c r="G6" s="8"/>
      <c r="H6" s="30">
        <f>Oct!H6+G6</f>
        <v>19622</v>
      </c>
      <c r="I6" s="30">
        <f t="shared" si="0"/>
        <v>0</v>
      </c>
      <c r="J6" s="30">
        <f t="shared" si="1"/>
        <v>32634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685</v>
      </c>
      <c r="D7" s="30">
        <f>(Jul!C7*5)+(Aug!C7*4)+(Sep!C7*3)+(Oct!C7*2)+(Nov!C7*1)</f>
        <v>24730</v>
      </c>
      <c r="E7" s="8"/>
      <c r="F7" s="30">
        <f>(Jul!E7*5)+(Aug!E7*4)+(Sep!E7*3)+(Oct!E7*2)+(Nov!E7*1)</f>
        <v>0</v>
      </c>
      <c r="G7" s="8">
        <v>1061</v>
      </c>
      <c r="H7" s="30">
        <f>Oct!H7+G7</f>
        <v>5484</v>
      </c>
      <c r="I7" s="30">
        <f t="shared" si="0"/>
        <v>1746</v>
      </c>
      <c r="J7" s="30">
        <f t="shared" si="1"/>
        <v>30214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3139</v>
      </c>
      <c r="D8" s="30">
        <f>(Jul!C8*5)+(Aug!C8*4)+(Sep!C8*3)+(Oct!C8*2)+(Nov!C8*1)</f>
        <v>3139</v>
      </c>
      <c r="E8" s="8"/>
      <c r="F8" s="30">
        <f>(Jul!E8*5)+(Aug!E8*4)+(Sep!E8*3)+(Oct!E8*2)+(Nov!E8*1)</f>
        <v>0</v>
      </c>
      <c r="G8" s="8">
        <v>165</v>
      </c>
      <c r="H8" s="30">
        <f>Oct!H8+G8</f>
        <v>165</v>
      </c>
      <c r="I8" s="30">
        <f t="shared" si="0"/>
        <v>3304</v>
      </c>
      <c r="J8" s="30">
        <f t="shared" si="1"/>
        <v>3304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(Jul!C9*5)+(Aug!C9*4)+(Sep!C9*3)+(Oct!C9*2)+(Nov!C9*1)</f>
        <v>0</v>
      </c>
      <c r="E9" s="8"/>
      <c r="F9" s="30">
        <f>(Jul!E9*5)+(Aug!E9*4)+(Sep!E9*3)+(Oct!E9*2)+(Nov!E9*1)</f>
        <v>0</v>
      </c>
      <c r="G9" s="8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10786</v>
      </c>
      <c r="D10" s="30">
        <f>(Jul!C10*5)+(Aug!C10*4)+(Sep!C10*3)+(Oct!C10*2)+(Nov!C10*1)</f>
        <v>218064</v>
      </c>
      <c r="E10" s="8"/>
      <c r="F10" s="30">
        <f>(Jul!E10*5)+(Aug!E10*4)+(Sep!E10*3)+(Oct!E10*2)+(Nov!E10*1)</f>
        <v>0</v>
      </c>
      <c r="G10" s="8">
        <v>21578</v>
      </c>
      <c r="H10" s="30">
        <f>Oct!H10+G10</f>
        <v>144930</v>
      </c>
      <c r="I10" s="30">
        <f t="shared" si="0"/>
        <v>32364</v>
      </c>
      <c r="J10" s="30">
        <f t="shared" si="1"/>
        <v>362994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(Jul!C12*5)+(Aug!C12*4)+(Sep!C12*3)+(Oct!C12*2)+(Nov!C12*1)</f>
        <v>6372</v>
      </c>
      <c r="E12" s="8"/>
      <c r="F12" s="30">
        <f>(Jul!E12*5)+(Aug!E12*4)+(Sep!E12*3)+(Oct!E12*2)+(Nov!E12*1)</f>
        <v>0</v>
      </c>
      <c r="G12" s="8"/>
      <c r="H12" s="30">
        <f>Oct!H12+G12</f>
        <v>11773</v>
      </c>
      <c r="I12" s="30">
        <f t="shared" si="0"/>
        <v>0</v>
      </c>
      <c r="J12" s="30">
        <f t="shared" si="1"/>
        <v>18145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12895</v>
      </c>
      <c r="D16" s="30">
        <f>(Jul!C16*5)+(Aug!C16*4)+(Sep!C16*3)+(Oct!C16*2)+(Nov!C16*1)</f>
        <v>121818</v>
      </c>
      <c r="E16" s="8"/>
      <c r="F16" s="30">
        <f>(Jul!E16*5)+(Aug!E16*4)+(Sep!E16*3)+(Oct!E16*2)+(Nov!E16*1)</f>
        <v>0</v>
      </c>
      <c r="G16" s="8">
        <v>26477</v>
      </c>
      <c r="H16" s="30">
        <f>Oct!H16+G16</f>
        <v>125941</v>
      </c>
      <c r="I16" s="30">
        <f t="shared" si="0"/>
        <v>39372</v>
      </c>
      <c r="J16" s="30">
        <f t="shared" si="1"/>
        <v>247759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(Jul!C22*5)+(Aug!C22*4)+(Sep!C22*3)+(Oct!C22*2)+(Nov!C22*1)</f>
        <v>408</v>
      </c>
      <c r="E22" s="8"/>
      <c r="F22" s="30">
        <f>(Jul!E22*5)+(Aug!E22*4)+(Sep!E22*3)+(Oct!E22*2)+(Nov!E22*1)</f>
        <v>0</v>
      </c>
      <c r="G22" s="8"/>
      <c r="H22" s="30">
        <f>Oct!H22+G22</f>
        <v>544</v>
      </c>
      <c r="I22" s="30">
        <f t="shared" si="0"/>
        <v>0</v>
      </c>
      <c r="J22" s="30">
        <f t="shared" si="1"/>
        <v>952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136</v>
      </c>
      <c r="D24" s="30">
        <f>(Jul!C24*5)+(Aug!C24*4)+(Sep!C24*3)+(Oct!C24*2)+(Nov!C24*1)</f>
        <v>38121</v>
      </c>
      <c r="E24" s="8"/>
      <c r="F24" s="30">
        <f>(Jul!E24*5)+(Aug!E24*4)+(Sep!E24*3)+(Oct!E24*2)+(Nov!E24*1)</f>
        <v>0</v>
      </c>
      <c r="G24" s="8">
        <v>136</v>
      </c>
      <c r="H24" s="30">
        <f>Oct!H24+G24</f>
        <v>24126</v>
      </c>
      <c r="I24" s="30">
        <f t="shared" si="0"/>
        <v>272</v>
      </c>
      <c r="J24" s="30">
        <f t="shared" si="1"/>
        <v>62247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(Jul!C25*5)+(Aug!C25*4)+(Sep!C25*3)+(Oct!C25*2)+(Nov!C25*1)</f>
        <v>834</v>
      </c>
      <c r="E25" s="8"/>
      <c r="F25" s="30">
        <f>(Jul!E25*5)+(Aug!E25*4)+(Sep!E25*3)+(Oct!E25*2)+(Nov!E25*1)</f>
        <v>0</v>
      </c>
      <c r="G25" s="8"/>
      <c r="H25" s="30">
        <f>Oct!H25+G25</f>
        <v>1668</v>
      </c>
      <c r="I25" s="30">
        <f t="shared" si="0"/>
        <v>0</v>
      </c>
      <c r="J25" s="30">
        <f t="shared" si="1"/>
        <v>2502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(Jul!C26*5)+(Aug!C26*4)+(Sep!C26*3)+(Oct!C26*2)+(Nov!C26*1)</f>
        <v>18468</v>
      </c>
      <c r="E26" s="8"/>
      <c r="F26" s="30">
        <f>(Jul!E26*5)+(Aug!E26*4)+(Sep!E26*3)+(Oct!E26*2)+(Nov!E26*1)</f>
        <v>0</v>
      </c>
      <c r="G26" s="8"/>
      <c r="H26" s="30">
        <f>Oct!H26+G26</f>
        <v>20054</v>
      </c>
      <c r="I26" s="30">
        <f t="shared" si="0"/>
        <v>0</v>
      </c>
      <c r="J26" s="30">
        <f t="shared" si="1"/>
        <v>38522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(Jul!C27*5)+(Aug!C27*4)+(Sep!C27*3)+(Oct!C27*2)+(Nov!C27*1)</f>
        <v>0</v>
      </c>
      <c r="E27" s="8"/>
      <c r="F27" s="30">
        <f>(Jul!E27*5)+(Aug!E27*4)+(Sep!E27*3)+(Oct!E27*2)+(Nov!E27*1)</f>
        <v>0</v>
      </c>
      <c r="G27" s="8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(Jul!C28*5)+(Aug!C28*4)+(Sep!C28*3)+(Oct!C28*2)+(Nov!C28*1)</f>
        <v>544</v>
      </c>
      <c r="E28" s="8"/>
      <c r="F28" s="30">
        <f>(Jul!E28*5)+(Aug!E28*4)+(Sep!E28*3)+(Oct!E28*2)+(Nov!E28*1)</f>
        <v>0</v>
      </c>
      <c r="G28" s="8"/>
      <c r="H28" s="30">
        <f>Oct!H28+G28</f>
        <v>680</v>
      </c>
      <c r="I28" s="30">
        <f t="shared" si="0"/>
        <v>0</v>
      </c>
      <c r="J28" s="30">
        <f t="shared" si="1"/>
        <v>1224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(Jul!C30*5)+(Aug!C30*4)+(Sep!C30*3)+(Oct!C30*2)+(Nov!C30*1)</f>
        <v>17125</v>
      </c>
      <c r="E30" s="8"/>
      <c r="F30" s="30">
        <f>(Jul!E30*5)+(Aug!E30*4)+(Sep!E30*3)+(Oct!E30*2)+(Nov!E30*1)</f>
        <v>0</v>
      </c>
      <c r="G30" s="8"/>
      <c r="H30" s="30">
        <f>Oct!H30+G30</f>
        <v>3490</v>
      </c>
      <c r="I30" s="30">
        <f t="shared" si="0"/>
        <v>0</v>
      </c>
      <c r="J30" s="30">
        <f t="shared" si="1"/>
        <v>20615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1820</v>
      </c>
      <c r="D31" s="30">
        <f>(Jul!C31*5)+(Aug!C31*4)+(Sep!C31*3)+(Oct!C31*2)+(Nov!C31*1)</f>
        <v>20776</v>
      </c>
      <c r="E31" s="8"/>
      <c r="F31" s="30">
        <f>(Jul!E31*5)+(Aug!E31*4)+(Sep!E31*3)+(Oct!E31*2)+(Nov!E31*1)</f>
        <v>0</v>
      </c>
      <c r="G31" s="8">
        <v>0</v>
      </c>
      <c r="H31" s="30">
        <f>Oct!H31+G31</f>
        <v>4992</v>
      </c>
      <c r="I31" s="30">
        <f t="shared" si="0"/>
        <v>1820</v>
      </c>
      <c r="J31" s="30">
        <f t="shared" si="1"/>
        <v>25768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(Jul!C32*5)+(Aug!C32*4)+(Sep!C32*3)+(Oct!C32*2)+(Nov!C32*1)</f>
        <v>7775</v>
      </c>
      <c r="E32" s="8"/>
      <c r="F32" s="30">
        <f>(Jul!E32*5)+(Aug!E32*4)+(Sep!E32*3)+(Oct!E32*2)+(Nov!E32*1)</f>
        <v>0</v>
      </c>
      <c r="G32" s="8"/>
      <c r="H32" s="30">
        <f>Oct!H32+G32</f>
        <v>544</v>
      </c>
      <c r="I32" s="30">
        <f t="shared" si="0"/>
        <v>0</v>
      </c>
      <c r="J32" s="30">
        <f t="shared" si="1"/>
        <v>8319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7681</v>
      </c>
      <c r="D33" s="30">
        <f>(Jul!C33*5)+(Aug!C33*4)+(Sep!C33*3)+(Oct!C33*2)+(Nov!C33*1)</f>
        <v>86187</v>
      </c>
      <c r="E33" s="8"/>
      <c r="F33" s="30">
        <f>(Jul!E33*5)+(Aug!E33*4)+(Sep!E33*3)+(Oct!E33*2)+(Nov!E33*1)</f>
        <v>0</v>
      </c>
      <c r="G33" s="8">
        <v>11035</v>
      </c>
      <c r="H33" s="30">
        <f>Oct!H33+G33</f>
        <v>68928</v>
      </c>
      <c r="I33" s="30">
        <f t="shared" si="0"/>
        <v>18716</v>
      </c>
      <c r="J33" s="30">
        <f t="shared" si="1"/>
        <v>155115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(Jul!C35*5)+(Aug!C35*4)+(Sep!C35*3)+(Oct!C35*2)+(Nov!C35*1)</f>
        <v>13496</v>
      </c>
      <c r="E35" s="8"/>
      <c r="F35" s="30">
        <f>(Jul!E35*5)+(Aug!E35*4)+(Sep!E35*3)+(Oct!E35*2)+(Nov!E35*1)</f>
        <v>0</v>
      </c>
      <c r="G35" s="8"/>
      <c r="H35" s="30">
        <f>Oct!H35+G35</f>
        <v>23513</v>
      </c>
      <c r="I35" s="30">
        <f t="shared" si="0"/>
        <v>0</v>
      </c>
      <c r="J35" s="30">
        <f t="shared" si="1"/>
        <v>37009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(Jul!C37*5)+(Aug!C37*4)+(Sep!C37*3)+(Oct!C37*2)+(Nov!C37*1)</f>
        <v>37610</v>
      </c>
      <c r="E37" s="8"/>
      <c r="F37" s="30">
        <f>(Jul!E37*5)+(Aug!E37*4)+(Sep!E37*3)+(Oct!E37*2)+(Nov!E37*1)</f>
        <v>0</v>
      </c>
      <c r="G37" s="8"/>
      <c r="H37" s="30">
        <f>Oct!H37+G37</f>
        <v>24769</v>
      </c>
      <c r="I37" s="30">
        <f t="shared" si="0"/>
        <v>0</v>
      </c>
      <c r="J37" s="30">
        <f t="shared" si="1"/>
        <v>62379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12606</v>
      </c>
      <c r="D39" s="30">
        <f>(Jul!C39*5)+(Aug!C39*4)+(Sep!C39*3)+(Oct!C39*2)+(Nov!C39*1)</f>
        <v>83797</v>
      </c>
      <c r="E39" s="8"/>
      <c r="F39" s="30">
        <f>(Jul!E39*5)+(Aug!E39*4)+(Sep!E39*3)+(Oct!E39*2)+(Nov!E39*1)</f>
        <v>0</v>
      </c>
      <c r="G39" s="8">
        <v>28104</v>
      </c>
      <c r="H39" s="30">
        <f>Oct!H39+G39</f>
        <v>89242</v>
      </c>
      <c r="I39" s="30">
        <f t="shared" si="0"/>
        <v>40710</v>
      </c>
      <c r="J39" s="30">
        <f t="shared" si="1"/>
        <v>173039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(Jul!C41*5)+(Aug!C41*4)+(Sep!C41*3)+(Oct!C41*2)+(Nov!C41*1)</f>
        <v>2400</v>
      </c>
      <c r="E41" s="8"/>
      <c r="F41" s="30">
        <f>(Jul!E41*5)+(Aug!E41*4)+(Sep!E41*3)+(Oct!E41*2)+(Nov!E41*1)</f>
        <v>1794</v>
      </c>
      <c r="G41" s="8"/>
      <c r="H41" s="30">
        <f>Oct!H41+G41</f>
        <v>6879</v>
      </c>
      <c r="I41" s="30">
        <f t="shared" si="0"/>
        <v>0</v>
      </c>
      <c r="J41" s="30">
        <f t="shared" si="1"/>
        <v>11073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13376</v>
      </c>
      <c r="D42" s="30">
        <f>(Jul!C42*5)+(Aug!C42*4)+(Sep!C42*3)+(Oct!C42*2)+(Nov!C42*1)</f>
        <v>190177</v>
      </c>
      <c r="E42" s="8"/>
      <c r="F42" s="30">
        <f>(Jul!E42*5)+(Aug!E42*4)+(Sep!E42*3)+(Oct!E42*2)+(Nov!E42*1)</f>
        <v>8144</v>
      </c>
      <c r="G42" s="8">
        <v>15539</v>
      </c>
      <c r="H42" s="30">
        <f>Oct!H42+G42</f>
        <v>157213</v>
      </c>
      <c r="I42" s="30">
        <f t="shared" si="0"/>
        <v>28915</v>
      </c>
      <c r="J42" s="30">
        <f t="shared" si="1"/>
        <v>355534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8315</v>
      </c>
      <c r="D43" s="30">
        <f>(Jul!C43*5)+(Aug!C43*4)+(Sep!C43*3)+(Oct!C43*2)+(Nov!C43*1)</f>
        <v>88530</v>
      </c>
      <c r="E43" s="8"/>
      <c r="F43" s="30">
        <f>(Jul!E43*5)+(Aug!E43*4)+(Sep!E43*3)+(Oct!E43*2)+(Nov!E43*1)</f>
        <v>0</v>
      </c>
      <c r="G43" s="8">
        <v>16494</v>
      </c>
      <c r="H43" s="30">
        <f>Oct!H43+G43</f>
        <v>97344</v>
      </c>
      <c r="I43" s="30">
        <f t="shared" si="0"/>
        <v>24809</v>
      </c>
      <c r="J43" s="30">
        <f t="shared" si="1"/>
        <v>185874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1882</v>
      </c>
      <c r="D44" s="30">
        <f>(Jul!C44*5)+(Aug!C44*4)+(Sep!C44*3)+(Oct!C44*2)+(Nov!C44*1)</f>
        <v>61245</v>
      </c>
      <c r="E44" s="8"/>
      <c r="F44" s="30">
        <f>(Jul!E44*5)+(Aug!E44*4)+(Sep!E44*3)+(Oct!E44*2)+(Nov!E44*1)</f>
        <v>2194</v>
      </c>
      <c r="G44" s="8">
        <v>1037</v>
      </c>
      <c r="H44" s="30">
        <f>Oct!H44+G44</f>
        <v>55498</v>
      </c>
      <c r="I44" s="30">
        <f t="shared" si="0"/>
        <v>2919</v>
      </c>
      <c r="J44" s="30">
        <f t="shared" si="1"/>
        <v>118937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(Jul!C45*5)+(Aug!C45*4)+(Sep!C45*3)+(Oct!C45*2)+(Nov!C45*1)</f>
        <v>2664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2664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(Jul!C46*5)+(Aug!C46*4)+(Sep!C46*3)+(Oct!C46*2)+(Nov!C46*1)</f>
        <v>17470</v>
      </c>
      <c r="E46" s="8"/>
      <c r="F46" s="30">
        <f>(Jul!E46*5)+(Aug!E46*4)+(Sep!E46*3)+(Oct!E46*2)+(Nov!E46*1)</f>
        <v>0</v>
      </c>
      <c r="G46" s="8"/>
      <c r="H46" s="30">
        <f>Oct!H46+G46</f>
        <v>9158</v>
      </c>
      <c r="I46" s="30">
        <f t="shared" si="0"/>
        <v>0</v>
      </c>
      <c r="J46" s="30">
        <f t="shared" si="1"/>
        <v>26628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(Jul!C47*5)+(Aug!C47*4)+(Sep!C47*3)+(Oct!C47*2)+(Nov!C47*1)</f>
        <v>19149</v>
      </c>
      <c r="E47" s="8"/>
      <c r="F47" s="30">
        <f>(Jul!E47*5)+(Aug!E47*4)+(Sep!E47*3)+(Oct!E47*2)+(Nov!E47*1)</f>
        <v>0</v>
      </c>
      <c r="G47" s="8"/>
      <c r="H47" s="30">
        <f>Oct!H47+G47</f>
        <v>4060</v>
      </c>
      <c r="I47" s="30">
        <f t="shared" si="0"/>
        <v>0</v>
      </c>
      <c r="J47" s="30">
        <f t="shared" si="1"/>
        <v>23209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1922</v>
      </c>
      <c r="D48" s="30">
        <f>(Jul!C48*5)+(Aug!C48*4)+(Sep!C48*3)+(Oct!C48*2)+(Nov!C48*1)</f>
        <v>85734</v>
      </c>
      <c r="E48" s="8"/>
      <c r="F48" s="30">
        <f>(Jul!E48*5)+(Aug!E48*4)+(Sep!E48*3)+(Oct!E48*2)+(Nov!E48*1)</f>
        <v>0</v>
      </c>
      <c r="G48" s="8">
        <v>26477</v>
      </c>
      <c r="H48" s="30">
        <f>Oct!H48+G48</f>
        <v>80161</v>
      </c>
      <c r="I48" s="30">
        <f t="shared" si="0"/>
        <v>28399</v>
      </c>
      <c r="J48" s="30">
        <f t="shared" si="1"/>
        <v>165895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2892</v>
      </c>
      <c r="D49" s="30">
        <f>(Jul!C49*5)+(Aug!C49*4)+(Sep!C49*3)+(Oct!C49*2)+(Nov!C49*1)</f>
        <v>74554</v>
      </c>
      <c r="E49" s="8"/>
      <c r="F49" s="30">
        <f>(Jul!E49*5)+(Aug!E49*4)+(Sep!E49*3)+(Oct!E49*2)+(Nov!E49*1)</f>
        <v>0</v>
      </c>
      <c r="G49" s="8">
        <v>35269</v>
      </c>
      <c r="H49" s="30">
        <f>Oct!H49+G49</f>
        <v>137567</v>
      </c>
      <c r="I49" s="30">
        <f t="shared" si="0"/>
        <v>38161</v>
      </c>
      <c r="J49" s="30">
        <f t="shared" si="1"/>
        <v>212121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(Jul!C50*5)+(Aug!C50*4)+(Sep!C50*3)+(Oct!C50*2)+(Nov!C50*1)</f>
        <v>24415</v>
      </c>
      <c r="E50" s="8"/>
      <c r="F50" s="30">
        <f>(Jul!E50*5)+(Aug!E50*4)+(Sep!E50*3)+(Oct!E50*2)+(Nov!E50*1)</f>
        <v>0</v>
      </c>
      <c r="G50" s="8"/>
      <c r="H50" s="30">
        <f>Oct!H50+G50</f>
        <v>68899</v>
      </c>
      <c r="I50" s="30">
        <f t="shared" si="0"/>
        <v>0</v>
      </c>
      <c r="J50" s="30">
        <f t="shared" si="1"/>
        <v>93314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3057</v>
      </c>
      <c r="D51" s="30">
        <f>(Jul!C51*5)+(Aug!C51*4)+(Sep!C51*3)+(Oct!C51*2)+(Nov!C51*1)</f>
        <v>50036</v>
      </c>
      <c r="E51" s="8"/>
      <c r="F51" s="30">
        <f>(Jul!E51*5)+(Aug!E51*4)+(Sep!E51*3)+(Oct!E51*2)+(Nov!E51*1)</f>
        <v>0</v>
      </c>
      <c r="G51" s="8">
        <v>2556</v>
      </c>
      <c r="H51" s="30">
        <f>Oct!H51+G51</f>
        <v>32293</v>
      </c>
      <c r="I51" s="30">
        <f t="shared" si="0"/>
        <v>5613</v>
      </c>
      <c r="J51" s="30">
        <f t="shared" si="1"/>
        <v>82329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(Jul!C52*5)+(Aug!C52*4)+(Sep!C52*3)+(Oct!C52*2)+(Nov!C52*1)</f>
        <v>16655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16655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(Jul!C54*5)+(Aug!C54*4)+(Sep!C54*3)+(Oct!C54*2)+(Nov!C54*1)</f>
        <v>0</v>
      </c>
      <c r="E54" s="8"/>
      <c r="F54" s="30">
        <f>(Jul!E54*5)+(Aug!E54*4)+(Sep!E54*3)+(Oct!E54*2)+(Nov!E54*1)</f>
        <v>0</v>
      </c>
      <c r="G54" s="8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6609</v>
      </c>
      <c r="D55" s="30">
        <f>(Jul!C55*5)+(Aug!C55*4)+(Sep!C55*3)+(Oct!C55*2)+(Nov!C55*1)</f>
        <v>94396</v>
      </c>
      <c r="E55" s="8"/>
      <c r="F55" s="30">
        <f>(Jul!E55*5)+(Aug!E55*4)+(Sep!E55*3)+(Oct!E55*2)+(Nov!E55*1)</f>
        <v>0</v>
      </c>
      <c r="G55" s="8">
        <v>7621</v>
      </c>
      <c r="H55" s="30">
        <f>Oct!H55+G55</f>
        <v>62939</v>
      </c>
      <c r="I55" s="30">
        <f t="shared" si="0"/>
        <v>14230</v>
      </c>
      <c r="J55" s="30">
        <f t="shared" si="1"/>
        <v>157335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600</v>
      </c>
      <c r="D56" s="30">
        <f>(Jul!C56*5)+(Aug!C56*4)+(Sep!C56*3)+(Oct!C56*2)+(Nov!C56*1)</f>
        <v>7167</v>
      </c>
      <c r="E56" s="8"/>
      <c r="F56" s="30">
        <f>(Jul!E56*5)+(Aug!E56*4)+(Sep!E56*3)+(Oct!E56*2)+(Nov!E56*1)</f>
        <v>0</v>
      </c>
      <c r="G56" s="8">
        <v>2323</v>
      </c>
      <c r="H56" s="30">
        <f>Oct!H56+G56</f>
        <v>9531</v>
      </c>
      <c r="I56" s="30">
        <f t="shared" si="0"/>
        <v>2923</v>
      </c>
      <c r="J56" s="30">
        <f t="shared" si="1"/>
        <v>16698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(Jul!C57*5)+(Aug!C57*4)+(Sep!C57*3)+(Oct!C57*2)+(Nov!C57*1)</f>
        <v>22126</v>
      </c>
      <c r="E57" s="8"/>
      <c r="F57" s="30">
        <f>(Jul!E57*5)+(Aug!E57*4)+(Sep!E57*3)+(Oct!E57*2)+(Nov!E57*1)</f>
        <v>0</v>
      </c>
      <c r="G57" s="8"/>
      <c r="H57" s="30">
        <f>Oct!H57+G57</f>
        <v>2869</v>
      </c>
      <c r="I57" s="30">
        <f t="shared" si="0"/>
        <v>0</v>
      </c>
      <c r="J57" s="30">
        <f t="shared" si="1"/>
        <v>24995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(Jul!C58*5)+(Aug!C58*4)+(Sep!C58*3)+(Oct!C58*2)+(Nov!C58*1)</f>
        <v>14963</v>
      </c>
      <c r="E58" s="8"/>
      <c r="F58" s="30">
        <f>(Jul!E58*5)+(Aug!E58*4)+(Sep!E58*3)+(Oct!E58*2)+(Nov!E58*1)</f>
        <v>0</v>
      </c>
      <c r="G58" s="8"/>
      <c r="H58" s="30">
        <f>Oct!H58+G58</f>
        <v>9407</v>
      </c>
      <c r="I58" s="30">
        <f t="shared" si="0"/>
        <v>0</v>
      </c>
      <c r="J58" s="30">
        <f t="shared" si="1"/>
        <v>24370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13803</v>
      </c>
      <c r="D60" s="30">
        <f>(Jul!C60*5)+(Aug!C60*4)+(Sep!C60*3)+(Oct!C60*2)+(Nov!C60*1)</f>
        <v>162132</v>
      </c>
      <c r="E60" s="8"/>
      <c r="F60" s="30">
        <f>(Jul!E60*5)+(Aug!E60*4)+(Sep!E60*3)+(Oct!E60*2)+(Nov!E60*1)</f>
        <v>0</v>
      </c>
      <c r="G60" s="8">
        <v>40104</v>
      </c>
      <c r="H60" s="30">
        <f>Oct!H60+G60</f>
        <v>166034</v>
      </c>
      <c r="I60" s="30">
        <f t="shared" si="0"/>
        <v>53907</v>
      </c>
      <c r="J60" s="30">
        <f t="shared" si="1"/>
        <v>328166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1918</v>
      </c>
      <c r="D63" s="30">
        <f>(Jul!C63*5)+(Aug!C63*4)+(Sep!C63*3)+(Oct!C63*2)+(Nov!C63*1)</f>
        <v>224486</v>
      </c>
      <c r="E63" s="8"/>
      <c r="F63" s="30">
        <f>(Jul!E63*5)+(Aug!E63*4)+(Sep!E63*3)+(Oct!E63*2)+(Nov!E63*1)</f>
        <v>5869</v>
      </c>
      <c r="G63" s="8">
        <v>14895</v>
      </c>
      <c r="H63" s="30">
        <f>Oct!H63+G63</f>
        <v>106761</v>
      </c>
      <c r="I63" s="30">
        <f t="shared" si="0"/>
        <v>16813</v>
      </c>
      <c r="J63" s="30">
        <f t="shared" si="1"/>
        <v>337116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(Jul!C64*5)+(Aug!C64*4)+(Sep!C64*3)+(Oct!C64*2)+(Nov!C64*1)</f>
        <v>16225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16225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(Jul!C69*5)+(Aug!C69*4)+(Sep!C69*3)+(Oct!C69*2)+(Nov!C69*1)</f>
        <v>25293</v>
      </c>
      <c r="E69" s="8"/>
      <c r="F69" s="30">
        <f>(Jul!E69*5)+(Aug!E69*4)+(Sep!E69*3)+(Oct!E69*2)+(Nov!E69*1)</f>
        <v>0</v>
      </c>
      <c r="G69" s="8"/>
      <c r="H69" s="30">
        <f>Oct!H69+G69</f>
        <v>18699</v>
      </c>
      <c r="I69" s="30">
        <f t="shared" si="2"/>
        <v>0</v>
      </c>
      <c r="J69" s="30">
        <f t="shared" si="3"/>
        <v>43992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7058</v>
      </c>
      <c r="D71" s="30">
        <f>(Jul!C71*5)+(Aug!C71*4)+(Sep!C71*3)+(Oct!C71*2)+(Nov!C71*1)</f>
        <v>180669</v>
      </c>
      <c r="E71" s="8"/>
      <c r="F71" s="30">
        <f>(Jul!E71*5)+(Aug!E71*4)+(Sep!E71*3)+(Oct!E71*2)+(Nov!E71*1)</f>
        <v>0</v>
      </c>
      <c r="G71" s="8">
        <v>22617</v>
      </c>
      <c r="H71" s="30">
        <f>Oct!H71+G71</f>
        <v>252143</v>
      </c>
      <c r="I71" s="30">
        <f t="shared" si="2"/>
        <v>29675</v>
      </c>
      <c r="J71" s="30">
        <f t="shared" si="3"/>
        <v>432812</v>
      </c>
    </row>
    <row r="72" spans="1:10" s="3" customFormat="1" ht="21.75" x14ac:dyDescent="0.2">
      <c r="A72" s="19" t="s">
        <v>123</v>
      </c>
      <c r="B72" s="2"/>
      <c r="C72" s="31">
        <f>SUM(C5:C31)</f>
        <v>33272</v>
      </c>
      <c r="D72" s="31">
        <f t="shared" ref="D72:J72" si="4">SUM(D5:D31)</f>
        <v>547208</v>
      </c>
      <c r="E72" s="31">
        <f t="shared" si="4"/>
        <v>0</v>
      </c>
      <c r="F72" s="31">
        <f t="shared" si="4"/>
        <v>0</v>
      </c>
      <c r="G72" s="31">
        <f t="shared" si="4"/>
        <v>60662</v>
      </c>
      <c r="H72" s="31">
        <f t="shared" si="4"/>
        <v>426764</v>
      </c>
      <c r="I72" s="31">
        <f t="shared" si="4"/>
        <v>93934</v>
      </c>
      <c r="J72" s="31">
        <f t="shared" si="4"/>
        <v>973972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81719</v>
      </c>
      <c r="D73" s="31">
        <f t="shared" si="5"/>
        <v>1609351</v>
      </c>
      <c r="E73" s="31">
        <f t="shared" si="5"/>
        <v>0</v>
      </c>
      <c r="F73" s="31">
        <f t="shared" si="5"/>
        <v>18001</v>
      </c>
      <c r="G73" s="31">
        <f t="shared" si="5"/>
        <v>224071</v>
      </c>
      <c r="H73" s="31">
        <f t="shared" si="5"/>
        <v>1484451</v>
      </c>
      <c r="I73" s="31">
        <f t="shared" si="5"/>
        <v>305790</v>
      </c>
      <c r="J73" s="31">
        <f t="shared" si="5"/>
        <v>3111803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114991</v>
      </c>
      <c r="D74" s="31">
        <f t="shared" ref="D74:J74" si="6">SUM(D72:D73)</f>
        <v>2156559</v>
      </c>
      <c r="E74" s="31">
        <f t="shared" si="6"/>
        <v>0</v>
      </c>
      <c r="F74" s="31">
        <f t="shared" si="6"/>
        <v>18001</v>
      </c>
      <c r="G74" s="31">
        <f t="shared" si="6"/>
        <v>284733</v>
      </c>
      <c r="H74" s="31">
        <f t="shared" si="6"/>
        <v>1911215</v>
      </c>
      <c r="I74" s="31">
        <f t="shared" si="6"/>
        <v>399724</v>
      </c>
      <c r="J74" s="31">
        <f t="shared" si="6"/>
        <v>4085775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4" topLeftCell="A56" activePane="bottomLeft" state="frozen"/>
      <selection pane="bottomLeft" activeCell="G80" sqref="G79:G80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1403</v>
      </c>
      <c r="D5" s="30">
        <f>(Jul!C5*6)+(Aug!C5*5)+(Sep!C5*4)+(Oct!C5*3)+(Nov!C5*2)+(Dec!C5*1)</f>
        <v>86986</v>
      </c>
      <c r="E5" s="8"/>
      <c r="F5" s="30">
        <f>(Jul!E5*6)+(Aug!E5*5)+(Sep!E5*4)+(Oct!E5*3)+(Nov!E5*2)+(Dec!E5*1)</f>
        <v>0</v>
      </c>
      <c r="G5" s="8">
        <v>0</v>
      </c>
      <c r="H5" s="30">
        <f>Nov!H5+G5</f>
        <v>63295</v>
      </c>
      <c r="I5" s="30">
        <f t="shared" ref="I5:I63" si="0">C5+E5+G5</f>
        <v>1403</v>
      </c>
      <c r="J5" s="30">
        <f t="shared" ref="J5:J63" si="1">D5+F5+H5</f>
        <v>150281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879</v>
      </c>
      <c r="D6" s="30">
        <f>(Jul!C6*6)+(Aug!C6*5)+(Sep!C6*4)+(Oct!C6*3)+(Nov!C6*2)+(Dec!C6*1)</f>
        <v>20397</v>
      </c>
      <c r="E6" s="8"/>
      <c r="F6" s="30">
        <f>(Jul!E6*6)+(Aug!E6*5)+(Sep!E6*4)+(Oct!E6*3)+(Nov!E6*2)+(Dec!E6*1)</f>
        <v>0</v>
      </c>
      <c r="G6" s="8">
        <v>2566</v>
      </c>
      <c r="H6" s="30">
        <f>Nov!H6+G6</f>
        <v>22188</v>
      </c>
      <c r="I6" s="30">
        <f t="shared" si="0"/>
        <v>3445</v>
      </c>
      <c r="J6" s="30">
        <f t="shared" si="1"/>
        <v>42585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428</v>
      </c>
      <c r="D7" s="30">
        <f>(Jul!C7*6)+(Aug!C7*5)+(Sep!C7*4)+(Oct!C7*3)+(Nov!C7*2)+(Dec!C7*1)</f>
        <v>31554</v>
      </c>
      <c r="E7" s="8"/>
      <c r="F7" s="30">
        <f>(Jul!E7*6)+(Aug!E7*5)+(Sep!E7*4)+(Oct!E7*3)+(Nov!E7*2)+(Dec!E7*1)</f>
        <v>0</v>
      </c>
      <c r="G7" s="8">
        <v>561</v>
      </c>
      <c r="H7" s="30">
        <f>Nov!H7+G7</f>
        <v>6045</v>
      </c>
      <c r="I7" s="30">
        <f t="shared" si="0"/>
        <v>989</v>
      </c>
      <c r="J7" s="30">
        <f t="shared" si="1"/>
        <v>37599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6278</v>
      </c>
      <c r="E8" s="8"/>
      <c r="F8" s="30">
        <f>(Jul!E8*6)+(Aug!E8*5)+(Sep!E8*4)+(Oct!E8*3)+(Nov!E8*2)+(Dec!E8*1)</f>
        <v>0</v>
      </c>
      <c r="G8" s="8"/>
      <c r="H8" s="30">
        <f>Nov!H8+G8</f>
        <v>165</v>
      </c>
      <c r="I8" s="30">
        <f t="shared" si="0"/>
        <v>0</v>
      </c>
      <c r="J8" s="30">
        <f t="shared" si="1"/>
        <v>6443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5431</v>
      </c>
      <c r="D10" s="30">
        <f>(Jul!C10*6)+(Aug!C10*5)+(Sep!C10*4)+(Oct!C10*3)+(Nov!C10*2)+(Dec!C10*1)</f>
        <v>295586</v>
      </c>
      <c r="E10" s="8"/>
      <c r="F10" s="30">
        <f>(Jul!E10*6)+(Aug!E10*5)+(Sep!E10*4)+(Oct!E10*3)+(Nov!E10*2)+(Dec!E10*1)</f>
        <v>0</v>
      </c>
      <c r="G10" s="8">
        <v>25609</v>
      </c>
      <c r="H10" s="30">
        <f>Nov!H10+G10</f>
        <v>170539</v>
      </c>
      <c r="I10" s="30">
        <f t="shared" si="0"/>
        <v>31040</v>
      </c>
      <c r="J10" s="30">
        <f t="shared" si="1"/>
        <v>466125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8857</v>
      </c>
      <c r="E12" s="8"/>
      <c r="F12" s="30">
        <f>(Jul!E12*6)+(Aug!E12*5)+(Sep!E12*4)+(Oct!E12*3)+(Nov!E12*2)+(Dec!E12*1)</f>
        <v>0</v>
      </c>
      <c r="G12" s="8"/>
      <c r="H12" s="30">
        <f>Nov!H12+G12</f>
        <v>11773</v>
      </c>
      <c r="I12" s="30">
        <f t="shared" si="0"/>
        <v>0</v>
      </c>
      <c r="J12" s="30">
        <f t="shared" si="1"/>
        <v>20630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273</v>
      </c>
      <c r="D16" s="30">
        <f>(Jul!C16*6)+(Aug!C16*5)+(Sep!C16*4)+(Oct!C16*3)+(Nov!C16*2)+(Dec!C16*1)</f>
        <v>170622</v>
      </c>
      <c r="E16" s="8"/>
      <c r="F16" s="30">
        <f>(Jul!E16*6)+(Aug!E16*5)+(Sep!E16*4)+(Oct!E16*3)+(Nov!E16*2)+(Dec!E16*1)</f>
        <v>0</v>
      </c>
      <c r="G16" s="8">
        <v>2309</v>
      </c>
      <c r="H16" s="30">
        <f>Nov!H16+G16</f>
        <v>128250</v>
      </c>
      <c r="I16" s="30">
        <f t="shared" si="0"/>
        <v>2582</v>
      </c>
      <c r="J16" s="30">
        <f t="shared" si="1"/>
        <v>298872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1324</v>
      </c>
      <c r="D22" s="30">
        <f>(Jul!C22*6)+(Aug!C22*5)+(Sep!C22*4)+(Oct!C22*3)+(Nov!C22*2)+(Dec!C22*1)</f>
        <v>1868</v>
      </c>
      <c r="E22" s="8"/>
      <c r="F22" s="30">
        <f>(Jul!E22*6)+(Aug!E22*5)+(Sep!E22*4)+(Oct!E22*3)+(Nov!E22*2)+(Dec!E22*1)</f>
        <v>0</v>
      </c>
      <c r="G22" s="8">
        <v>245</v>
      </c>
      <c r="H22" s="30">
        <f>Nov!H22+G22</f>
        <v>789</v>
      </c>
      <c r="I22" s="30">
        <f t="shared" si="0"/>
        <v>1569</v>
      </c>
      <c r="J22" s="30">
        <f t="shared" si="1"/>
        <v>2657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1687</v>
      </c>
      <c r="D24" s="30">
        <f>(Jul!C24*6)+(Aug!C24*5)+(Sep!C24*4)+(Oct!C24*3)+(Nov!C24*2)+(Dec!C24*1)</f>
        <v>52784</v>
      </c>
      <c r="E24" s="8"/>
      <c r="F24" s="30">
        <f>(Jul!E24*6)+(Aug!E24*5)+(Sep!E24*4)+(Oct!E24*3)+(Nov!E24*2)+(Dec!E24*1)</f>
        <v>0</v>
      </c>
      <c r="G24" s="8">
        <v>826</v>
      </c>
      <c r="H24" s="30">
        <f>Nov!H24+G24</f>
        <v>24952</v>
      </c>
      <c r="I24" s="30">
        <f t="shared" si="0"/>
        <v>2513</v>
      </c>
      <c r="J24" s="30">
        <f t="shared" si="1"/>
        <v>77736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1251</v>
      </c>
      <c r="E25" s="8"/>
      <c r="F25" s="30">
        <f>(Jul!E25*6)+(Aug!E25*5)+(Sep!E25*4)+(Oct!E25*3)+(Nov!E25*2)+(Dec!E25*1)</f>
        <v>0</v>
      </c>
      <c r="G25" s="8"/>
      <c r="H25" s="30">
        <f>Nov!H25+G25</f>
        <v>1668</v>
      </c>
      <c r="I25" s="30">
        <f t="shared" si="0"/>
        <v>0</v>
      </c>
      <c r="J25" s="30">
        <f t="shared" si="1"/>
        <v>2919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140</v>
      </c>
      <c r="D26" s="30">
        <f>(Jul!C26*6)+(Aug!C26*5)+(Sep!C26*4)+(Oct!C26*3)+(Nov!C26*2)+(Dec!C26*1)</f>
        <v>24365</v>
      </c>
      <c r="E26" s="8"/>
      <c r="F26" s="30">
        <f>(Jul!E26*6)+(Aug!E26*5)+(Sep!E26*4)+(Oct!E26*3)+(Nov!E26*2)+(Dec!E26*1)</f>
        <v>0</v>
      </c>
      <c r="G26" s="8">
        <v>136</v>
      </c>
      <c r="H26" s="30">
        <f>Nov!H26+G26</f>
        <v>20190</v>
      </c>
      <c r="I26" s="30">
        <f t="shared" si="0"/>
        <v>276</v>
      </c>
      <c r="J26" s="30">
        <f t="shared" si="1"/>
        <v>44555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816</v>
      </c>
      <c r="E28" s="8"/>
      <c r="F28" s="30">
        <f>(Jul!E28*6)+(Aug!E28*5)+(Sep!E28*4)+(Oct!E28*3)+(Nov!E28*2)+(Dec!E28*1)</f>
        <v>0</v>
      </c>
      <c r="G28" s="8"/>
      <c r="H28" s="30">
        <f>Nov!H28+G28</f>
        <v>680</v>
      </c>
      <c r="I28" s="30">
        <f t="shared" si="0"/>
        <v>0</v>
      </c>
      <c r="J28" s="30">
        <f t="shared" si="1"/>
        <v>1496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20550</v>
      </c>
      <c r="E30" s="8"/>
      <c r="F30" s="30">
        <f>(Jul!E30*6)+(Aug!E30*5)+(Sep!E30*4)+(Oct!E30*3)+(Nov!E30*2)+(Dec!E30*1)</f>
        <v>0</v>
      </c>
      <c r="G30" s="8"/>
      <c r="H30" s="30">
        <f>Nov!H30+G30</f>
        <v>3490</v>
      </c>
      <c r="I30" s="30">
        <f t="shared" si="0"/>
        <v>0</v>
      </c>
      <c r="J30" s="30">
        <f t="shared" si="1"/>
        <v>24040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1631</v>
      </c>
      <c r="D31" s="30">
        <f>(Jul!C31*6)+(Aug!C31*5)+(Sep!C31*4)+(Oct!C31*3)+(Nov!C31*2)+(Dec!C31*1)</f>
        <v>29734</v>
      </c>
      <c r="E31" s="8"/>
      <c r="F31" s="30">
        <f>(Jul!E31*6)+(Aug!E31*5)+(Sep!E31*4)+(Oct!E31*3)+(Nov!E31*2)+(Dec!E31*1)</f>
        <v>0</v>
      </c>
      <c r="G31" s="8">
        <v>7318</v>
      </c>
      <c r="H31" s="30">
        <f>Nov!H31+G31</f>
        <v>12310</v>
      </c>
      <c r="I31" s="30">
        <f t="shared" si="0"/>
        <v>8949</v>
      </c>
      <c r="J31" s="30">
        <f t="shared" si="1"/>
        <v>42044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9330</v>
      </c>
      <c r="E32" s="8"/>
      <c r="F32" s="30">
        <f>(Jul!E32*6)+(Aug!E32*5)+(Sep!E32*4)+(Oct!E32*3)+(Nov!E32*2)+(Dec!E32*1)</f>
        <v>0</v>
      </c>
      <c r="G32" s="8"/>
      <c r="H32" s="30">
        <f>Nov!H32+G32</f>
        <v>544</v>
      </c>
      <c r="I32" s="30">
        <f t="shared" si="0"/>
        <v>0</v>
      </c>
      <c r="J32" s="30">
        <f t="shared" si="1"/>
        <v>9874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3269</v>
      </c>
      <c r="D33" s="30">
        <f>(Jul!C33*6)+(Aug!C33*5)+(Sep!C33*4)+(Oct!C33*3)+(Nov!C33*2)+(Dec!C33*1)</f>
        <v>120019</v>
      </c>
      <c r="E33" s="8"/>
      <c r="F33" s="30">
        <f>(Jul!E33*6)+(Aug!E33*5)+(Sep!E33*4)+(Oct!E33*3)+(Nov!E33*2)+(Dec!E33*1)</f>
        <v>0</v>
      </c>
      <c r="G33" s="8">
        <v>21069</v>
      </c>
      <c r="H33" s="30">
        <f>Nov!H33+G33</f>
        <v>89997</v>
      </c>
      <c r="I33" s="30">
        <f t="shared" si="0"/>
        <v>24338</v>
      </c>
      <c r="J33" s="30">
        <f t="shared" si="1"/>
        <v>210016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2041</v>
      </c>
      <c r="D34" s="30">
        <f>(Jul!C34*6)+(Aug!C34*5)+(Sep!C34*4)+(Oct!C34*3)+(Nov!C34*2)+(Dec!C34*1)</f>
        <v>2041</v>
      </c>
      <c r="E34" s="8"/>
      <c r="F34" s="30">
        <f>(Jul!E34*6)+(Aug!E34*5)+(Sep!E34*4)+(Oct!E34*3)+(Nov!E34*2)+(Dec!E34*1)</f>
        <v>0</v>
      </c>
      <c r="G34" s="8">
        <v>1572</v>
      </c>
      <c r="H34" s="30">
        <f>Nov!H34+G34</f>
        <v>1572</v>
      </c>
      <c r="I34" s="30">
        <f t="shared" si="0"/>
        <v>3613</v>
      </c>
      <c r="J34" s="30">
        <f t="shared" si="1"/>
        <v>3613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1365</v>
      </c>
      <c r="D35" s="30">
        <f>(Jul!C35*6)+(Aug!C35*5)+(Sep!C35*4)+(Oct!C35*3)+(Nov!C35*2)+(Dec!C35*1)</f>
        <v>18879</v>
      </c>
      <c r="E35" s="8"/>
      <c r="F35" s="30">
        <f>(Jul!E35*6)+(Aug!E35*5)+(Sep!E35*4)+(Oct!E35*3)+(Nov!E35*2)+(Dec!E35*1)</f>
        <v>0</v>
      </c>
      <c r="G35" s="8">
        <v>1530</v>
      </c>
      <c r="H35" s="30">
        <f>Nov!H35+G35</f>
        <v>25043</v>
      </c>
      <c r="I35" s="30">
        <f t="shared" si="0"/>
        <v>2895</v>
      </c>
      <c r="J35" s="30">
        <f t="shared" si="1"/>
        <v>43922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3057</v>
      </c>
      <c r="D37" s="30">
        <f>(Jul!C37*6)+(Aug!C37*5)+(Sep!C37*4)+(Oct!C37*3)+(Nov!C37*2)+(Dec!C37*1)</f>
        <v>50801</v>
      </c>
      <c r="E37" s="8"/>
      <c r="F37" s="30">
        <f>(Jul!E37*6)+(Aug!E37*5)+(Sep!E37*4)+(Oct!E37*3)+(Nov!E37*2)+(Dec!E37*1)</f>
        <v>0</v>
      </c>
      <c r="G37" s="8">
        <v>20817</v>
      </c>
      <c r="H37" s="30">
        <f>Nov!H37+G37</f>
        <v>45586</v>
      </c>
      <c r="I37" s="30">
        <f t="shared" si="0"/>
        <v>23874</v>
      </c>
      <c r="J37" s="30">
        <f t="shared" si="1"/>
        <v>96387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15005</v>
      </c>
      <c r="D39" s="30">
        <f>(Jul!C39*6)+(Aug!C39*5)+(Sep!C39*4)+(Oct!C39*3)+(Nov!C39*2)+(Dec!C39*1)</f>
        <v>135332</v>
      </c>
      <c r="E39" s="8"/>
      <c r="F39" s="30">
        <f>(Jul!E39*6)+(Aug!E39*5)+(Sep!E39*4)+(Oct!E39*3)+(Nov!E39*2)+(Dec!E39*1)</f>
        <v>0</v>
      </c>
      <c r="G39" s="8">
        <v>47785</v>
      </c>
      <c r="H39" s="30">
        <f>Nov!H39+G39</f>
        <v>137027</v>
      </c>
      <c r="I39" s="30">
        <f t="shared" si="0"/>
        <v>62790</v>
      </c>
      <c r="J39" s="30">
        <f t="shared" si="1"/>
        <v>272359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3000</v>
      </c>
      <c r="E41" s="8"/>
      <c r="F41" s="30">
        <f>(Jul!E41*6)+(Aug!E41*5)+(Sep!E41*4)+(Oct!E41*3)+(Nov!E41*2)+(Dec!E41*1)</f>
        <v>2691</v>
      </c>
      <c r="G41" s="8"/>
      <c r="H41" s="30">
        <f>Nov!H41+G41</f>
        <v>6879</v>
      </c>
      <c r="I41" s="30">
        <f t="shared" si="0"/>
        <v>0</v>
      </c>
      <c r="J41" s="30">
        <f t="shared" si="1"/>
        <v>12570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4867</v>
      </c>
      <c r="D42" s="30">
        <f>(Jul!C42*6)+(Aug!C42*5)+(Sep!C42*4)+(Oct!C42*3)+(Nov!C42*2)+(Dec!C42*1)</f>
        <v>261687</v>
      </c>
      <c r="E42" s="8"/>
      <c r="F42" s="30">
        <f>(Jul!E42*6)+(Aug!E42*5)+(Sep!E42*4)+(Oct!E42*3)+(Nov!E42*2)+(Dec!E42*1)</f>
        <v>10180</v>
      </c>
      <c r="G42" s="8">
        <v>2565</v>
      </c>
      <c r="H42" s="30">
        <f>Nov!H42+G42</f>
        <v>159778</v>
      </c>
      <c r="I42" s="30">
        <f t="shared" si="0"/>
        <v>7432</v>
      </c>
      <c r="J42" s="30">
        <f t="shared" si="1"/>
        <v>431645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2547</v>
      </c>
      <c r="D43" s="30">
        <f>(Jul!C43*6)+(Aug!C43*5)+(Sep!C43*4)+(Oct!C43*3)+(Nov!C43*2)+(Dec!C43*1)</f>
        <v>123796</v>
      </c>
      <c r="E43" s="8"/>
      <c r="F43" s="30">
        <f>(Jul!E43*6)+(Aug!E43*5)+(Sep!E43*4)+(Oct!E43*3)+(Nov!E43*2)+(Dec!E43*1)</f>
        <v>0</v>
      </c>
      <c r="G43" s="8">
        <v>8642</v>
      </c>
      <c r="H43" s="30">
        <f>Nov!H43+G43</f>
        <v>105986</v>
      </c>
      <c r="I43" s="30">
        <f t="shared" si="0"/>
        <v>11189</v>
      </c>
      <c r="J43" s="30">
        <f t="shared" si="1"/>
        <v>229782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2052</v>
      </c>
      <c r="D44" s="30">
        <f>(Jul!C44*6)+(Aug!C44*5)+(Sep!C44*4)+(Oct!C44*3)+(Nov!C44*2)+(Dec!C44*1)</f>
        <v>83041</v>
      </c>
      <c r="E44" s="8"/>
      <c r="F44" s="30">
        <f>(Jul!E44*6)+(Aug!E44*5)+(Sep!E44*4)+(Oct!E44*3)+(Nov!E44*2)+(Dec!E44*1)</f>
        <v>3291</v>
      </c>
      <c r="G44" s="8">
        <v>1533</v>
      </c>
      <c r="H44" s="30">
        <f>Nov!H44+G44</f>
        <v>57031</v>
      </c>
      <c r="I44" s="30">
        <f t="shared" si="0"/>
        <v>3585</v>
      </c>
      <c r="J44" s="30">
        <f t="shared" si="1"/>
        <v>143363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3330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3330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20964</v>
      </c>
      <c r="E46" s="8"/>
      <c r="F46" s="30">
        <f>(Jul!E46*6)+(Aug!E46*5)+(Sep!E46*4)+(Oct!E46*3)+(Nov!E46*2)+(Dec!E46*1)</f>
        <v>0</v>
      </c>
      <c r="G46" s="8"/>
      <c r="H46" s="30">
        <f>Nov!H46+G46</f>
        <v>9158</v>
      </c>
      <c r="I46" s="30">
        <f t="shared" si="0"/>
        <v>0</v>
      </c>
      <c r="J46" s="30">
        <f t="shared" si="1"/>
        <v>30122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24772</v>
      </c>
      <c r="E47" s="8"/>
      <c r="F47" s="30">
        <f>(Jul!E47*6)+(Aug!E47*5)+(Sep!E47*4)+(Oct!E47*3)+(Nov!E47*2)+(Dec!E47*1)</f>
        <v>0</v>
      </c>
      <c r="G47" s="8"/>
      <c r="H47" s="30">
        <f>Nov!H47+G47</f>
        <v>4060</v>
      </c>
      <c r="I47" s="30">
        <f t="shared" si="0"/>
        <v>0</v>
      </c>
      <c r="J47" s="30">
        <f t="shared" si="1"/>
        <v>28832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12646</v>
      </c>
      <c r="D48" s="30">
        <f>(Jul!C48*6)+(Aug!C48*5)+(Sep!C48*4)+(Oct!C48*3)+(Nov!C48*2)+(Dec!C48*1)</f>
        <v>126259</v>
      </c>
      <c r="E48" s="8"/>
      <c r="F48" s="30">
        <f>(Jul!E48*6)+(Aug!E48*5)+(Sep!E48*4)+(Oct!E48*3)+(Nov!E48*2)+(Dec!E48*1)</f>
        <v>0</v>
      </c>
      <c r="G48" s="8">
        <v>26124</v>
      </c>
      <c r="H48" s="30">
        <f>Nov!H48+G48</f>
        <v>106285</v>
      </c>
      <c r="I48" s="30">
        <f t="shared" si="0"/>
        <v>38770</v>
      </c>
      <c r="J48" s="30">
        <f t="shared" si="1"/>
        <v>232544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9222</v>
      </c>
      <c r="D49" s="30">
        <f>(Jul!C49*6)+(Aug!C49*5)+(Sep!C49*4)+(Oct!C49*3)+(Nov!C49*2)+(Dec!C49*1)</f>
        <v>111504</v>
      </c>
      <c r="E49" s="8"/>
      <c r="F49" s="30">
        <f>(Jul!E49*6)+(Aug!E49*5)+(Sep!E49*4)+(Oct!E49*3)+(Nov!E49*2)+(Dec!E49*1)</f>
        <v>0</v>
      </c>
      <c r="G49" s="8">
        <v>10967</v>
      </c>
      <c r="H49" s="30">
        <f>Nov!H49+G49</f>
        <v>148534</v>
      </c>
      <c r="I49" s="30">
        <f t="shared" si="0"/>
        <v>20189</v>
      </c>
      <c r="J49" s="30">
        <f t="shared" si="1"/>
        <v>260038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31874</v>
      </c>
      <c r="E50" s="8"/>
      <c r="F50" s="30">
        <f>(Jul!E50*6)+(Aug!E50*5)+(Sep!E50*4)+(Oct!E50*3)+(Nov!E50*2)+(Dec!E50*1)</f>
        <v>0</v>
      </c>
      <c r="G50" s="8"/>
      <c r="H50" s="30">
        <f>Nov!H50+G50</f>
        <v>68899</v>
      </c>
      <c r="I50" s="30">
        <f t="shared" si="0"/>
        <v>0</v>
      </c>
      <c r="J50" s="30">
        <f t="shared" si="1"/>
        <v>100773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5035</v>
      </c>
      <c r="D51" s="30">
        <f>(Jul!C51*6)+(Aug!C51*5)+(Sep!C51*4)+(Oct!C51*3)+(Nov!C51*2)+(Dec!C51*1)</f>
        <v>72243</v>
      </c>
      <c r="E51" s="8"/>
      <c r="F51" s="30">
        <f>(Jul!E51*6)+(Aug!E51*5)+(Sep!E51*4)+(Oct!E51*3)+(Nov!E51*2)+(Dec!E51*1)</f>
        <v>0</v>
      </c>
      <c r="G51" s="8">
        <v>34725</v>
      </c>
      <c r="H51" s="30">
        <f>Nov!H51+G51</f>
        <v>67018</v>
      </c>
      <c r="I51" s="30">
        <f t="shared" si="0"/>
        <v>39760</v>
      </c>
      <c r="J51" s="30">
        <f t="shared" si="1"/>
        <v>139261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19986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19986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6814</v>
      </c>
      <c r="D55" s="30">
        <f>(Jul!C55*6)+(Aug!C55*5)+(Sep!C55*4)+(Oct!C55*3)+(Nov!C55*2)+(Dec!C55*1)</f>
        <v>136150</v>
      </c>
      <c r="E55" s="8"/>
      <c r="F55" s="30">
        <f>(Jul!E55*6)+(Aug!E55*5)+(Sep!E55*4)+(Oct!E55*3)+(Nov!E55*2)+(Dec!E55*1)</f>
        <v>0</v>
      </c>
      <c r="G55" s="8">
        <v>6374</v>
      </c>
      <c r="H55" s="30">
        <f>Nov!H55+G55</f>
        <v>69313</v>
      </c>
      <c r="I55" s="30">
        <f t="shared" si="0"/>
        <v>13188</v>
      </c>
      <c r="J55" s="30">
        <f t="shared" si="1"/>
        <v>205463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9556</v>
      </c>
      <c r="E56" s="8"/>
      <c r="F56" s="30">
        <f>(Jul!E56*6)+(Aug!E56*5)+(Sep!E56*4)+(Oct!E56*3)+(Nov!E56*2)+(Dec!E56*1)</f>
        <v>0</v>
      </c>
      <c r="G56" s="8"/>
      <c r="H56" s="30">
        <f>Nov!H56+G56</f>
        <v>9531</v>
      </c>
      <c r="I56" s="30">
        <f t="shared" si="0"/>
        <v>0</v>
      </c>
      <c r="J56" s="30">
        <f t="shared" si="1"/>
        <v>19087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29227</v>
      </c>
      <c r="E57" s="8"/>
      <c r="F57" s="30">
        <f>(Jul!E57*6)+(Aug!E57*5)+(Sep!E57*4)+(Oct!E57*3)+(Nov!E57*2)+(Dec!E57*1)</f>
        <v>0</v>
      </c>
      <c r="G57" s="8"/>
      <c r="H57" s="30">
        <f>Nov!H57+G57</f>
        <v>2869</v>
      </c>
      <c r="I57" s="30">
        <f t="shared" si="0"/>
        <v>0</v>
      </c>
      <c r="J57" s="30">
        <f t="shared" si="1"/>
        <v>32096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136</v>
      </c>
      <c r="D58" s="30">
        <f>(Jul!C58*6)+(Aug!C58*5)+(Sep!C58*4)+(Oct!C58*3)+(Nov!C58*2)+(Dec!C58*1)</f>
        <v>20096</v>
      </c>
      <c r="E58" s="8"/>
      <c r="F58" s="30">
        <f>(Jul!E58*6)+(Aug!E58*5)+(Sep!E58*4)+(Oct!E58*3)+(Nov!E58*2)+(Dec!E58*1)</f>
        <v>0</v>
      </c>
      <c r="G58" s="8">
        <v>817</v>
      </c>
      <c r="H58" s="30">
        <f>Nov!H58+G58</f>
        <v>10224</v>
      </c>
      <c r="I58" s="30">
        <f t="shared" si="0"/>
        <v>953</v>
      </c>
      <c r="J58" s="30">
        <f t="shared" si="1"/>
        <v>30320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600</v>
      </c>
      <c r="D60" s="30">
        <f>(Jul!C60*6)+(Aug!C60*5)+(Sep!C60*4)+(Oct!C60*3)+(Nov!C60*2)+(Dec!C60*1)</f>
        <v>217175</v>
      </c>
      <c r="E60" s="8"/>
      <c r="F60" s="30">
        <f>(Jul!E60*6)+(Aug!E60*5)+(Sep!E60*4)+(Oct!E60*3)+(Nov!E60*2)+(Dec!E60*1)</f>
        <v>0</v>
      </c>
      <c r="G60" s="8">
        <v>1802</v>
      </c>
      <c r="H60" s="30">
        <f>Nov!H60+G60</f>
        <v>167836</v>
      </c>
      <c r="I60" s="30">
        <f t="shared" si="0"/>
        <v>2402</v>
      </c>
      <c r="J60" s="30">
        <f t="shared" si="1"/>
        <v>385011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9405</v>
      </c>
      <c r="D63" s="30">
        <f>(Jul!C63*6)+(Aug!C63*5)+(Sep!C63*4)+(Oct!C63*3)+(Nov!C63*2)+(Dec!C63*1)</f>
        <v>292073</v>
      </c>
      <c r="E63" s="8"/>
      <c r="F63" s="30">
        <f>(Jul!E63*6)+(Aug!E63*5)+(Sep!E63*4)+(Oct!E63*3)+(Nov!E63*2)+(Dec!E63*1)</f>
        <v>7527</v>
      </c>
      <c r="G63" s="8">
        <v>40059</v>
      </c>
      <c r="H63" s="30">
        <f>Nov!H63+G63</f>
        <v>146820</v>
      </c>
      <c r="I63" s="30">
        <f t="shared" si="0"/>
        <v>49464</v>
      </c>
      <c r="J63" s="30">
        <f t="shared" si="1"/>
        <v>446420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19470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19470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30930</v>
      </c>
      <c r="E69" s="8"/>
      <c r="F69" s="30">
        <f>(Jul!E69*6)+(Aug!E69*5)+(Sep!E69*4)+(Oct!E69*3)+(Nov!E69*2)+(Dec!E69*1)</f>
        <v>0</v>
      </c>
      <c r="G69" s="8"/>
      <c r="H69" s="30">
        <f>Nov!H69+G69</f>
        <v>18699</v>
      </c>
      <c r="I69" s="30">
        <f t="shared" si="2"/>
        <v>0</v>
      </c>
      <c r="J69" s="30">
        <f t="shared" si="3"/>
        <v>49629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9837</v>
      </c>
      <c r="D71" s="30">
        <f>(Jul!C71*6)+(Aug!C71*5)+(Sep!C71*4)+(Oct!C71*3)+(Nov!C71*2)+(Dec!C71*1)</f>
        <v>246051</v>
      </c>
      <c r="E71" s="8"/>
      <c r="F71" s="30">
        <f>(Jul!E71*6)+(Aug!E71*5)+(Sep!E71*4)+(Oct!E71*3)+(Nov!E71*2)+(Dec!E71*1)</f>
        <v>0</v>
      </c>
      <c r="G71" s="8">
        <v>54852</v>
      </c>
      <c r="H71" s="30">
        <f>Nov!H71+G71</f>
        <v>306995</v>
      </c>
      <c r="I71" s="30">
        <f t="shared" si="2"/>
        <v>64689</v>
      </c>
      <c r="J71" s="30">
        <f t="shared" si="3"/>
        <v>553046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13196</v>
      </c>
      <c r="D72" s="31">
        <f t="shared" si="4"/>
        <v>751648</v>
      </c>
      <c r="E72" s="31">
        <f t="shared" si="4"/>
        <v>0</v>
      </c>
      <c r="F72" s="31">
        <f t="shared" si="4"/>
        <v>0</v>
      </c>
      <c r="G72" s="31">
        <f t="shared" si="4"/>
        <v>39570</v>
      </c>
      <c r="H72" s="31">
        <f t="shared" si="4"/>
        <v>466334</v>
      </c>
      <c r="I72" s="31">
        <f t="shared" si="4"/>
        <v>52766</v>
      </c>
      <c r="J72" s="31">
        <f t="shared" si="4"/>
        <v>1217982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87898</v>
      </c>
      <c r="D73" s="31">
        <f t="shared" si="5"/>
        <v>2219586</v>
      </c>
      <c r="E73" s="31">
        <f t="shared" si="5"/>
        <v>0</v>
      </c>
      <c r="F73" s="31">
        <f t="shared" si="5"/>
        <v>23689</v>
      </c>
      <c r="G73" s="31">
        <f t="shared" si="5"/>
        <v>281233</v>
      </c>
      <c r="H73" s="31">
        <f t="shared" si="5"/>
        <v>1765684</v>
      </c>
      <c r="I73" s="31">
        <f t="shared" si="5"/>
        <v>369131</v>
      </c>
      <c r="J73" s="31">
        <f t="shared" si="5"/>
        <v>4008959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101094</v>
      </c>
      <c r="D74" s="31">
        <f t="shared" ref="D74:J74" si="6">SUM(D72:D73)</f>
        <v>2971234</v>
      </c>
      <c r="E74" s="31">
        <f t="shared" si="6"/>
        <v>0</v>
      </c>
      <c r="F74" s="31">
        <f t="shared" si="6"/>
        <v>23689</v>
      </c>
      <c r="G74" s="31">
        <f t="shared" si="6"/>
        <v>320803</v>
      </c>
      <c r="H74" s="31">
        <f t="shared" si="6"/>
        <v>2232018</v>
      </c>
      <c r="I74" s="31">
        <f t="shared" si="6"/>
        <v>421897</v>
      </c>
      <c r="J74" s="31">
        <f t="shared" si="6"/>
        <v>5226941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(Jul!C5*7)+(Aug!C5*6)+(Sep!C5*5)+(Oct!C5*4)+(Nov!C5*3)+(Dec!C5*2)+(Jan!C5*1)</f>
        <v>110175</v>
      </c>
      <c r="E5" s="8"/>
      <c r="F5" s="30">
        <f>(Jul!E5*7)+(Aug!E5*6)+(Sep!E5*5)+(Oct!E5*4)+(Nov!E5*3)+(Dec!E5*2)+(Jan!E5*1)</f>
        <v>0</v>
      </c>
      <c r="G5" s="8"/>
      <c r="H5" s="30">
        <f>Dec!H5+G5</f>
        <v>63295</v>
      </c>
      <c r="I5" s="30">
        <f t="shared" ref="I5:I63" si="0">C5+E5+G5</f>
        <v>0</v>
      </c>
      <c r="J5" s="30">
        <f t="shared" ref="J5:J63" si="1">D5+F5+H5</f>
        <v>173470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27782</v>
      </c>
      <c r="E6" s="8"/>
      <c r="F6" s="30">
        <f>(Jul!E6*7)+(Aug!E6*6)+(Sep!E6*5)+(Oct!E6*4)+(Nov!E6*3)+(Dec!E6*2)+(Jan!E6*1)</f>
        <v>0</v>
      </c>
      <c r="G6" s="8"/>
      <c r="H6" s="30">
        <f>Dec!H6+G6</f>
        <v>22188</v>
      </c>
      <c r="I6" s="30">
        <f t="shared" si="0"/>
        <v>0</v>
      </c>
      <c r="J6" s="30">
        <f t="shared" si="1"/>
        <v>49970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(Jul!C7*7)+(Aug!C7*6)+(Sep!C7*5)+(Oct!C7*4)+(Nov!C7*3)+(Dec!C7*2)+(Jan!C7*1)</f>
        <v>38378</v>
      </c>
      <c r="E7" s="8"/>
      <c r="F7" s="30">
        <f>(Jul!E7*7)+(Aug!E7*6)+(Sep!E7*5)+(Oct!E7*4)+(Nov!E7*3)+(Dec!E7*2)+(Jan!E7*1)</f>
        <v>0</v>
      </c>
      <c r="G7" s="8"/>
      <c r="H7" s="30">
        <f>Dec!H7+G7</f>
        <v>6045</v>
      </c>
      <c r="I7" s="30">
        <f t="shared" si="0"/>
        <v>0</v>
      </c>
      <c r="J7" s="30">
        <f t="shared" si="1"/>
        <v>44423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9417</v>
      </c>
      <c r="E8" s="8"/>
      <c r="F8" s="30">
        <f>(Jul!E8*7)+(Aug!E8*6)+(Sep!E8*5)+(Oct!E8*4)+(Nov!E8*3)+(Dec!E8*2)+(Jan!E8*1)</f>
        <v>0</v>
      </c>
      <c r="G8" s="8"/>
      <c r="H8" s="30">
        <f>Dec!H8+G8</f>
        <v>165</v>
      </c>
      <c r="I8" s="30">
        <f t="shared" si="0"/>
        <v>0</v>
      </c>
      <c r="J8" s="30">
        <f t="shared" si="1"/>
        <v>9582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(Jul!C10*7)+(Aug!C10*6)+(Sep!C10*5)+(Oct!C10*4)+(Nov!C10*3)+(Dec!C10*2)+(Jan!C10*1)</f>
        <v>373108</v>
      </c>
      <c r="E10" s="8"/>
      <c r="F10" s="30">
        <f>(Jul!E10*7)+(Aug!E10*6)+(Sep!E10*5)+(Oct!E10*4)+(Nov!E10*3)+(Dec!E10*2)+(Jan!E10*1)</f>
        <v>0</v>
      </c>
      <c r="G10" s="8"/>
      <c r="H10" s="30">
        <f>Dec!H10+G10</f>
        <v>170539</v>
      </c>
      <c r="I10" s="30">
        <f t="shared" si="0"/>
        <v>0</v>
      </c>
      <c r="J10" s="30">
        <f t="shared" si="1"/>
        <v>543647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11342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11773</v>
      </c>
      <c r="I12" s="30">
        <f t="shared" si="0"/>
        <v>0</v>
      </c>
      <c r="J12" s="30">
        <f t="shared" si="1"/>
        <v>23115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219426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128250</v>
      </c>
      <c r="I16" s="30">
        <f t="shared" si="0"/>
        <v>0</v>
      </c>
      <c r="J16" s="30">
        <f t="shared" si="1"/>
        <v>347676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0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3328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789</v>
      </c>
      <c r="I22" s="30">
        <f t="shared" si="0"/>
        <v>0</v>
      </c>
      <c r="J22" s="30">
        <f t="shared" si="1"/>
        <v>4117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67447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24952</v>
      </c>
      <c r="I24" s="30">
        <f t="shared" si="0"/>
        <v>0</v>
      </c>
      <c r="J24" s="30">
        <f t="shared" si="1"/>
        <v>92399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1668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1668</v>
      </c>
      <c r="I25" s="30">
        <f t="shared" si="0"/>
        <v>0</v>
      </c>
      <c r="J25" s="30">
        <f t="shared" si="1"/>
        <v>3336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30262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20190</v>
      </c>
      <c r="I26" s="30">
        <f t="shared" si="0"/>
        <v>0</v>
      </c>
      <c r="J26" s="30">
        <f t="shared" si="1"/>
        <v>50452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1088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680</v>
      </c>
      <c r="I28" s="30">
        <f t="shared" si="0"/>
        <v>0</v>
      </c>
      <c r="J28" s="30">
        <f t="shared" si="1"/>
        <v>1768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23975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3490</v>
      </c>
      <c r="I30" s="30">
        <f t="shared" si="0"/>
        <v>0</v>
      </c>
      <c r="J30" s="30">
        <f t="shared" si="1"/>
        <v>27465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38692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12310</v>
      </c>
      <c r="I31" s="30">
        <f t="shared" si="0"/>
        <v>0</v>
      </c>
      <c r="J31" s="30">
        <f t="shared" si="1"/>
        <v>51002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10885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544</v>
      </c>
      <c r="I32" s="30">
        <f t="shared" si="0"/>
        <v>0</v>
      </c>
      <c r="J32" s="30">
        <f t="shared" si="1"/>
        <v>11429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153851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89997</v>
      </c>
      <c r="I33" s="30">
        <f t="shared" si="0"/>
        <v>0</v>
      </c>
      <c r="J33" s="30">
        <f t="shared" si="1"/>
        <v>243848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4082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1572</v>
      </c>
      <c r="I34" s="30">
        <f t="shared" si="0"/>
        <v>0</v>
      </c>
      <c r="J34" s="30">
        <f t="shared" si="1"/>
        <v>5654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24262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25043</v>
      </c>
      <c r="I35" s="30">
        <f t="shared" si="0"/>
        <v>0</v>
      </c>
      <c r="J35" s="30">
        <f t="shared" si="1"/>
        <v>49305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63992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45586</v>
      </c>
      <c r="I37" s="30">
        <f t="shared" si="0"/>
        <v>0</v>
      </c>
      <c r="J37" s="30">
        <f t="shared" si="1"/>
        <v>109578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186867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137027</v>
      </c>
      <c r="I39" s="30">
        <f t="shared" si="0"/>
        <v>0</v>
      </c>
      <c r="J39" s="30">
        <f t="shared" si="1"/>
        <v>323894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3600</v>
      </c>
      <c r="E41" s="8"/>
      <c r="F41" s="30">
        <f>(Jul!E41*7)+(Aug!E41*6)+(Sep!E41*5)+(Oct!E41*4)+(Nov!E41*3)+(Dec!E41*2)+(Jan!E41*1)</f>
        <v>3588</v>
      </c>
      <c r="G41" s="8"/>
      <c r="H41" s="30">
        <f>Dec!H41+G41</f>
        <v>6879</v>
      </c>
      <c r="I41" s="30">
        <f t="shared" si="0"/>
        <v>0</v>
      </c>
      <c r="J41" s="30">
        <f t="shared" si="1"/>
        <v>14067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333197</v>
      </c>
      <c r="E42" s="8"/>
      <c r="F42" s="30">
        <f>(Jul!E42*7)+(Aug!E42*6)+(Sep!E42*5)+(Oct!E42*4)+(Nov!E42*3)+(Dec!E42*2)+(Jan!E42*1)</f>
        <v>12216</v>
      </c>
      <c r="G42" s="8"/>
      <c r="H42" s="30">
        <f>Dec!H42+G42</f>
        <v>159778</v>
      </c>
      <c r="I42" s="30">
        <f t="shared" si="0"/>
        <v>0</v>
      </c>
      <c r="J42" s="30">
        <f t="shared" si="1"/>
        <v>505191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159062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105986</v>
      </c>
      <c r="I43" s="30">
        <f t="shared" si="0"/>
        <v>0</v>
      </c>
      <c r="J43" s="30">
        <f t="shared" si="1"/>
        <v>265048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104837</v>
      </c>
      <c r="E44" s="8"/>
      <c r="F44" s="30">
        <f>(Jul!E44*7)+(Aug!E44*6)+(Sep!E44*5)+(Oct!E44*4)+(Nov!E44*3)+(Dec!E44*2)+(Jan!E44*1)</f>
        <v>4388</v>
      </c>
      <c r="G44" s="8"/>
      <c r="H44" s="30">
        <f>Dec!H44+G44</f>
        <v>57031</v>
      </c>
      <c r="I44" s="30">
        <f t="shared" si="0"/>
        <v>0</v>
      </c>
      <c r="J44" s="30">
        <f t="shared" si="1"/>
        <v>166256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3996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3996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24458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9158</v>
      </c>
      <c r="I46" s="30">
        <f t="shared" si="0"/>
        <v>0</v>
      </c>
      <c r="J46" s="30">
        <f t="shared" si="1"/>
        <v>33616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30395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4060</v>
      </c>
      <c r="I47" s="30">
        <f t="shared" si="0"/>
        <v>0</v>
      </c>
      <c r="J47" s="30">
        <f t="shared" si="1"/>
        <v>34455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166784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106285</v>
      </c>
      <c r="I48" s="30">
        <f t="shared" si="0"/>
        <v>0</v>
      </c>
      <c r="J48" s="30">
        <f t="shared" si="1"/>
        <v>273069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148454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148534</v>
      </c>
      <c r="I49" s="30">
        <f t="shared" si="0"/>
        <v>0</v>
      </c>
      <c r="J49" s="30">
        <f t="shared" si="1"/>
        <v>296988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39333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68899</v>
      </c>
      <c r="I50" s="30">
        <f t="shared" si="0"/>
        <v>0</v>
      </c>
      <c r="J50" s="30">
        <f t="shared" si="1"/>
        <v>108232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94450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67018</v>
      </c>
      <c r="I51" s="30">
        <f t="shared" si="0"/>
        <v>0</v>
      </c>
      <c r="J51" s="30">
        <f t="shared" si="1"/>
        <v>161468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23317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23317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177904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69313</v>
      </c>
      <c r="I55" s="30">
        <f t="shared" si="0"/>
        <v>0</v>
      </c>
      <c r="J55" s="30">
        <f t="shared" si="1"/>
        <v>247217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11945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9531</v>
      </c>
      <c r="I56" s="30">
        <f t="shared" si="0"/>
        <v>0</v>
      </c>
      <c r="J56" s="30">
        <f t="shared" si="1"/>
        <v>21476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36328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2869</v>
      </c>
      <c r="I57" s="30">
        <f t="shared" si="0"/>
        <v>0</v>
      </c>
      <c r="J57" s="30">
        <f t="shared" si="1"/>
        <v>39197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25229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10224</v>
      </c>
      <c r="I58" s="30">
        <f t="shared" si="0"/>
        <v>0</v>
      </c>
      <c r="J58" s="30">
        <f t="shared" si="1"/>
        <v>35453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272218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167836</v>
      </c>
      <c r="I60" s="30">
        <f t="shared" si="0"/>
        <v>0</v>
      </c>
      <c r="J60" s="30">
        <f t="shared" si="1"/>
        <v>440054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359660</v>
      </c>
      <c r="E63" s="8"/>
      <c r="F63" s="30">
        <f>(Jul!E63*7)+(Aug!E63*6)+(Sep!E63*5)+(Oct!E63*4)+(Nov!E63*3)+(Dec!E63*2)+(Jan!E63*1)</f>
        <v>9185</v>
      </c>
      <c r="G63" s="8"/>
      <c r="H63" s="30">
        <f>Dec!H63+G63</f>
        <v>146820</v>
      </c>
      <c r="I63" s="30">
        <f t="shared" si="0"/>
        <v>0</v>
      </c>
      <c r="J63" s="30">
        <f t="shared" si="1"/>
        <v>515665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22715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22715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36567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18699</v>
      </c>
      <c r="I69" s="30">
        <f t="shared" si="2"/>
        <v>0</v>
      </c>
      <c r="J69" s="30">
        <f t="shared" si="3"/>
        <v>55266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311433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306995</v>
      </c>
      <c r="I71" s="30">
        <f t="shared" si="2"/>
        <v>0</v>
      </c>
      <c r="J71" s="30">
        <f t="shared" si="3"/>
        <v>618428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956088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466334</v>
      </c>
      <c r="I72" s="31">
        <f t="shared" si="4"/>
        <v>0</v>
      </c>
      <c r="J72" s="31">
        <f t="shared" si="4"/>
        <v>1422422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2829821</v>
      </c>
      <c r="E73" s="31">
        <f t="shared" si="5"/>
        <v>0</v>
      </c>
      <c r="F73" s="31">
        <f t="shared" si="5"/>
        <v>29377</v>
      </c>
      <c r="G73" s="31">
        <f t="shared" si="5"/>
        <v>0</v>
      </c>
      <c r="H73" s="31">
        <f t="shared" si="5"/>
        <v>1765684</v>
      </c>
      <c r="I73" s="31">
        <f t="shared" si="5"/>
        <v>0</v>
      </c>
      <c r="J73" s="31">
        <f t="shared" si="5"/>
        <v>4624882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3785909</v>
      </c>
      <c r="E74" s="31">
        <f t="shared" si="6"/>
        <v>0</v>
      </c>
      <c r="F74" s="31">
        <f t="shared" si="6"/>
        <v>29377</v>
      </c>
      <c r="G74" s="31">
        <f t="shared" si="6"/>
        <v>0</v>
      </c>
      <c r="H74" s="31">
        <f t="shared" si="6"/>
        <v>2232018</v>
      </c>
      <c r="I74" s="31">
        <f t="shared" si="6"/>
        <v>0</v>
      </c>
      <c r="J74" s="31">
        <f t="shared" si="6"/>
        <v>6047304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(Jul!C5*8)+(Aug!C5*7)+(Sep!C5*6)+(Oct!C5*5)+(Nov!C5*4)+(Dec!C5*3)+(Jan!C5*2)+(Feb!C5*1)</f>
        <v>133364</v>
      </c>
      <c r="E5" s="8"/>
      <c r="F5" s="30">
        <f>(Jul!E5*8)+(Aug!E5*7)+(Sep!E5*6)+(Oct!E5*5)+(Nov!E5*4)+(Dec!E5*3)+(Jan!E5*2)+(Feb!E5*1)</f>
        <v>0</v>
      </c>
      <c r="G5" s="8"/>
      <c r="H5" s="30">
        <f>Jan!H5+G5</f>
        <v>63295</v>
      </c>
      <c r="I5" s="30">
        <f t="shared" ref="I5:I63" si="0">C5+E5+G5</f>
        <v>0</v>
      </c>
      <c r="J5" s="30">
        <f t="shared" ref="J5:J63" si="1">D5+F5+H5</f>
        <v>196659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35167</v>
      </c>
      <c r="E6" s="8"/>
      <c r="F6" s="30">
        <f>(Jul!E6*8)+(Aug!E6*7)+(Sep!E6*6)+(Oct!E6*5)+(Nov!E6*4)+(Dec!E6*3)+(Jan!E6*2)+(Feb!E6*1)</f>
        <v>0</v>
      </c>
      <c r="G6" s="8"/>
      <c r="H6" s="30">
        <f>Jan!H6+G6</f>
        <v>22188</v>
      </c>
      <c r="I6" s="30">
        <f t="shared" si="0"/>
        <v>0</v>
      </c>
      <c r="J6" s="30">
        <f t="shared" si="1"/>
        <v>57355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45202</v>
      </c>
      <c r="E7" s="8"/>
      <c r="F7" s="30">
        <f>(Jul!E7*8)+(Aug!E7*7)+(Sep!E7*6)+(Oct!E7*5)+(Nov!E7*4)+(Dec!E7*3)+(Jan!E7*2)+(Feb!E7*1)</f>
        <v>0</v>
      </c>
      <c r="G7" s="8"/>
      <c r="H7" s="30">
        <f>Jan!H7+G7</f>
        <v>6045</v>
      </c>
      <c r="I7" s="30">
        <f t="shared" si="0"/>
        <v>0</v>
      </c>
      <c r="J7" s="30">
        <f t="shared" si="1"/>
        <v>51247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12556</v>
      </c>
      <c r="E8" s="8"/>
      <c r="F8" s="30">
        <f>(Jul!E8*8)+(Aug!E8*7)+(Sep!E8*6)+(Oct!E8*5)+(Nov!E8*4)+(Dec!E8*3)+(Jan!E8*2)+(Feb!E8*1)</f>
        <v>0</v>
      </c>
      <c r="G8" s="8"/>
      <c r="H8" s="30">
        <f>Jan!H8+G8</f>
        <v>165</v>
      </c>
      <c r="I8" s="30">
        <f t="shared" si="0"/>
        <v>0</v>
      </c>
      <c r="J8" s="30">
        <f t="shared" si="1"/>
        <v>12721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0</v>
      </c>
      <c r="E9" s="8"/>
      <c r="F9" s="30">
        <f>(Jul!E9*8)+(Aug!E9*7)+(Sep!E9*6)+(Oct!E9*5)+(Nov!E9*4)+(Dec!E9*3)+(Jan!E9*2)+(Feb!E9*1)</f>
        <v>0</v>
      </c>
      <c r="G9" s="8"/>
      <c r="H9" s="30">
        <f>Jan!H9+G9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450630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170539</v>
      </c>
      <c r="I10" s="30">
        <f t="shared" si="0"/>
        <v>0</v>
      </c>
      <c r="J10" s="30">
        <f t="shared" si="1"/>
        <v>621169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13827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11773</v>
      </c>
      <c r="I12" s="30">
        <f t="shared" si="0"/>
        <v>0</v>
      </c>
      <c r="J12" s="30">
        <f t="shared" si="1"/>
        <v>25600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268230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128250</v>
      </c>
      <c r="I16" s="30">
        <f t="shared" si="0"/>
        <v>0</v>
      </c>
      <c r="J16" s="30">
        <f t="shared" si="1"/>
        <v>396480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0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4788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789</v>
      </c>
      <c r="I22" s="30">
        <f t="shared" si="0"/>
        <v>0</v>
      </c>
      <c r="J22" s="30">
        <f t="shared" si="1"/>
        <v>5577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82110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24952</v>
      </c>
      <c r="I24" s="30">
        <f t="shared" si="0"/>
        <v>0</v>
      </c>
      <c r="J24" s="30">
        <f t="shared" si="1"/>
        <v>107062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2085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1668</v>
      </c>
      <c r="I25" s="30">
        <f t="shared" si="0"/>
        <v>0</v>
      </c>
      <c r="J25" s="30">
        <f t="shared" si="1"/>
        <v>3753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36159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20190</v>
      </c>
      <c r="I26" s="30">
        <f t="shared" si="0"/>
        <v>0</v>
      </c>
      <c r="J26" s="30">
        <f t="shared" si="1"/>
        <v>56349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0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1360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680</v>
      </c>
      <c r="I28" s="30">
        <f t="shared" si="0"/>
        <v>0</v>
      </c>
      <c r="J28" s="30">
        <f t="shared" si="1"/>
        <v>2040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27400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3490</v>
      </c>
      <c r="I30" s="30">
        <f t="shared" si="0"/>
        <v>0</v>
      </c>
      <c r="J30" s="30">
        <f t="shared" si="1"/>
        <v>30890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47650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12310</v>
      </c>
      <c r="I31" s="30">
        <f t="shared" si="0"/>
        <v>0</v>
      </c>
      <c r="J31" s="30">
        <f t="shared" si="1"/>
        <v>59960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12440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544</v>
      </c>
      <c r="I32" s="30">
        <f t="shared" si="0"/>
        <v>0</v>
      </c>
      <c r="J32" s="30">
        <f t="shared" si="1"/>
        <v>12984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(Jul!C33*8)+(Aug!C33*7)+(Sep!C33*6)+(Oct!C33*5)+(Nov!C33*4)+(Dec!C33*3)+(Jan!C33*2)+(Feb!C33*1)</f>
        <v>187683</v>
      </c>
      <c r="E33" s="8"/>
      <c r="F33" s="30">
        <f>(Jul!E33*8)+(Aug!E33*7)+(Sep!E33*6)+(Oct!E33*5)+(Nov!E33*4)+(Dec!E33*3)+(Jan!E33*2)+(Feb!E33*1)</f>
        <v>0</v>
      </c>
      <c r="G33" s="8"/>
      <c r="H33" s="30">
        <f>Jan!H33+G33</f>
        <v>89997</v>
      </c>
      <c r="I33" s="30">
        <f t="shared" si="0"/>
        <v>0</v>
      </c>
      <c r="J33" s="30">
        <f t="shared" si="1"/>
        <v>277680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6123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1572</v>
      </c>
      <c r="I34" s="30">
        <f t="shared" si="0"/>
        <v>0</v>
      </c>
      <c r="J34" s="30">
        <f t="shared" si="1"/>
        <v>7695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(Jul!C35*8)+(Aug!C35*7)+(Sep!C35*6)+(Oct!C35*5)+(Nov!C35*4)+(Dec!C35*3)+(Jan!C35*2)+(Feb!C35*1)</f>
        <v>29645</v>
      </c>
      <c r="E35" s="8"/>
      <c r="F35" s="30">
        <f>(Jul!E35*8)+(Aug!E35*7)+(Sep!E35*6)+(Oct!E35*5)+(Nov!E35*4)+(Dec!E35*3)+(Jan!E35*2)+(Feb!E35*1)</f>
        <v>0</v>
      </c>
      <c r="G35" s="8"/>
      <c r="H35" s="30">
        <f>Jan!H35+G35</f>
        <v>25043</v>
      </c>
      <c r="I35" s="30">
        <f t="shared" si="0"/>
        <v>0</v>
      </c>
      <c r="J35" s="30">
        <f t="shared" si="1"/>
        <v>54688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77183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45586</v>
      </c>
      <c r="I37" s="30">
        <f t="shared" si="0"/>
        <v>0</v>
      </c>
      <c r="J37" s="30">
        <f t="shared" si="1"/>
        <v>122769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(Jul!C39*8)+(Aug!C39*7)+(Sep!C39*6)+(Oct!C39*5)+(Nov!C39*4)+(Dec!C39*3)+(Jan!C39*2)+(Feb!C39*1)</f>
        <v>238402</v>
      </c>
      <c r="E39" s="8"/>
      <c r="F39" s="30">
        <f>(Jul!E39*8)+(Aug!E39*7)+(Sep!E39*6)+(Oct!E39*5)+(Nov!E39*4)+(Dec!E39*3)+(Jan!E39*2)+(Feb!E39*1)</f>
        <v>0</v>
      </c>
      <c r="G39" s="8"/>
      <c r="H39" s="30">
        <f>Jan!H39+G39</f>
        <v>137027</v>
      </c>
      <c r="I39" s="30">
        <f t="shared" si="0"/>
        <v>0</v>
      </c>
      <c r="J39" s="30">
        <f t="shared" si="1"/>
        <v>375429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4200</v>
      </c>
      <c r="E41" s="8"/>
      <c r="F41" s="30">
        <f>(Jul!E41*8)+(Aug!E41*7)+(Sep!E41*6)+(Oct!E41*5)+(Nov!E41*4)+(Dec!E41*3)+(Jan!E41*2)+(Feb!E41*1)</f>
        <v>4485</v>
      </c>
      <c r="G41" s="8"/>
      <c r="H41" s="30">
        <f>Jan!H41+G41</f>
        <v>6879</v>
      </c>
      <c r="I41" s="30">
        <f t="shared" si="0"/>
        <v>0</v>
      </c>
      <c r="J41" s="30">
        <f t="shared" si="1"/>
        <v>15564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404707</v>
      </c>
      <c r="E42" s="8"/>
      <c r="F42" s="30">
        <f>(Jul!E42*8)+(Aug!E42*7)+(Sep!E42*6)+(Oct!E42*5)+(Nov!E42*4)+(Dec!E42*3)+(Jan!E42*2)+(Feb!E42*1)</f>
        <v>14252</v>
      </c>
      <c r="G42" s="8"/>
      <c r="H42" s="30">
        <f>Jan!H42+G42</f>
        <v>159778</v>
      </c>
      <c r="I42" s="30">
        <f t="shared" si="0"/>
        <v>0</v>
      </c>
      <c r="J42" s="30">
        <f t="shared" si="1"/>
        <v>578737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194328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105986</v>
      </c>
      <c r="I43" s="30">
        <f t="shared" si="0"/>
        <v>0</v>
      </c>
      <c r="J43" s="30">
        <f t="shared" si="1"/>
        <v>300314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126633</v>
      </c>
      <c r="E44" s="8"/>
      <c r="F44" s="30">
        <f>(Jul!E44*8)+(Aug!E44*7)+(Sep!E44*6)+(Oct!E44*5)+(Nov!E44*4)+(Dec!E44*3)+(Jan!E44*2)+(Feb!E44*1)</f>
        <v>5485</v>
      </c>
      <c r="G44" s="8"/>
      <c r="H44" s="30">
        <f>Jan!H44+G44</f>
        <v>57031</v>
      </c>
      <c r="I44" s="30">
        <f t="shared" si="0"/>
        <v>0</v>
      </c>
      <c r="J44" s="30">
        <f t="shared" si="1"/>
        <v>189149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4662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4662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27952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9158</v>
      </c>
      <c r="I46" s="30">
        <f t="shared" si="0"/>
        <v>0</v>
      </c>
      <c r="J46" s="30">
        <f t="shared" si="1"/>
        <v>37110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36018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4060</v>
      </c>
      <c r="I47" s="30">
        <f t="shared" si="0"/>
        <v>0</v>
      </c>
      <c r="J47" s="30">
        <f t="shared" si="1"/>
        <v>40078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207309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106285</v>
      </c>
      <c r="I48" s="30">
        <f t="shared" si="0"/>
        <v>0</v>
      </c>
      <c r="J48" s="30">
        <f t="shared" si="1"/>
        <v>313594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185404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148534</v>
      </c>
      <c r="I49" s="30">
        <f t="shared" si="0"/>
        <v>0</v>
      </c>
      <c r="J49" s="30">
        <f t="shared" si="1"/>
        <v>333938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(Jul!C50*8)+(Aug!C50*7)+(Sep!C50*6)+(Oct!C50*5)+(Nov!C50*4)+(Dec!C50*3)+(Jan!C50*2)+(Feb!C50*1)</f>
        <v>46792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68899</v>
      </c>
      <c r="I50" s="30">
        <f t="shared" si="0"/>
        <v>0</v>
      </c>
      <c r="J50" s="30">
        <f t="shared" si="1"/>
        <v>115691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116657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67018</v>
      </c>
      <c r="I51" s="30">
        <f t="shared" si="0"/>
        <v>0</v>
      </c>
      <c r="J51" s="30">
        <f t="shared" si="1"/>
        <v>183675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26648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26648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0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(Jul!C55*8)+(Aug!C55*7)+(Sep!C55*6)+(Oct!C55*5)+(Nov!C55*4)+(Dec!C55*3)+(Jan!C55*2)+(Feb!C55*1)</f>
        <v>219658</v>
      </c>
      <c r="E55" s="8"/>
      <c r="F55" s="30">
        <f>(Jul!E55*8)+(Aug!E55*7)+(Sep!E55*6)+(Oct!E55*5)+(Nov!E55*4)+(Dec!E55*3)+(Jan!E55*2)+(Feb!E55*1)</f>
        <v>0</v>
      </c>
      <c r="G55" s="8"/>
      <c r="H55" s="30">
        <f>Jan!H55+G55</f>
        <v>69313</v>
      </c>
      <c r="I55" s="30">
        <f t="shared" si="0"/>
        <v>0</v>
      </c>
      <c r="J55" s="30">
        <f t="shared" si="1"/>
        <v>288971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14334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9531</v>
      </c>
      <c r="I56" s="30">
        <f t="shared" si="0"/>
        <v>0</v>
      </c>
      <c r="J56" s="30">
        <f t="shared" si="1"/>
        <v>23865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43429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2869</v>
      </c>
      <c r="I57" s="30">
        <f t="shared" si="0"/>
        <v>0</v>
      </c>
      <c r="J57" s="30">
        <f t="shared" si="1"/>
        <v>46298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30362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10224</v>
      </c>
      <c r="I58" s="30">
        <f t="shared" si="0"/>
        <v>0</v>
      </c>
      <c r="J58" s="30">
        <f t="shared" si="1"/>
        <v>40586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(Jul!C60*8)+(Aug!C60*7)+(Sep!C60*6)+(Oct!C60*5)+(Nov!C60*4)+(Dec!C60*3)+(Jan!C60*2)+(Feb!C60*1)</f>
        <v>327261</v>
      </c>
      <c r="E60" s="8"/>
      <c r="F60" s="30">
        <f>(Jul!E60*8)+(Aug!E60*7)+(Sep!E60*6)+(Oct!E60*5)+(Nov!E60*4)+(Dec!E60*3)+(Jan!E60*2)+(Feb!E60*1)</f>
        <v>0</v>
      </c>
      <c r="G60" s="8"/>
      <c r="H60" s="30">
        <f>Jan!H60+G60</f>
        <v>167836</v>
      </c>
      <c r="I60" s="30">
        <f t="shared" si="0"/>
        <v>0</v>
      </c>
      <c r="J60" s="30">
        <f t="shared" si="1"/>
        <v>495097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427247</v>
      </c>
      <c r="E63" s="8"/>
      <c r="F63" s="30">
        <f>(Jul!E63*8)+(Aug!E63*7)+(Sep!E63*6)+(Oct!E63*5)+(Nov!E63*4)+(Dec!E63*3)+(Jan!E63*2)+(Feb!E63*1)</f>
        <v>10843</v>
      </c>
      <c r="G63" s="8"/>
      <c r="H63" s="30">
        <f>Jan!H63+G63</f>
        <v>146820</v>
      </c>
      <c r="I63" s="30">
        <f t="shared" si="0"/>
        <v>0</v>
      </c>
      <c r="J63" s="30">
        <f t="shared" si="1"/>
        <v>584910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25960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25960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42204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18699</v>
      </c>
      <c r="I69" s="30">
        <f t="shared" si="2"/>
        <v>0</v>
      </c>
      <c r="J69" s="30">
        <f t="shared" si="3"/>
        <v>60903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376815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306995</v>
      </c>
      <c r="I71" s="30">
        <f t="shared" si="2"/>
        <v>0</v>
      </c>
      <c r="J71" s="30">
        <f t="shared" si="3"/>
        <v>683810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1160528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466334</v>
      </c>
      <c r="I72" s="31">
        <f t="shared" si="4"/>
        <v>0</v>
      </c>
      <c r="J72" s="31">
        <f t="shared" si="4"/>
        <v>1626862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3440056</v>
      </c>
      <c r="E73" s="31">
        <f t="shared" si="5"/>
        <v>0</v>
      </c>
      <c r="F73" s="31">
        <f t="shared" si="5"/>
        <v>35065</v>
      </c>
      <c r="G73" s="31">
        <f t="shared" si="5"/>
        <v>0</v>
      </c>
      <c r="H73" s="31">
        <f t="shared" si="5"/>
        <v>1765684</v>
      </c>
      <c r="I73" s="31">
        <f t="shared" si="5"/>
        <v>0</v>
      </c>
      <c r="J73" s="31">
        <f t="shared" si="5"/>
        <v>5240805</v>
      </c>
    </row>
    <row r="74" spans="1:10" s="3" customFormat="1" ht="15.75" customHeight="1" x14ac:dyDescent="0.2">
      <c r="A74" s="17" t="s">
        <v>87</v>
      </c>
      <c r="B74" s="2"/>
      <c r="C74" s="31">
        <f>SUM(C72:C73)</f>
        <v>0</v>
      </c>
      <c r="D74" s="30">
        <f>SUM(D72:D73)</f>
        <v>4600584</v>
      </c>
      <c r="E74" s="31">
        <f t="shared" ref="E74:J74" si="6">SUM(E72:E73)</f>
        <v>0</v>
      </c>
      <c r="F74" s="31">
        <f t="shared" si="6"/>
        <v>35065</v>
      </c>
      <c r="G74" s="31">
        <f t="shared" si="6"/>
        <v>0</v>
      </c>
      <c r="H74" s="31">
        <f t="shared" si="6"/>
        <v>2232018</v>
      </c>
      <c r="I74" s="31">
        <f t="shared" si="6"/>
        <v>0</v>
      </c>
      <c r="J74" s="31">
        <f t="shared" si="6"/>
        <v>6867667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(Jul!C5*9)+(Aug!C5*8)+(Sep!C5*7)+(Oct!C5*6)+(Nov!C5*5)+(Dec!C5*4)+(Jan!C5*3)+(Feb!C5*2)+(Mar!C5*1)</f>
        <v>156553</v>
      </c>
      <c r="E5" s="8"/>
      <c r="F5" s="30">
        <f>(Jul!E5*9)+(Aug!E5*8)+(Sep!E5*7)+(Oct!E5*6)+(Nov!E5*5)+(Dec!E5*4)+(Jan!E5*3)+(Feb!E5*2)+(Mar!E5*1)</f>
        <v>0</v>
      </c>
      <c r="G5" s="8"/>
      <c r="H5" s="30">
        <f>Feb!H5+G5</f>
        <v>63295</v>
      </c>
      <c r="I5" s="30">
        <f t="shared" ref="I5:I63" si="0">C5+E5+G5</f>
        <v>0</v>
      </c>
      <c r="J5" s="30">
        <f t="shared" ref="J5:J63" si="1">D5+F5+H5</f>
        <v>219848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42552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22188</v>
      </c>
      <c r="I6" s="30">
        <f t="shared" si="0"/>
        <v>0</v>
      </c>
      <c r="J6" s="30">
        <f t="shared" si="1"/>
        <v>64740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0">
        <f>(Jul!C7*9)+(Aug!C7*8)+(Sep!C7*7)+(Oct!C7*6)+(Nov!C7*5)+(Dec!C7*4)+(Jan!C7*3)+(Feb!C7*2)+(Mar!C7*1)</f>
        <v>52026</v>
      </c>
      <c r="E7" s="8"/>
      <c r="F7" s="30">
        <f>(Jul!E7*9)+(Aug!E7*8)+(Sep!E7*7)+(Oct!E7*6)+(Nov!E7*5)+(Dec!E7*4)+(Jan!E7*3)+(Feb!E7*2)+(Mar!E7*1)</f>
        <v>0</v>
      </c>
      <c r="G7" s="8"/>
      <c r="H7" s="30">
        <f>Feb!H7+G7</f>
        <v>6045</v>
      </c>
      <c r="I7" s="30">
        <f t="shared" si="0"/>
        <v>0</v>
      </c>
      <c r="J7" s="30">
        <f t="shared" si="1"/>
        <v>58071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15695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165</v>
      </c>
      <c r="I8" s="30">
        <f t="shared" si="0"/>
        <v>0</v>
      </c>
      <c r="J8" s="30">
        <f t="shared" si="1"/>
        <v>15860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528152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170539</v>
      </c>
      <c r="I10" s="30">
        <f t="shared" si="0"/>
        <v>0</v>
      </c>
      <c r="J10" s="30">
        <f t="shared" si="1"/>
        <v>698691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16312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11773</v>
      </c>
      <c r="I12" s="30">
        <f t="shared" si="0"/>
        <v>0</v>
      </c>
      <c r="J12" s="30">
        <f t="shared" si="1"/>
        <v>28085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317034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128250</v>
      </c>
      <c r="I16" s="30">
        <f t="shared" si="0"/>
        <v>0</v>
      </c>
      <c r="J16" s="30">
        <f t="shared" si="1"/>
        <v>445284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0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6248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789</v>
      </c>
      <c r="I22" s="30">
        <f t="shared" si="0"/>
        <v>0</v>
      </c>
      <c r="J22" s="30">
        <f t="shared" si="1"/>
        <v>7037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96773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24952</v>
      </c>
      <c r="I24" s="30">
        <f t="shared" si="0"/>
        <v>0</v>
      </c>
      <c r="J24" s="30">
        <f t="shared" si="1"/>
        <v>121725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2502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1668</v>
      </c>
      <c r="I25" s="30">
        <f t="shared" si="0"/>
        <v>0</v>
      </c>
      <c r="J25" s="30">
        <f t="shared" si="1"/>
        <v>4170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42056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20190</v>
      </c>
      <c r="I26" s="30">
        <f t="shared" si="0"/>
        <v>0</v>
      </c>
      <c r="J26" s="30">
        <f t="shared" si="1"/>
        <v>62246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1632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680</v>
      </c>
      <c r="I28" s="30">
        <f t="shared" si="0"/>
        <v>0</v>
      </c>
      <c r="J28" s="30">
        <f t="shared" si="1"/>
        <v>2312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30825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3490</v>
      </c>
      <c r="I30" s="30">
        <f t="shared" si="0"/>
        <v>0</v>
      </c>
      <c r="J30" s="30">
        <f t="shared" si="1"/>
        <v>34315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56608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12310</v>
      </c>
      <c r="I31" s="30">
        <f t="shared" si="0"/>
        <v>0</v>
      </c>
      <c r="J31" s="30">
        <f t="shared" si="1"/>
        <v>68918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13995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544</v>
      </c>
      <c r="I32" s="30">
        <f t="shared" si="0"/>
        <v>0</v>
      </c>
      <c r="J32" s="30">
        <f t="shared" si="1"/>
        <v>14539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221515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89997</v>
      </c>
      <c r="I33" s="30">
        <f t="shared" si="0"/>
        <v>0</v>
      </c>
      <c r="J33" s="30">
        <f t="shared" si="1"/>
        <v>311512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8164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1572</v>
      </c>
      <c r="I34" s="30">
        <f t="shared" si="0"/>
        <v>0</v>
      </c>
      <c r="J34" s="30">
        <f t="shared" si="1"/>
        <v>9736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35028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25043</v>
      </c>
      <c r="I35" s="30">
        <f t="shared" si="0"/>
        <v>0</v>
      </c>
      <c r="J35" s="30">
        <f t="shared" si="1"/>
        <v>60071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90374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45586</v>
      </c>
      <c r="I37" s="30">
        <f t="shared" si="0"/>
        <v>0</v>
      </c>
      <c r="J37" s="30">
        <f t="shared" si="1"/>
        <v>135960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289937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137027</v>
      </c>
      <c r="I39" s="30">
        <f t="shared" si="0"/>
        <v>0</v>
      </c>
      <c r="J39" s="30">
        <f t="shared" si="1"/>
        <v>426964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4800</v>
      </c>
      <c r="E41" s="8"/>
      <c r="F41" s="30">
        <f>(Jul!E41*9)+(Aug!E41*8)+(Sep!E41*7)+(Oct!E41*6)+(Nov!E41*5)+(Dec!E41*4)+(Jan!E41*3)+(Feb!E41*2)+(Mar!E41*1)</f>
        <v>5382</v>
      </c>
      <c r="G41" s="8"/>
      <c r="H41" s="30">
        <f>Feb!H41+G41</f>
        <v>6879</v>
      </c>
      <c r="I41" s="30">
        <f t="shared" si="0"/>
        <v>0</v>
      </c>
      <c r="J41" s="30">
        <f t="shared" si="1"/>
        <v>17061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476217</v>
      </c>
      <c r="E42" s="8"/>
      <c r="F42" s="30">
        <f>(Jul!E42*9)+(Aug!E42*8)+(Sep!E42*7)+(Oct!E42*6)+(Nov!E42*5)+(Dec!E42*4)+(Jan!E42*3)+(Feb!E42*2)+(Mar!E42*1)</f>
        <v>16288</v>
      </c>
      <c r="G42" s="8"/>
      <c r="H42" s="30">
        <f>Feb!H42+G42</f>
        <v>159778</v>
      </c>
      <c r="I42" s="30">
        <f t="shared" si="0"/>
        <v>0</v>
      </c>
      <c r="J42" s="30">
        <f t="shared" si="1"/>
        <v>652283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229594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105986</v>
      </c>
      <c r="I43" s="30">
        <f t="shared" si="0"/>
        <v>0</v>
      </c>
      <c r="J43" s="30">
        <f t="shared" si="1"/>
        <v>335580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148429</v>
      </c>
      <c r="E44" s="8"/>
      <c r="F44" s="30">
        <f>(Jul!E44*9)+(Aug!E44*8)+(Sep!E44*7)+(Oct!E44*6)+(Nov!E44*5)+(Dec!E44*4)+(Jan!E44*3)+(Feb!E44*2)+(Mar!E44*1)</f>
        <v>6582</v>
      </c>
      <c r="G44" s="8"/>
      <c r="H44" s="30">
        <f>Feb!H44+G44</f>
        <v>57031</v>
      </c>
      <c r="I44" s="30">
        <f t="shared" si="0"/>
        <v>0</v>
      </c>
      <c r="J44" s="30">
        <f t="shared" si="1"/>
        <v>212042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5328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5328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31446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9158</v>
      </c>
      <c r="I46" s="30">
        <f t="shared" si="0"/>
        <v>0</v>
      </c>
      <c r="J46" s="30">
        <f t="shared" si="1"/>
        <v>40604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41641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4060</v>
      </c>
      <c r="I47" s="30">
        <f t="shared" si="0"/>
        <v>0</v>
      </c>
      <c r="J47" s="30">
        <f t="shared" si="1"/>
        <v>45701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247834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106285</v>
      </c>
      <c r="I48" s="30">
        <f t="shared" si="0"/>
        <v>0</v>
      </c>
      <c r="J48" s="30">
        <f t="shared" si="1"/>
        <v>354119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222354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148534</v>
      </c>
      <c r="I49" s="30">
        <f t="shared" si="0"/>
        <v>0</v>
      </c>
      <c r="J49" s="30">
        <f t="shared" si="1"/>
        <v>370888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54251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68899</v>
      </c>
      <c r="I50" s="30">
        <f t="shared" si="0"/>
        <v>0</v>
      </c>
      <c r="J50" s="30">
        <f t="shared" si="1"/>
        <v>123150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138864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67018</v>
      </c>
      <c r="I51" s="30">
        <f t="shared" si="0"/>
        <v>0</v>
      </c>
      <c r="J51" s="30">
        <f t="shared" si="1"/>
        <v>205882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29979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29979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261412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69313</v>
      </c>
      <c r="I55" s="30">
        <f t="shared" si="0"/>
        <v>0</v>
      </c>
      <c r="J55" s="30">
        <f t="shared" si="1"/>
        <v>330725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16723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9531</v>
      </c>
      <c r="I56" s="30">
        <f t="shared" si="0"/>
        <v>0</v>
      </c>
      <c r="J56" s="30">
        <f t="shared" si="1"/>
        <v>26254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50530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2869</v>
      </c>
      <c r="I57" s="30">
        <f t="shared" si="0"/>
        <v>0</v>
      </c>
      <c r="J57" s="30">
        <f t="shared" si="1"/>
        <v>53399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35495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10224</v>
      </c>
      <c r="I58" s="30">
        <f t="shared" si="0"/>
        <v>0</v>
      </c>
      <c r="J58" s="30">
        <f t="shared" si="1"/>
        <v>45719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382304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167836</v>
      </c>
      <c r="I60" s="30">
        <f t="shared" si="0"/>
        <v>0</v>
      </c>
      <c r="J60" s="30">
        <f t="shared" si="1"/>
        <v>550140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494834</v>
      </c>
      <c r="E63" s="8"/>
      <c r="F63" s="30">
        <f>(Jul!E63*9)+(Aug!E63*8)+(Sep!E63*7)+(Oct!E63*6)+(Nov!E63*5)+(Dec!E63*4)+(Jan!E63*3)+(Feb!E63*2)+(Mar!E63*1)</f>
        <v>12501</v>
      </c>
      <c r="G63" s="8"/>
      <c r="H63" s="30">
        <f>Feb!H63+G63</f>
        <v>146820</v>
      </c>
      <c r="I63" s="30">
        <f t="shared" si="0"/>
        <v>0</v>
      </c>
      <c r="J63" s="30">
        <f t="shared" si="1"/>
        <v>654155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29205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29205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47841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18699</v>
      </c>
      <c r="I69" s="30">
        <f t="shared" si="2"/>
        <v>0</v>
      </c>
      <c r="J69" s="30">
        <f t="shared" si="3"/>
        <v>66540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442197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306995</v>
      </c>
      <c r="I71" s="30">
        <f t="shared" si="2"/>
        <v>0</v>
      </c>
      <c r="J71" s="30">
        <f t="shared" si="3"/>
        <v>749192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0</v>
      </c>
      <c r="D72" s="31">
        <f t="shared" si="4"/>
        <v>1364968</v>
      </c>
      <c r="E72" s="31">
        <f t="shared" si="4"/>
        <v>0</v>
      </c>
      <c r="F72" s="31">
        <f t="shared" si="4"/>
        <v>0</v>
      </c>
      <c r="G72" s="31">
        <f t="shared" si="4"/>
        <v>0</v>
      </c>
      <c r="H72" s="31">
        <f t="shared" si="4"/>
        <v>466334</v>
      </c>
      <c r="I72" s="31">
        <f t="shared" si="4"/>
        <v>0</v>
      </c>
      <c r="J72" s="31">
        <f t="shared" si="4"/>
        <v>1831302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4050291</v>
      </c>
      <c r="E73" s="31">
        <f t="shared" si="5"/>
        <v>0</v>
      </c>
      <c r="F73" s="31">
        <f t="shared" si="5"/>
        <v>40753</v>
      </c>
      <c r="G73" s="31">
        <f t="shared" si="5"/>
        <v>0</v>
      </c>
      <c r="H73" s="31">
        <f t="shared" si="5"/>
        <v>1765684</v>
      </c>
      <c r="I73" s="31">
        <f t="shared" si="5"/>
        <v>0</v>
      </c>
      <c r="J73" s="31">
        <f t="shared" si="5"/>
        <v>5856728</v>
      </c>
    </row>
    <row r="74" spans="1:13" s="3" customFormat="1" ht="15.75" customHeight="1" x14ac:dyDescent="0.2">
      <c r="A74" s="17" t="s">
        <v>87</v>
      </c>
      <c r="B74" s="2"/>
      <c r="C74" s="31">
        <f>SUM(C72:C73)</f>
        <v>0</v>
      </c>
      <c r="D74" s="31">
        <f t="shared" ref="D74:J74" si="6">SUM(D72:D73)</f>
        <v>5415259</v>
      </c>
      <c r="E74" s="31">
        <f t="shared" si="6"/>
        <v>0</v>
      </c>
      <c r="F74" s="31">
        <f t="shared" si="6"/>
        <v>40753</v>
      </c>
      <c r="G74" s="31">
        <f t="shared" si="6"/>
        <v>0</v>
      </c>
      <c r="H74" s="31">
        <f t="shared" si="6"/>
        <v>2232018</v>
      </c>
      <c r="I74" s="31">
        <f t="shared" si="6"/>
        <v>0</v>
      </c>
      <c r="J74" s="31">
        <f t="shared" si="6"/>
        <v>7688030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716B25-F908-400A-A09D-36EA23EF0202}"/>
</file>

<file path=customXml/itemProps2.xml><?xml version="1.0" encoding="utf-8"?>
<ds:datastoreItem xmlns:ds="http://schemas.openxmlformats.org/officeDocument/2006/customXml" ds:itemID="{3FB78B70-BA5A-4ECE-8D37-9E1BD2B4D3F9}"/>
</file>

<file path=customXml/itemProps3.xml><?xml version="1.0" encoding="utf-8"?>
<ds:datastoreItem xmlns:ds="http://schemas.openxmlformats.org/officeDocument/2006/customXml" ds:itemID="{338A2095-3BA6-4096-87FE-2B13A8DCE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Falk, Jonathan, VSOPITT</cp:lastModifiedBy>
  <cp:lastPrinted>2011-06-21T11:00:53Z</cp:lastPrinted>
  <dcterms:created xsi:type="dcterms:W3CDTF">2005-09-22T19:10:16Z</dcterms:created>
  <dcterms:modified xsi:type="dcterms:W3CDTF">2019-01-15T18:43:40Z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49300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