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FIGFS01\FIG_Dept_Folders\VA_Share\A-6 Reintegration &amp; Outreach\Chief, Division of Reintegration and Outreach\VSO Grant Program (Act 66)\FY2019-2020\Monthly Reports\June 2020\"/>
    </mc:Choice>
  </mc:AlternateContent>
  <xr:revisionPtr revIDLastSave="0" documentId="13_ncr:1_{7E906328-91BF-4961-A910-BA3F2FECF16A}" xr6:coauthVersionLast="44" xr6:coauthVersionMax="44" xr10:uidLastSave="{00000000-0000-0000-0000-000000000000}"/>
  <workbookProtection workbookAlgorithmName="SHA-512" workbookHashValue="xzONQP4i0wchv/xkJcLlpnkSMP1teJumCAqfgUSYo3vP/jkJEfe+CFMwGM8eBdY8zBoWhx2gROxseaiMvOtZBQ==" workbookSaltValue="t2Eaj8RrYiaBx2gRX8bjKA==" workbookSpinCount="100000" lockStructure="1"/>
  <bookViews>
    <workbookView xWindow="-120" yWindow="-120" windowWidth="29040" windowHeight="15840" activeTab="11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<sst xmlns="http://schemas.openxmlformats.org/spreadsheetml/2006/main" count="1790" uniqueCount="143">
  <si>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</si>
  <si>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</si>
  <si>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</si>
  <si>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</si>
  <si>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</si>
  <si>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</si>
  <si>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</si>
  <si>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</si>
  <si>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</si>
  <si>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</si>
  <si>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</si>
  <si>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</si>
  <si>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</si>
  <si>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</si>
  <si>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</si>
  <si>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</si>
  <si>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</si>
  <si>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</si>
  <si>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</si>
  <si>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</si>
  <si>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</si>
  <si>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</si>
  <si>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</si>
  <si>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</si>
  <si>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</si>
  <si>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</si>
  <si>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</si>
  <si>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</si>
  <si>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</si>
  <si>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</si>
  <si>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</si>
  <si>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</si>
  <si>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</si>
  <si>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</si>
  <si>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</si>
  <si>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</si>
  <si>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</si>
  <si>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</si>
  <si>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</si>
  <si>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</si>
  <si>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</si>
  <si>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</si>
  <si>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</si>
  <si>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</si>
  <si>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</si>
  <si>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</si>
  <si>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</si>
  <si>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</si>
  <si>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</si>
  <si>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</si>
  <si>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</si>
  <si>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</si>
  <si>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</si>
  <si>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</si>
  <si>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</si>
  <si>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</si>
  <si>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</si>
  <si>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</si>
  <si>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</si>
  <si>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</si>
  <si>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</si>
  <si>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</si>
  <si>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</si>
  <si>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</si>
  <si>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</si>
  <si>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</si>
  <si>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</si>
  <si>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</si>
  <si>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</si>
  <si>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</si>
  <si>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</si>
  <si>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</si>
  <si>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</si>
  <si>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</si>
  <si>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</si>
  <si>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</si>
  <si>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</si>
  <si>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</si>
  <si>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</si>
  <si>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</si>
  <si>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</si>
  <si>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</si>
  <si>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</si>
  <si>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</si>
  <si>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</si>
  <si>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</si>
  <si>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</si>
  <si>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</si>
  <si>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</si>
  <si>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</si>
  <si>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</si>
  <si>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</si>
  <si>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</si>
  <si>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</si>
  <si>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</si>
  <si>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</si>
  <si>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</si>
  <si>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</si>
  <si>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</si>
  <si>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</si>
  <si>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</si>
  <si>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</si>
  <si>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</si>
  <si>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</si>
  <si>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</si>
  <si>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</si>
  <si>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</si>
  <si>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</si>
  <si>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</si>
  <si>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</si>
  <si>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</si>
  <si>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</si>
  <si>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</si>
  <si>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</si>
  <si>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</si>
  <si>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</si>
  <si>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</si>
  <si>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</si>
  <si>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</si>
  <si>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</si>
  <si>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</si>
  <si>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</si>
  <si>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</si>
  <si>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</si>
  <si>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</si>
  <si>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</si>
  <si>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</si>
  <si>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</si>
  <si>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</si>
  <si>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</si>
  <si>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</si>
  <si>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</si>
  <si>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</si>
  <si>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</si>
  <si>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</si>
  <si>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</si>
  <si>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</si>
  <si>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</si>
  <si>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</si>
  <si>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</si>
  <si>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MOPH - MONTHLY CLAIMS AWARD REPORT</t>
  </si>
  <si>
    <t>Huntingdon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</si>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</sst>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48" activePane="bottomLeft" state="frozen"/>
      <selection pane="bottomLeft" activeCell="C64" sqref="C64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2986</v>
      </c>
      <c r="D5" s="29">
        <f t="shared" ref="D5:D63" si="0">C5*1</f>
        <v>2986</v>
      </c>
      <c r="E5" s="58"/>
      <c r="F5" s="29">
        <f t="shared" ref="F5:F63" si="1">E5*1</f>
        <v>0</v>
      </c>
      <c r="G5" s="59">
        <v>29714</v>
      </c>
      <c r="H5" s="29">
        <f t="shared" ref="H5:H63" si="2">G5</f>
        <v>29714</v>
      </c>
      <c r="I5" s="29">
        <f t="shared" ref="I5:I63" si="3">C5+E5+G5</f>
        <v>32700</v>
      </c>
      <c r="J5" s="29">
        <f t="shared" ref="J5:J63" si="4">H5+F5+D5</f>
        <v>32700</v>
      </c>
    </row>
    <row r="6" spans="1:10" s="11" customFormat="1" ht="15.75" customHeight="1" x14ac:dyDescent="0.2">
      <c r="A6" s="9" t="s">
        <v>23</v>
      </c>
      <c r="B6" s="16" t="s">
        <v>22</v>
      </c>
      <c r="C6" s="57">
        <v>2169</v>
      </c>
      <c r="D6" s="29">
        <f t="shared" si="0"/>
        <v>2169</v>
      </c>
      <c r="E6" s="58"/>
      <c r="F6" s="29">
        <f t="shared" si="1"/>
        <v>0</v>
      </c>
      <c r="G6" s="59">
        <v>8988</v>
      </c>
      <c r="H6" s="29">
        <f t="shared" si="2"/>
        <v>8988</v>
      </c>
      <c r="I6" s="29">
        <f t="shared" si="3"/>
        <v>11157</v>
      </c>
      <c r="J6" s="29">
        <f t="shared" si="4"/>
        <v>11157</v>
      </c>
    </row>
    <row r="7" spans="1:10" ht="15.75" customHeight="1" x14ac:dyDescent="0.2">
      <c r="A7" s="5" t="s">
        <v>24</v>
      </c>
      <c r="B7" s="18" t="s">
        <v>22</v>
      </c>
      <c r="C7" s="57"/>
      <c r="D7" s="29">
        <f t="shared" si="0"/>
        <v>0</v>
      </c>
      <c r="E7" s="58"/>
      <c r="F7" s="29">
        <f t="shared" si="1"/>
        <v>0</v>
      </c>
      <c r="G7" s="59"/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7"/>
      <c r="D10" s="29">
        <f t="shared" si="0"/>
        <v>0</v>
      </c>
      <c r="E10" s="58"/>
      <c r="F10" s="29">
        <f t="shared" si="1"/>
        <v>0</v>
      </c>
      <c r="G10" s="59"/>
      <c r="H10" s="29">
        <f t="shared" si="2"/>
        <v>0</v>
      </c>
      <c r="I10" s="29">
        <f t="shared" si="3"/>
        <v>0</v>
      </c>
      <c r="J10" s="29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>
        <v>685</v>
      </c>
      <c r="D26" s="29">
        <f t="shared" si="0"/>
        <v>685</v>
      </c>
      <c r="E26" s="58"/>
      <c r="F26" s="29">
        <f t="shared" si="1"/>
        <v>0</v>
      </c>
      <c r="G26" s="59">
        <v>7885</v>
      </c>
      <c r="H26" s="29">
        <f t="shared" si="2"/>
        <v>7885</v>
      </c>
      <c r="I26" s="29">
        <f t="shared" si="3"/>
        <v>8570</v>
      </c>
      <c r="J26" s="29">
        <f t="shared" si="4"/>
        <v>8570</v>
      </c>
    </row>
    <row r="27" spans="1:10" ht="15.75" customHeight="1" x14ac:dyDescent="0.2">
      <c r="A27" s="5" t="s">
        <v>75</v>
      </c>
      <c r="B27" s="18" t="s">
        <v>22</v>
      </c>
      <c r="C27" s="57">
        <v>1599</v>
      </c>
      <c r="D27" s="29">
        <f t="shared" si="0"/>
        <v>1599</v>
      </c>
      <c r="E27" s="58"/>
      <c r="F27" s="29">
        <f t="shared" si="1"/>
        <v>0</v>
      </c>
      <c r="G27" s="59">
        <v>6937</v>
      </c>
      <c r="H27" s="29">
        <f t="shared" si="2"/>
        <v>6937</v>
      </c>
      <c r="I27" s="29">
        <f t="shared" si="3"/>
        <v>8536</v>
      </c>
      <c r="J27" s="29">
        <f t="shared" si="4"/>
        <v>8536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>
        <v>252</v>
      </c>
      <c r="D30" s="29">
        <f t="shared" si="0"/>
        <v>252</v>
      </c>
      <c r="E30" s="58"/>
      <c r="F30" s="29">
        <f t="shared" si="1"/>
        <v>0</v>
      </c>
      <c r="G30" s="59">
        <v>252</v>
      </c>
      <c r="H30" s="29">
        <f t="shared" si="2"/>
        <v>252</v>
      </c>
      <c r="I30" s="29">
        <f t="shared" si="3"/>
        <v>504</v>
      </c>
      <c r="J30" s="29">
        <f t="shared" si="4"/>
        <v>504</v>
      </c>
    </row>
    <row r="31" spans="1:10" s="11" customFormat="1" ht="15.75" customHeight="1" x14ac:dyDescent="0.2">
      <c r="A31" s="9" t="s">
        <v>84</v>
      </c>
      <c r="B31" s="16" t="s">
        <v>22</v>
      </c>
      <c r="C31" s="57">
        <v>140</v>
      </c>
      <c r="D31" s="29">
        <f t="shared" si="0"/>
        <v>140</v>
      </c>
      <c r="E31" s="58"/>
      <c r="F31" s="29">
        <f t="shared" si="1"/>
        <v>0</v>
      </c>
      <c r="G31" s="59"/>
      <c r="H31" s="29">
        <f t="shared" si="2"/>
        <v>0</v>
      </c>
      <c r="I31" s="29">
        <f t="shared" si="3"/>
        <v>140</v>
      </c>
      <c r="J31" s="29">
        <f t="shared" si="4"/>
        <v>140</v>
      </c>
    </row>
    <row r="32" spans="1:10" ht="15.75" customHeight="1" x14ac:dyDescent="0.2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>
        <v>1420</v>
      </c>
      <c r="D35" s="29">
        <f t="shared" si="0"/>
        <v>1420</v>
      </c>
      <c r="E35" s="58"/>
      <c r="F35" s="29">
        <f t="shared" si="1"/>
        <v>0</v>
      </c>
      <c r="G35" s="59">
        <v>5154</v>
      </c>
      <c r="H35" s="29">
        <f t="shared" si="2"/>
        <v>5154</v>
      </c>
      <c r="I35" s="29">
        <f t="shared" si="3"/>
        <v>6574</v>
      </c>
      <c r="J35" s="29">
        <f t="shared" si="4"/>
        <v>6574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/>
      <c r="D37" s="29">
        <f t="shared" si="0"/>
        <v>0</v>
      </c>
      <c r="E37" s="58"/>
      <c r="F37" s="29">
        <f t="shared" si="1"/>
        <v>0</v>
      </c>
      <c r="G37" s="59"/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7"/>
      <c r="D39" s="29">
        <f t="shared" si="0"/>
        <v>0</v>
      </c>
      <c r="E39" s="58"/>
      <c r="F39" s="29">
        <f t="shared" si="1"/>
        <v>0</v>
      </c>
      <c r="G39" s="59"/>
      <c r="H39" s="29">
        <f t="shared" si="2"/>
        <v>0</v>
      </c>
      <c r="I39" s="29">
        <f t="shared" si="3"/>
        <v>0</v>
      </c>
      <c r="J39" s="29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7"/>
      <c r="D44" s="29">
        <f t="shared" si="0"/>
        <v>0</v>
      </c>
      <c r="E44" s="58"/>
      <c r="F44" s="29">
        <f t="shared" si="1"/>
        <v>0</v>
      </c>
      <c r="G44" s="59"/>
      <c r="H44" s="29">
        <f t="shared" si="2"/>
        <v>0</v>
      </c>
      <c r="I44" s="29">
        <f t="shared" si="3"/>
        <v>0</v>
      </c>
      <c r="J44" s="29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7">
        <v>277</v>
      </c>
      <c r="D50" s="29">
        <f t="shared" si="0"/>
        <v>277</v>
      </c>
      <c r="E50" s="58"/>
      <c r="F50" s="29">
        <f t="shared" si="1"/>
        <v>0</v>
      </c>
      <c r="G50" s="59">
        <v>1384</v>
      </c>
      <c r="H50" s="29">
        <f t="shared" si="2"/>
        <v>1384</v>
      </c>
      <c r="I50" s="29">
        <f t="shared" si="3"/>
        <v>1661</v>
      </c>
      <c r="J50" s="29">
        <f t="shared" si="4"/>
        <v>1661</v>
      </c>
    </row>
    <row r="51" spans="1:10" ht="15.75" customHeight="1" x14ac:dyDescent="0.2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>
        <v>136</v>
      </c>
      <c r="D55" s="29">
        <f t="shared" si="0"/>
        <v>136</v>
      </c>
      <c r="E55" s="58"/>
      <c r="F55" s="29">
        <f t="shared" si="1"/>
        <v>0</v>
      </c>
      <c r="G55" s="59">
        <v>136</v>
      </c>
      <c r="H55" s="29">
        <f t="shared" si="2"/>
        <v>136</v>
      </c>
      <c r="I55" s="29">
        <f t="shared" si="3"/>
        <v>272</v>
      </c>
      <c r="J55" s="29">
        <f t="shared" si="4"/>
        <v>272</v>
      </c>
    </row>
    <row r="56" spans="1:10" s="11" customFormat="1" ht="15.75" customHeight="1" x14ac:dyDescent="0.2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>
        <v>1241</v>
      </c>
      <c r="D60" s="29">
        <f t="shared" si="0"/>
        <v>1241</v>
      </c>
      <c r="E60" s="58"/>
      <c r="F60" s="29">
        <f t="shared" si="1"/>
        <v>0</v>
      </c>
      <c r="G60" s="59">
        <v>6204</v>
      </c>
      <c r="H60" s="29">
        <f t="shared" si="2"/>
        <v>6204</v>
      </c>
      <c r="I60" s="29">
        <f t="shared" si="3"/>
        <v>7445</v>
      </c>
      <c r="J60" s="29">
        <f t="shared" si="4"/>
        <v>7445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>
        <v>202</v>
      </c>
      <c r="D63" s="29">
        <f t="shared" si="0"/>
        <v>202</v>
      </c>
      <c r="E63" s="58"/>
      <c r="F63" s="29">
        <f t="shared" si="1"/>
        <v>0</v>
      </c>
      <c r="G63" s="59">
        <v>404</v>
      </c>
      <c r="H63" s="29">
        <f t="shared" si="2"/>
        <v>404</v>
      </c>
      <c r="I63" s="29">
        <f t="shared" si="3"/>
        <v>606</v>
      </c>
      <c r="J63" s="29">
        <f t="shared" si="4"/>
        <v>606</v>
      </c>
    </row>
    <row r="64" spans="1:10" ht="15.75" customHeight="1" x14ac:dyDescent="0.2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7831</v>
      </c>
      <c r="D72" s="31">
        <f t="shared" si="10"/>
        <v>7831</v>
      </c>
      <c r="E72" s="31">
        <f t="shared" si="10"/>
        <v>0</v>
      </c>
      <c r="F72" s="31">
        <f t="shared" si="10"/>
        <v>0</v>
      </c>
      <c r="G72" s="31">
        <f t="shared" si="10"/>
        <v>53776</v>
      </c>
      <c r="H72" s="31">
        <f t="shared" si="10"/>
        <v>53776</v>
      </c>
      <c r="I72" s="31">
        <f t="shared" si="10"/>
        <v>61607</v>
      </c>
      <c r="J72" s="31">
        <f t="shared" si="10"/>
        <v>61607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3276</v>
      </c>
      <c r="D73" s="31">
        <f t="shared" si="11"/>
        <v>3276</v>
      </c>
      <c r="E73" s="31">
        <f t="shared" si="11"/>
        <v>0</v>
      </c>
      <c r="F73" s="31">
        <f t="shared" si="11"/>
        <v>0</v>
      </c>
      <c r="G73" s="31">
        <f t="shared" si="11"/>
        <v>13282</v>
      </c>
      <c r="H73" s="31">
        <f t="shared" si="11"/>
        <v>13282</v>
      </c>
      <c r="I73" s="31">
        <f t="shared" si="11"/>
        <v>16558</v>
      </c>
      <c r="J73" s="31">
        <f t="shared" si="11"/>
        <v>16558</v>
      </c>
    </row>
    <row r="74" spans="1:10" s="3" customFormat="1" ht="15.75" customHeight="1" x14ac:dyDescent="0.2">
      <c r="A74" s="5" t="s">
        <v>87</v>
      </c>
      <c r="B74" s="13"/>
      <c r="C74" s="31">
        <f>SUM(C72:C73)</f>
        <v>11107</v>
      </c>
      <c r="D74" s="31">
        <f t="shared" ref="D74:J74" si="12">SUM(D72:D73)</f>
        <v>11107</v>
      </c>
      <c r="E74" s="35">
        <f t="shared" si="12"/>
        <v>0</v>
      </c>
      <c r="F74" s="31">
        <f t="shared" si="12"/>
        <v>0</v>
      </c>
      <c r="G74" s="35">
        <f t="shared" si="12"/>
        <v>67058</v>
      </c>
      <c r="H74" s="31">
        <f t="shared" si="12"/>
        <v>67058</v>
      </c>
      <c r="I74" s="31">
        <f t="shared" si="12"/>
        <v>78165</v>
      </c>
      <c r="J74" s="31">
        <f t="shared" si="12"/>
        <v>78165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workbookViewId="0">
      <pane ySplit="4" topLeftCell="A14" activePane="bottomLeft" state="frozen"/>
      <selection pane="bottomLeft" activeCell="C52" sqref="C52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5379</v>
      </c>
      <c r="D5" s="30">
        <f>(Jul!C5*10)+(Aug!C5*9)+(Sep!C5*8)+(Oct!C5*7)+(Nov!C5*6)+(Dec!C5*5)+(Jan!C5*4)+(Feb!C5*3)+(Mar!C5*2)+(Apr!C5*1)</f>
        <v>479432</v>
      </c>
      <c r="E5" s="8"/>
      <c r="F5" s="30">
        <f>(Jul!E5*10)+(Aug!E5*9)+(Sep!E5*8)+(Oct!E5*7)+(Nov!E5*6)+(Dec!E5*5)+(Jan!E5*4)+(Feb!E5*3)+(Mar!E5*2)+(Apr!E5*1)</f>
        <v>0</v>
      </c>
      <c r="G5" s="8">
        <v>23589</v>
      </c>
      <c r="H5" s="30">
        <f>Mar!H5+G5</f>
        <v>646269</v>
      </c>
      <c r="I5" s="30">
        <f t="shared" ref="I5:I63" si="0">C5+E5+G5</f>
        <v>28968</v>
      </c>
      <c r="J5" s="30">
        <f t="shared" ref="J5:J63" si="1">D5+F5+H5</f>
        <v>1125701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24804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11049</v>
      </c>
      <c r="I6" s="30">
        <f t="shared" si="0"/>
        <v>0</v>
      </c>
      <c r="J6" s="30">
        <f t="shared" si="1"/>
        <v>35853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48438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29906</v>
      </c>
      <c r="I7" s="30">
        <f t="shared" si="0"/>
        <v>0</v>
      </c>
      <c r="J7" s="30">
        <f t="shared" si="1"/>
        <v>78344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1494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4534</v>
      </c>
      <c r="I9" s="30">
        <f t="shared" si="0"/>
        <v>0</v>
      </c>
      <c r="J9" s="30">
        <f t="shared" si="1"/>
        <v>6028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3765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10310</v>
      </c>
      <c r="I10" s="30">
        <f t="shared" si="0"/>
        <v>0</v>
      </c>
      <c r="J10" s="30">
        <f t="shared" si="1"/>
        <v>14075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1005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2271</v>
      </c>
      <c r="I11" s="30">
        <f t="shared" si="0"/>
        <v>0</v>
      </c>
      <c r="J11" s="30">
        <f t="shared" si="1"/>
        <v>3276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0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2964</v>
      </c>
      <c r="D14" s="30">
        <f>(Jul!C14*10)+(Aug!C14*9)+(Sep!C14*8)+(Oct!C14*7)+(Nov!C14*6)+(Dec!C14*5)+(Jan!C14*4)+(Feb!C14*3)+(Mar!C14*2)+(Apr!C14*1)</f>
        <v>2964</v>
      </c>
      <c r="E14" s="8"/>
      <c r="F14" s="30">
        <f>(Jul!E14*10)+(Aug!E14*9)+(Sep!E14*8)+(Oct!E14*7)+(Nov!E14*6)+(Dec!E14*5)+(Jan!E14*4)+(Feb!E14*3)+(Mar!E14*2)+(Apr!E14*1)</f>
        <v>0</v>
      </c>
      <c r="G14" s="8">
        <v>14773</v>
      </c>
      <c r="H14" s="30">
        <f>Mar!H14+G14</f>
        <v>14773</v>
      </c>
      <c r="I14" s="30">
        <f t="shared" si="0"/>
        <v>17737</v>
      </c>
      <c r="J14" s="30">
        <f t="shared" si="1"/>
        <v>17737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0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0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0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6465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4818</v>
      </c>
      <c r="I24" s="30">
        <f t="shared" si="0"/>
        <v>0</v>
      </c>
      <c r="J24" s="30">
        <f t="shared" si="1"/>
        <v>11283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6850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7885</v>
      </c>
      <c r="I26" s="30">
        <f t="shared" si="0"/>
        <v>0</v>
      </c>
      <c r="J26" s="30">
        <f t="shared" si="1"/>
        <v>14735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628</v>
      </c>
      <c r="D27" s="30">
        <f>(Jul!C27*10)+(Aug!C27*9)+(Sep!C27*8)+(Oct!C27*7)+(Nov!C27*6)+(Dec!C27*5)+(Jan!C27*4)+(Feb!C27*3)+(Mar!C27*2)+(Apr!C27*1)</f>
        <v>16618</v>
      </c>
      <c r="E27" s="8"/>
      <c r="F27" s="30">
        <f>(Jul!E27*10)+(Aug!E27*9)+(Sep!E27*8)+(Oct!E27*7)+(Nov!E27*6)+(Dec!E27*5)+(Jan!E27*4)+(Feb!E27*3)+(Mar!E27*2)+(Apr!E27*1)</f>
        <v>0</v>
      </c>
      <c r="G27" s="8">
        <v>1883</v>
      </c>
      <c r="H27" s="30">
        <f>Mar!H27+G27</f>
        <v>18032</v>
      </c>
      <c r="I27" s="30">
        <f t="shared" si="0"/>
        <v>2511</v>
      </c>
      <c r="J27" s="30">
        <f t="shared" si="1"/>
        <v>34650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64986</v>
      </c>
      <c r="E30" s="8"/>
      <c r="F30" s="30">
        <f>(Jul!E30*10)+(Aug!E30*9)+(Sep!E30*8)+(Oct!E30*7)+(Nov!E30*6)+(Dec!E30*5)+(Jan!E30*4)+(Feb!E30*3)+(Mar!E30*2)+(Apr!E30*1)</f>
        <v>15652</v>
      </c>
      <c r="G30" s="8"/>
      <c r="H30" s="30">
        <f>Mar!H30+G30</f>
        <v>15953</v>
      </c>
      <c r="I30" s="30">
        <f t="shared" si="0"/>
        <v>0</v>
      </c>
      <c r="J30" s="30">
        <f t="shared" si="1"/>
        <v>96591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1637</v>
      </c>
      <c r="D31" s="30">
        <f>(Jul!C31*10)+(Aug!C31*9)+(Sep!C31*8)+(Oct!C31*7)+(Nov!C31*6)+(Dec!C31*5)+(Jan!C31*4)+(Feb!C31*3)+(Mar!C31*2)+(Apr!C31*1)</f>
        <v>45672</v>
      </c>
      <c r="E31" s="8"/>
      <c r="F31" s="30">
        <f>(Jul!E31*10)+(Aug!E31*9)+(Sep!E31*8)+(Oct!E31*7)+(Nov!E31*6)+(Dec!E31*5)+(Jan!E31*4)+(Feb!E31*3)+(Mar!E31*2)+(Apr!E31*1)</f>
        <v>0</v>
      </c>
      <c r="G31" s="8">
        <v>7739</v>
      </c>
      <c r="H31" s="30">
        <f>Mar!H31+G31</f>
        <v>85821</v>
      </c>
      <c r="I31" s="30">
        <f t="shared" si="0"/>
        <v>9376</v>
      </c>
      <c r="J31" s="30">
        <f t="shared" si="1"/>
        <v>131493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0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197660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308479</v>
      </c>
      <c r="I35" s="30">
        <f t="shared" si="0"/>
        <v>0</v>
      </c>
      <c r="J35" s="30">
        <f t="shared" si="1"/>
        <v>506139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0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78308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133211</v>
      </c>
      <c r="I39" s="30">
        <f t="shared" si="0"/>
        <v>0</v>
      </c>
      <c r="J39" s="30">
        <f t="shared" si="1"/>
        <v>211519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19584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92784</v>
      </c>
      <c r="I42" s="30">
        <f t="shared" si="0"/>
        <v>0</v>
      </c>
      <c r="J42" s="30">
        <f t="shared" si="1"/>
        <v>112368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0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2548</v>
      </c>
      <c r="D44" s="30">
        <f>(Jul!C44*10)+(Aug!C44*9)+(Sep!C44*8)+(Oct!C44*7)+(Nov!C44*6)+(Dec!C44*5)+(Jan!C44*4)+(Feb!C44*3)+(Mar!C44*2)+(Apr!C44*1)</f>
        <v>39706</v>
      </c>
      <c r="E44" s="8"/>
      <c r="F44" s="30">
        <f>(Jul!E44*10)+(Aug!E44*9)+(Sep!E44*8)+(Oct!E44*7)+(Nov!E44*6)+(Dec!E44*5)+(Jan!E44*4)+(Feb!E44*3)+(Mar!E44*2)+(Apr!E44*1)</f>
        <v>0</v>
      </c>
      <c r="G44" s="8">
        <v>2548</v>
      </c>
      <c r="H44" s="30">
        <f>Mar!H44+G44</f>
        <v>251633</v>
      </c>
      <c r="I44" s="30">
        <f t="shared" si="0"/>
        <v>5096</v>
      </c>
      <c r="J44" s="30">
        <f t="shared" si="1"/>
        <v>291339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370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333</v>
      </c>
      <c r="I48" s="30">
        <f t="shared" si="0"/>
        <v>0</v>
      </c>
      <c r="J48" s="30">
        <f t="shared" si="1"/>
        <v>703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0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88049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77168</v>
      </c>
      <c r="I50" s="30">
        <f t="shared" si="0"/>
        <v>0</v>
      </c>
      <c r="J50" s="30">
        <f t="shared" si="1"/>
        <v>165217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1732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7746</v>
      </c>
      <c r="I51" s="30">
        <f t="shared" si="0"/>
        <v>0</v>
      </c>
      <c r="J51" s="30">
        <f t="shared" si="1"/>
        <v>9478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268</v>
      </c>
      <c r="D55" s="30">
        <f>(Jul!C55*10)+(Aug!C55*9)+(Sep!C55*8)+(Oct!C55*7)+(Nov!C55*6)+(Dec!C55*5)+(Jan!C55*4)+(Feb!C55*3)+(Mar!C55*2)+(Apr!C55*1)</f>
        <v>158270</v>
      </c>
      <c r="E55" s="8"/>
      <c r="F55" s="30">
        <f>(Jul!E55*10)+(Aug!E55*9)+(Sep!E55*8)+(Oct!E55*7)+(Nov!E55*6)+(Dec!E55*5)+(Jan!E55*4)+(Feb!E55*3)+(Mar!E55*2)+(Apr!E55*1)</f>
        <v>0</v>
      </c>
      <c r="G55" s="8">
        <v>537</v>
      </c>
      <c r="H55" s="30">
        <f>Mar!H55+G55</f>
        <v>114230</v>
      </c>
      <c r="I55" s="30">
        <f t="shared" si="0"/>
        <v>805</v>
      </c>
      <c r="J55" s="30">
        <f t="shared" si="1"/>
        <v>272500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1145</v>
      </c>
      <c r="D57" s="30">
        <f>(Jul!C57*10)+(Aug!C57*9)+(Sep!C57*8)+(Oct!C57*7)+(Nov!C57*6)+(Dec!C57*5)+(Jan!C57*4)+(Feb!C57*3)+(Mar!C57*2)+(Apr!C57*1)</f>
        <v>48185</v>
      </c>
      <c r="E57" s="8"/>
      <c r="F57" s="30">
        <f>(Jul!E57*10)+(Aug!E57*9)+(Sep!E57*8)+(Oct!E57*7)+(Nov!E57*6)+(Dec!E57*5)+(Jan!E57*4)+(Feb!E57*3)+(Mar!E57*2)+(Apr!E57*1)</f>
        <v>0</v>
      </c>
      <c r="G57" s="8">
        <v>6857</v>
      </c>
      <c r="H57" s="30">
        <f>Mar!H57+G57</f>
        <v>61140</v>
      </c>
      <c r="I57" s="30">
        <f t="shared" si="0"/>
        <v>8002</v>
      </c>
      <c r="J57" s="30">
        <f t="shared" si="1"/>
        <v>109325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1274</v>
      </c>
      <c r="D60" s="30">
        <f>(Jul!C60*10)+(Aug!C60*9)+(Sep!C60*8)+(Oct!C60*7)+(Nov!C60*6)+(Dec!C60*5)+(Jan!C60*4)+(Feb!C60*3)+(Mar!C60*2)+(Apr!C60*1)</f>
        <v>89353</v>
      </c>
      <c r="E60" s="8"/>
      <c r="F60" s="30">
        <f>(Jul!E60*10)+(Aug!E60*9)+(Sep!E60*8)+(Oct!E60*7)+(Nov!E60*6)+(Dec!E60*5)+(Jan!E60*4)+(Feb!E60*3)+(Mar!E60*2)+(Apr!E60*1)</f>
        <v>0</v>
      </c>
      <c r="G60" s="8">
        <v>3263</v>
      </c>
      <c r="H60" s="30">
        <f>Mar!H60+G60</f>
        <v>55988</v>
      </c>
      <c r="I60" s="30">
        <f t="shared" si="0"/>
        <v>4537</v>
      </c>
      <c r="J60" s="30">
        <f t="shared" si="1"/>
        <v>145341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2020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404</v>
      </c>
      <c r="I63" s="30">
        <f t="shared" si="0"/>
        <v>0</v>
      </c>
      <c r="J63" s="30">
        <f t="shared" si="1"/>
        <v>2424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12834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2850</v>
      </c>
      <c r="I70" s="30">
        <f t="shared" si="2"/>
        <v>0</v>
      </c>
      <c r="J70" s="30">
        <f t="shared" si="3"/>
        <v>15684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0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10608</v>
      </c>
      <c r="D72" s="31">
        <f t="shared" si="4"/>
        <v>702493</v>
      </c>
      <c r="E72" s="31">
        <f t="shared" si="4"/>
        <v>0</v>
      </c>
      <c r="F72" s="31">
        <f t="shared" si="4"/>
        <v>15652</v>
      </c>
      <c r="G72" s="31">
        <f t="shared" si="4"/>
        <v>47984</v>
      </c>
      <c r="H72" s="31">
        <f t="shared" si="4"/>
        <v>851621</v>
      </c>
      <c r="I72" s="31">
        <f t="shared" si="4"/>
        <v>58592</v>
      </c>
      <c r="J72" s="31">
        <f t="shared" si="4"/>
        <v>1569766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5235</v>
      </c>
      <c r="D73" s="31">
        <f t="shared" si="5"/>
        <v>736071</v>
      </c>
      <c r="E73" s="31">
        <f t="shared" si="5"/>
        <v>0</v>
      </c>
      <c r="F73" s="31">
        <f t="shared" si="5"/>
        <v>0</v>
      </c>
      <c r="G73" s="31">
        <f t="shared" si="5"/>
        <v>13205</v>
      </c>
      <c r="H73" s="31">
        <f t="shared" si="5"/>
        <v>1105966</v>
      </c>
      <c r="I73" s="31">
        <f t="shared" si="5"/>
        <v>18440</v>
      </c>
      <c r="J73" s="31">
        <f t="shared" si="5"/>
        <v>1842037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15843</v>
      </c>
      <c r="D74" s="31">
        <f t="shared" ref="D74:J74" si="6">SUM(D72:D73)</f>
        <v>1438564</v>
      </c>
      <c r="E74" s="31">
        <f t="shared" si="6"/>
        <v>0</v>
      </c>
      <c r="F74" s="31">
        <f t="shared" si="6"/>
        <v>15652</v>
      </c>
      <c r="G74" s="31">
        <f t="shared" si="6"/>
        <v>61189</v>
      </c>
      <c r="H74" s="31">
        <f t="shared" si="6"/>
        <v>1957587</v>
      </c>
      <c r="I74" s="31">
        <f t="shared" si="6"/>
        <v>77032</v>
      </c>
      <c r="J74" s="31">
        <f t="shared" si="6"/>
        <v>3411803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53" activePane="bottomLeft" state="frozen"/>
      <selection pane="bottomLeft" activeCell="G64" sqref="G64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3137</v>
      </c>
      <c r="D5" s="30">
        <f>(Jul!C5*11)+(Aug!C5*10)+(Sep!C5*9)+(Oct!C5*8)+(Nov!C5*7)+(Dec!C5*6)+(Jan!C5*5)+(Feb!C5*4)+(Mar!C5*3)+(Apr!C5*2)+(May!C5*1)</f>
        <v>565015</v>
      </c>
      <c r="E5" s="8"/>
      <c r="F5" s="30">
        <f>(Jul!E5*11)+(Aug!E5*10)+(Sep!E5*9)+(Oct!E5*8)+(Nov!E5*7)+(Dec!E5*6)+(Jan!E5*5)+(Feb!E5*4)+(Mar!E5*3)+(Apr!E5*2)+(May!E5*1)</f>
        <v>0</v>
      </c>
      <c r="G5" s="8">
        <v>121359</v>
      </c>
      <c r="H5" s="30">
        <f>Apr!H5+G5</f>
        <v>767628</v>
      </c>
      <c r="I5" s="30">
        <f t="shared" ref="I5:I63" si="0">C5+E5+G5</f>
        <v>124496</v>
      </c>
      <c r="J5" s="48">
        <f t="shared" ref="J5:J63" si="1">D5+F5+H5</f>
        <v>1332643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28011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11049</v>
      </c>
      <c r="I6" s="30">
        <f t="shared" si="0"/>
        <v>0</v>
      </c>
      <c r="J6" s="48">
        <f t="shared" si="1"/>
        <v>39060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>
        <v>528</v>
      </c>
      <c r="D7" s="30">
        <f>(Jul!C7*11)+(Aug!C7*10)+(Sep!C7*9)+(Oct!C7*8)+(Nov!C7*7)+(Dec!C7*6)+(Jan!C7*5)+(Feb!C7*4)+(Mar!C7*3)+(Apr!C7*2)+(May!C7*1)</f>
        <v>56068</v>
      </c>
      <c r="E7" s="8"/>
      <c r="F7" s="30">
        <f>(Jul!E7*11)+(Aug!E7*10)+(Sep!E7*9)+(Oct!E7*8)+(Nov!E7*7)+(Dec!E7*6)+(Jan!E7*5)+(Feb!E7*4)+(Mar!E7*3)+(Apr!E7*2)+(May!E7*1)</f>
        <v>0</v>
      </c>
      <c r="G7" s="8">
        <v>6890</v>
      </c>
      <c r="H7" s="30">
        <f>Apr!H7+G7</f>
        <v>36796</v>
      </c>
      <c r="I7" s="30">
        <f t="shared" si="0"/>
        <v>7418</v>
      </c>
      <c r="J7" s="48">
        <f t="shared" si="1"/>
        <v>92864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1743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4534</v>
      </c>
      <c r="I9" s="30">
        <f t="shared" si="0"/>
        <v>0</v>
      </c>
      <c r="J9" s="48">
        <f t="shared" si="1"/>
        <v>6277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4518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10310</v>
      </c>
      <c r="I10" s="30">
        <f t="shared" si="0"/>
        <v>0</v>
      </c>
      <c r="J10" s="48">
        <f t="shared" si="1"/>
        <v>14828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1340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2271</v>
      </c>
      <c r="I11" s="30">
        <f t="shared" si="0"/>
        <v>0</v>
      </c>
      <c r="J11" s="48">
        <f t="shared" si="1"/>
        <v>3611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0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0</v>
      </c>
      <c r="I12" s="30">
        <f t="shared" si="0"/>
        <v>0</v>
      </c>
      <c r="J12" s="48">
        <f t="shared" si="1"/>
        <v>0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5928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14773</v>
      </c>
      <c r="I14" s="30">
        <f t="shared" si="0"/>
        <v>0</v>
      </c>
      <c r="J14" s="48">
        <f t="shared" si="1"/>
        <v>20701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0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0</v>
      </c>
      <c r="I16" s="30">
        <f t="shared" si="0"/>
        <v>0</v>
      </c>
      <c r="J16" s="48">
        <f t="shared" si="1"/>
        <v>0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0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0</v>
      </c>
      <c r="I17" s="30">
        <f t="shared" si="0"/>
        <v>0</v>
      </c>
      <c r="J17" s="48">
        <f t="shared" si="1"/>
        <v>0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0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0</v>
      </c>
      <c r="I22" s="30">
        <f t="shared" si="0"/>
        <v>0</v>
      </c>
      <c r="J22" s="48">
        <f t="shared" si="1"/>
        <v>0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7758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4818</v>
      </c>
      <c r="I24" s="30">
        <f t="shared" si="0"/>
        <v>0</v>
      </c>
      <c r="J24" s="48">
        <f t="shared" si="1"/>
        <v>12576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7535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7885</v>
      </c>
      <c r="I26" s="30">
        <f t="shared" si="0"/>
        <v>0</v>
      </c>
      <c r="J26" s="48">
        <f t="shared" si="1"/>
        <v>15420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18845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18032</v>
      </c>
      <c r="I27" s="30">
        <f t="shared" si="0"/>
        <v>0</v>
      </c>
      <c r="J27" s="48">
        <f t="shared" si="1"/>
        <v>36877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0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0</v>
      </c>
      <c r="I28" s="30">
        <f t="shared" si="0"/>
        <v>0</v>
      </c>
      <c r="J28" s="48">
        <f t="shared" si="1"/>
        <v>0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0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75140</v>
      </c>
      <c r="E30" s="8"/>
      <c r="F30" s="30">
        <f>(Jul!E30*11)+(Aug!E30*10)+(Sep!E30*9)+(Oct!E30*8)+(Nov!E30*7)+(Dec!E30*6)+(Jan!E30*5)+(Feb!E30*4)+(Mar!E30*3)+(Apr!E30*2)+(May!E30*1)</f>
        <v>19565</v>
      </c>
      <c r="G30" s="8">
        <v>1592</v>
      </c>
      <c r="H30" s="30">
        <f>Apr!H30+G30</f>
        <v>17545</v>
      </c>
      <c r="I30" s="30">
        <f t="shared" si="0"/>
        <v>1592</v>
      </c>
      <c r="J30" s="48">
        <f t="shared" si="1"/>
        <v>112250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>
        <v>1037</v>
      </c>
      <c r="D31" s="30">
        <f>(Jul!C31*11)+(Aug!C31*10)+(Sep!C31*9)+(Oct!C31*8)+(Nov!C31*7)+(Dec!C31*6)+(Jan!C31*5)+(Feb!C31*4)+(Mar!C31*3)+(Apr!C31*2)+(May!C31*1)</f>
        <v>59459</v>
      </c>
      <c r="E31" s="8"/>
      <c r="F31" s="30">
        <f>(Jul!E31*11)+(Aug!E31*10)+(Sep!E31*9)+(Oct!E31*8)+(Nov!E31*7)+(Dec!E31*6)+(Jan!E31*5)+(Feb!E31*4)+(Mar!E31*3)+(Apr!E31*2)+(May!E31*1)</f>
        <v>0</v>
      </c>
      <c r="G31" s="8">
        <v>4905</v>
      </c>
      <c r="H31" s="30">
        <f>Apr!H31+G31</f>
        <v>90726</v>
      </c>
      <c r="I31" s="30">
        <f t="shared" si="0"/>
        <v>5942</v>
      </c>
      <c r="J31" s="48">
        <f t="shared" si="1"/>
        <v>150185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0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0</v>
      </c>
      <c r="I33" s="30">
        <f t="shared" si="0"/>
        <v>0</v>
      </c>
      <c r="J33" s="48">
        <f t="shared" si="1"/>
        <v>0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237889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308479</v>
      </c>
      <c r="I35" s="30">
        <f t="shared" si="0"/>
        <v>0</v>
      </c>
      <c r="J35" s="48">
        <f t="shared" si="1"/>
        <v>546368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0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0</v>
      </c>
      <c r="I37" s="30">
        <f t="shared" si="0"/>
        <v>0</v>
      </c>
      <c r="J37" s="48">
        <f t="shared" si="1"/>
        <v>0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>
        <v>3084</v>
      </c>
      <c r="D39" s="30">
        <f>(Jul!C39*11)+(Aug!C39*10)+(Sep!C39*9)+(Oct!C39*8)+(Nov!C39*7)+(Dec!C39*6)+(Jan!C39*5)+(Feb!C39*4)+(Mar!C39*3)+(Apr!C39*2)+(May!C39*1)</f>
        <v>95622</v>
      </c>
      <c r="E39" s="8"/>
      <c r="F39" s="30">
        <f>(Jul!E39*11)+(Aug!E39*10)+(Sep!E39*9)+(Oct!E39*8)+(Nov!E39*7)+(Dec!E39*6)+(Jan!E39*5)+(Feb!E39*4)+(Mar!E39*3)+(Apr!E39*2)+(May!E39*1)</f>
        <v>0</v>
      </c>
      <c r="G39" s="8">
        <v>15465</v>
      </c>
      <c r="H39" s="30">
        <f>Apr!H39+G39</f>
        <v>148676</v>
      </c>
      <c r="I39" s="30">
        <f t="shared" si="0"/>
        <v>18549</v>
      </c>
      <c r="J39" s="48">
        <f t="shared" si="1"/>
        <v>244298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0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21760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92784</v>
      </c>
      <c r="I42" s="30">
        <f t="shared" si="0"/>
        <v>0</v>
      </c>
      <c r="J42" s="48">
        <f t="shared" si="1"/>
        <v>114544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0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0</v>
      </c>
      <c r="I43" s="30">
        <f t="shared" si="0"/>
        <v>0</v>
      </c>
      <c r="J43" s="48">
        <f t="shared" si="1"/>
        <v>0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46714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251633</v>
      </c>
      <c r="I44" s="30">
        <f t="shared" si="0"/>
        <v>0</v>
      </c>
      <c r="J44" s="48">
        <f t="shared" si="1"/>
        <v>298347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8">
        <f t="shared" si="1"/>
        <v>0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555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333</v>
      </c>
      <c r="I48" s="30">
        <f t="shared" si="0"/>
        <v>0</v>
      </c>
      <c r="J48" s="48">
        <f t="shared" si="1"/>
        <v>888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0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0</v>
      </c>
      <c r="I49" s="30">
        <f t="shared" si="0"/>
        <v>0</v>
      </c>
      <c r="J49" s="48">
        <f t="shared" si="1"/>
        <v>0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106147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77168</v>
      </c>
      <c r="I50" s="30">
        <f t="shared" si="0"/>
        <v>0</v>
      </c>
      <c r="J50" s="48">
        <f t="shared" si="1"/>
        <v>183315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2165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7746</v>
      </c>
      <c r="I51" s="30">
        <f t="shared" si="0"/>
        <v>0</v>
      </c>
      <c r="J51" s="48">
        <f t="shared" si="1"/>
        <v>9911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 t="e">
        <f>(Jul!C52*11)+(Aug!C52*10)+(Sep!C52*9)+(Oct!C52*8)+(Nov!C52*7)+(Dec!C52*6)+(Jan!C52*5)+(Feb!C52*4)+(Mar!C52*3)+(Apr!C52*2)+(May!C52*1)</f>
        <v>#VALUE!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 t="e">
        <f t="shared" si="1"/>
        <v>#VALUE!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0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0</v>
      </c>
      <c r="I54" s="30">
        <f t="shared" si="0"/>
        <v>0</v>
      </c>
      <c r="J54" s="48">
        <f t="shared" si="1"/>
        <v>0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186461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114230</v>
      </c>
      <c r="I55" s="30">
        <f t="shared" si="0"/>
        <v>0</v>
      </c>
      <c r="J55" s="48">
        <f t="shared" si="1"/>
        <v>300691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57626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61140</v>
      </c>
      <c r="I57" s="30">
        <f t="shared" si="0"/>
        <v>0</v>
      </c>
      <c r="J57" s="48">
        <f t="shared" si="1"/>
        <v>118766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8">
        <f t="shared" si="1"/>
        <v>0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>
        <v>142</v>
      </c>
      <c r="D60" s="30">
        <f>(Jul!C60*11)+(Aug!C60*10)+(Sep!C60*9)+(Oct!C60*8)+(Nov!C60*7)+(Dec!C60*6)+(Jan!C60*5)+(Feb!C60*4)+(Mar!C60*3)+(Apr!C60*2)+(May!C60*1)</f>
        <v>105969</v>
      </c>
      <c r="E60" s="8"/>
      <c r="F60" s="30">
        <f>(Jul!E60*11)+(Aug!E60*10)+(Sep!E60*9)+(Oct!E60*8)+(Nov!E60*7)+(Dec!E60*6)+(Jan!E60*5)+(Feb!E60*4)+(Mar!E60*3)+(Apr!E60*2)+(May!E60*1)</f>
        <v>0</v>
      </c>
      <c r="G60" s="8">
        <v>285</v>
      </c>
      <c r="H60" s="30">
        <f>Apr!H60+G60</f>
        <v>56273</v>
      </c>
      <c r="I60" s="30">
        <f t="shared" si="0"/>
        <v>427</v>
      </c>
      <c r="J60" s="48">
        <f t="shared" si="1"/>
        <v>162242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2222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404</v>
      </c>
      <c r="I63" s="30">
        <f t="shared" si="0"/>
        <v>0</v>
      </c>
      <c r="J63" s="48">
        <f t="shared" si="1"/>
        <v>2626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14260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2850</v>
      </c>
      <c r="I70" s="30">
        <f t="shared" si="2"/>
        <v>0</v>
      </c>
      <c r="J70" s="48">
        <f t="shared" si="3"/>
        <v>17110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0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0</v>
      </c>
      <c r="I71" s="30">
        <f t="shared" si="2"/>
        <v>0</v>
      </c>
      <c r="J71" s="48">
        <f t="shared" si="3"/>
        <v>0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4702</v>
      </c>
      <c r="D72" s="31">
        <f t="shared" si="4"/>
        <v>831360</v>
      </c>
      <c r="E72" s="31">
        <f t="shared" si="4"/>
        <v>0</v>
      </c>
      <c r="F72" s="31">
        <f t="shared" si="4"/>
        <v>19565</v>
      </c>
      <c r="G72" s="31">
        <f t="shared" si="4"/>
        <v>134746</v>
      </c>
      <c r="H72" s="31">
        <f t="shared" si="4"/>
        <v>986367</v>
      </c>
      <c r="I72" s="31">
        <f t="shared" si="4"/>
        <v>139448</v>
      </c>
      <c r="J72" s="31">
        <f t="shared" si="4"/>
        <v>1837292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3226</v>
      </c>
      <c r="D73" s="31" t="e">
        <f t="shared" si="5"/>
        <v>#VALUE!</v>
      </c>
      <c r="E73" s="31">
        <f t="shared" si="5"/>
        <v>0</v>
      </c>
      <c r="F73" s="31">
        <f t="shared" si="5"/>
        <v>0</v>
      </c>
      <c r="G73" s="31">
        <f t="shared" si="5"/>
        <v>15750</v>
      </c>
      <c r="H73" s="31">
        <f t="shared" si="5"/>
        <v>1121716</v>
      </c>
      <c r="I73" s="31">
        <f t="shared" si="5"/>
        <v>18976</v>
      </c>
      <c r="J73" s="31" t="e">
        <f t="shared" si="5"/>
        <v>#VALUE!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7928</v>
      </c>
      <c r="D74" s="31" t="e">
        <f t="shared" ref="D74:J74" si="6">SUM(D72:D73)</f>
        <v>#VALUE!</v>
      </c>
      <c r="E74" s="31">
        <f t="shared" si="6"/>
        <v>0</v>
      </c>
      <c r="F74" s="31">
        <f t="shared" si="6"/>
        <v>19565</v>
      </c>
      <c r="G74" s="31">
        <f t="shared" si="6"/>
        <v>150496</v>
      </c>
      <c r="H74" s="31">
        <f t="shared" si="6"/>
        <v>2108083</v>
      </c>
      <c r="I74" s="31">
        <f t="shared" si="6"/>
        <v>158424</v>
      </c>
      <c r="J74" s="31" t="e">
        <f t="shared" si="6"/>
        <v>#VALUE!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tabSelected="1" workbookViewId="0">
      <pane ySplit="4" topLeftCell="A44" activePane="bottomLeft" state="frozen"/>
      <selection pane="bottomLeft" activeCell="J53" sqref="J53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>
        <v>8981</v>
      </c>
      <c r="D5" s="48">
        <f>(Jul!C5*12)+(Aug!C5*11)+(Sep!C5*10)+(Oct!C5*9)+(Nov!C5*8)+(Dec!C5*7)+(Jan!C5*6)+(Feb!C5*5)+(Mar!C5*4)+(Apr!C5*3)+(May!C5*2)+(Jun!C5*1)</f>
        <v>659579</v>
      </c>
      <c r="E5" s="8"/>
      <c r="F5" s="48">
        <f>(Jul!E5*12)+(Aug!E5*11)+(Sep!E5*10)+(Oct!E5*9)+(Nov!E5*8)+(Dec!E5*7)+(Jan!E5*6)+(Feb!E5*5)+(Mar!E5*4)+(Apr!E5*3)+(May!E5*2)+(Jun!E5*1)</f>
        <v>0</v>
      </c>
      <c r="G5" s="8">
        <v>113304</v>
      </c>
      <c r="H5" s="30">
        <f>May!H5+G5</f>
        <v>880932</v>
      </c>
      <c r="I5" s="30">
        <f t="shared" ref="I5:I63" si="0">C5+E5+G5</f>
        <v>122285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1540511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31218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11049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42267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63698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36796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100494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1992</v>
      </c>
      <c r="E9" s="8"/>
      <c r="F9" s="48">
        <f>(Jul!E9*12)+(Aug!E9*11)+(Sep!E9*10)+(Oct!E9*9)+(Nov!E9*8)+(Dec!E9*7)+(Jan!E9*6)+(Feb!E9*5)+(Mar!E9*4)+(Apr!E9*3)+(May!E9*2)+(Jun!E9*1)</f>
        <v>0</v>
      </c>
      <c r="G9" s="8">
        <v>5448</v>
      </c>
      <c r="H9" s="30">
        <f>May!H9+G9</f>
        <v>9982</v>
      </c>
      <c r="I9" s="30">
        <f t="shared" si="0"/>
        <v>5448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11974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5271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10310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15581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1675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2271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3946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0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0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8892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14773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23665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0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0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0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0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0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0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0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9051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4818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13869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8220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7885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16105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21072</v>
      </c>
      <c r="E27" s="8"/>
      <c r="F27" s="48">
        <f>(Jul!E27*12)+(Aug!E27*11)+(Sep!E27*10)+(Oct!E27*9)+(Nov!E27*8)+(Dec!E27*7)+(Jan!E27*6)+(Feb!E27*5)+(Mar!E27*4)+(Apr!E27*3)+(May!E27*2)+(Jun!E27*1)</f>
        <v>0</v>
      </c>
      <c r="G27" s="8">
        <v>7346</v>
      </c>
      <c r="H27" s="30">
        <f>May!H27+G27</f>
        <v>25378</v>
      </c>
      <c r="I27" s="30">
        <f t="shared" si="0"/>
        <v>7346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46450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85294</v>
      </c>
      <c r="E30" s="8"/>
      <c r="F30" s="48">
        <f>(Jul!E30*12)+(Aug!E30*11)+(Sep!E30*10)+(Oct!E30*9)+(Nov!E30*8)+(Dec!E30*7)+(Jan!E30*6)+(Feb!E30*5)+(Mar!E30*4)+(Apr!E30*3)+(May!E30*2)+(Jun!E30*1)</f>
        <v>23478</v>
      </c>
      <c r="G30" s="8"/>
      <c r="H30" s="30">
        <f>May!H30+G30</f>
        <v>17545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126317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73246</v>
      </c>
      <c r="E31" s="8"/>
      <c r="F31" s="48">
        <f>(Jul!E31*12)+(Aug!E31*11)+(Sep!E31*10)+(Oct!E31*9)+(Nov!E31*8)+(Dec!E31*7)+(Jan!E31*6)+(Feb!E31*5)+(Mar!E31*4)+(Apr!E31*3)+(May!E31*2)+(Jun!E31*1)</f>
        <v>0</v>
      </c>
      <c r="G31" s="8">
        <v>6162</v>
      </c>
      <c r="H31" s="30">
        <f>May!H31+G31</f>
        <v>96888</v>
      </c>
      <c r="I31" s="30">
        <f t="shared" si="0"/>
        <v>6162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170134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0</v>
      </c>
      <c r="E33" s="8"/>
      <c r="F33" s="48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0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>
        <v>487</v>
      </c>
      <c r="D35" s="48">
        <f>(Jul!C35*12)+(Aug!C35*11)+(Sep!C35*10)+(Oct!C35*9)+(Nov!C35*8)+(Dec!C35*7)+(Jan!C35*6)+(Feb!C35*5)+(Mar!C35*4)+(Apr!C35*3)+(May!C35*2)+(Jun!C35*1)</f>
        <v>278605</v>
      </c>
      <c r="E35" s="8"/>
      <c r="F35" s="48">
        <f>(Jul!E35*12)+(Aug!E35*11)+(Sep!E35*10)+(Oct!E35*9)+(Nov!E35*8)+(Dec!E35*7)+(Jan!E35*6)+(Feb!E35*5)+(Mar!E35*4)+(Apr!E35*3)+(May!E35*2)+(Jun!E35*1)</f>
        <v>0</v>
      </c>
      <c r="G35" s="8">
        <v>1455</v>
      </c>
      <c r="H35" s="30">
        <f>May!H35+G35</f>
        <v>309934</v>
      </c>
      <c r="I35" s="30">
        <f t="shared" si="0"/>
        <v>1942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588539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0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0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112936</v>
      </c>
      <c r="E39" s="8"/>
      <c r="F39" s="48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148676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261612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0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23936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92784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116720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0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0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53722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251633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305355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>
        <v>346</v>
      </c>
      <c r="D48" s="48">
        <f>(Jul!C48*12)+(Aug!C48*11)+(Sep!C48*10)+(Oct!C48*9)+(Nov!C48*8)+(Dec!C48*7)+(Jan!C48*6)+(Feb!C48*5)+(Mar!C48*4)+(Apr!C48*3)+(May!C48*2)+(Jun!C48*1)</f>
        <v>1086</v>
      </c>
      <c r="E48" s="8"/>
      <c r="F48" s="48">
        <f>(Jul!E48*12)+(Aug!E48*11)+(Sep!E48*10)+(Oct!E48*9)+(Nov!E48*8)+(Dec!E48*7)+(Jan!E48*6)+(Feb!E48*5)+(Mar!E48*4)+(Apr!E48*3)+(May!E48*2)+(Jun!E48*1)</f>
        <v>0</v>
      </c>
      <c r="G48" s="8">
        <v>20207</v>
      </c>
      <c r="H48" s="30">
        <f>May!H48+G48</f>
        <v>20540</v>
      </c>
      <c r="I48" s="30">
        <f t="shared" si="0"/>
        <v>20553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21626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0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0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>
        <v>103</v>
      </c>
      <c r="D50" s="48">
        <f>(Jul!C50*12)+(Aug!C50*11)+(Sep!C50*10)+(Oct!C50*9)+(Nov!C50*8)+(Dec!C50*7)+(Jan!C50*6)+(Feb!C50*5)+(Mar!C50*4)+(Apr!C50*3)+(May!C50*2)+(Jun!C50*1)</f>
        <v>124348</v>
      </c>
      <c r="E50" s="8"/>
      <c r="F50" s="48">
        <f>(Jul!E50*12)+(Aug!E50*11)+(Sep!E50*10)+(Oct!E50*9)+(Nov!E50*8)+(Dec!E50*7)+(Jan!E50*6)+(Feb!E50*5)+(Mar!E50*4)+(Apr!E50*3)+(May!E50*2)+(Jun!E50*1)</f>
        <v>0</v>
      </c>
      <c r="G50" s="8">
        <v>7366</v>
      </c>
      <c r="H50" s="30">
        <f>May!H50+G50</f>
        <v>84534</v>
      </c>
      <c r="I50" s="30">
        <f t="shared" si="0"/>
        <v>7469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208882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2598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7746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10344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0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0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214652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114230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328882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>
        <v>3214</v>
      </c>
      <c r="D57" s="48">
        <f>(Jul!C57*12)+(Aug!C57*11)+(Sep!C57*10)+(Oct!C57*9)+(Nov!C57*8)+(Dec!C57*7)+(Jan!C57*6)+(Feb!C57*5)+(Mar!C57*4)+(Apr!C57*3)+(May!C57*2)+(Jun!C57*1)</f>
        <v>70281</v>
      </c>
      <c r="E57" s="8"/>
      <c r="F57" s="48">
        <f>(Jul!E57*12)+(Aug!E57*11)+(Sep!E57*10)+(Oct!E57*9)+(Nov!E57*8)+(Dec!E57*7)+(Jan!E57*6)+(Feb!E57*5)+(Mar!E57*4)+(Apr!E57*3)+(May!E57*2)+(Jun!E57*1)</f>
        <v>0</v>
      </c>
      <c r="G57" s="8">
        <v>30048</v>
      </c>
      <c r="H57" s="30">
        <f>May!H57+G57</f>
        <v>91188</v>
      </c>
      <c r="I57" s="30">
        <f t="shared" si="0"/>
        <v>33262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161469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122585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56273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178858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2424</v>
      </c>
      <c r="E63" s="8"/>
      <c r="F63" s="48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404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2828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15686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2850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18536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0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0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8981</v>
      </c>
      <c r="D72" s="31">
        <f t="shared" si="2"/>
        <v>969208</v>
      </c>
      <c r="E72" s="31">
        <f t="shared" si="2"/>
        <v>0</v>
      </c>
      <c r="F72" s="30">
        <f t="shared" si="2"/>
        <v>23478</v>
      </c>
      <c r="G72" s="31">
        <f t="shared" si="2"/>
        <v>132260</v>
      </c>
      <c r="H72" s="31">
        <f t="shared" si="2"/>
        <v>1118627</v>
      </c>
      <c r="I72" s="31">
        <f t="shared" si="2"/>
        <v>141241</v>
      </c>
      <c r="J72" s="31">
        <f t="shared" si="2"/>
        <v>2111313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4150</v>
      </c>
      <c r="D73" s="31">
        <f t="shared" si="3"/>
        <v>1022859</v>
      </c>
      <c r="E73" s="31">
        <f t="shared" si="3"/>
        <v>0</v>
      </c>
      <c r="F73" s="31">
        <f t="shared" si="3"/>
        <v>0</v>
      </c>
      <c r="G73" s="31">
        <f t="shared" si="3"/>
        <v>59076</v>
      </c>
      <c r="H73" s="31">
        <f t="shared" si="3"/>
        <v>1180792</v>
      </c>
      <c r="I73" s="31">
        <f t="shared" si="3"/>
        <v>63226</v>
      </c>
      <c r="J73" s="31">
        <f t="shared" si="3"/>
        <v>2203651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13131</v>
      </c>
      <c r="D74" s="31">
        <f t="shared" si="4"/>
        <v>1992067</v>
      </c>
      <c r="E74" s="31">
        <f t="shared" si="4"/>
        <v>0</v>
      </c>
      <c r="F74" s="31">
        <f t="shared" si="4"/>
        <v>23478</v>
      </c>
      <c r="G74" s="31">
        <f t="shared" si="4"/>
        <v>191336</v>
      </c>
      <c r="H74" s="31">
        <f t="shared" si="4"/>
        <v>2299419</v>
      </c>
      <c r="I74" s="31">
        <f>SUM(I72:I73)</f>
        <v>204467</v>
      </c>
      <c r="J74" s="31">
        <f>SUM(J72:J73)</f>
        <v>4314964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algorithmName="SHA-512" hashValue="cIDC0MgeTA8fQhIng350QcWUdC271Vth+n1krAoY0PFdp/2U2B1XTsboDODsdQs1rH4707+GzWcaVqANNGtedQ==" saltValue="Yt1Zdf1+cTJZUG5cu2Ruwg==" spinCount="100000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45" activePane="bottomLeft" state="frozen"/>
      <selection pane="bottomLeft" activeCell="C71" sqref="C71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0">
        <v>12824</v>
      </c>
      <c r="D5" s="30">
        <f>(Jul!C5*2)+(Aug!C5*1)</f>
        <v>18796</v>
      </c>
      <c r="E5" s="61"/>
      <c r="F5" s="30">
        <f>(Jul!E5*2)+(Aug!E5*1)</f>
        <v>0</v>
      </c>
      <c r="G5" s="62">
        <v>40182</v>
      </c>
      <c r="H5" s="30">
        <f>Jul!H5+Aug!G5</f>
        <v>69896</v>
      </c>
      <c r="I5" s="30">
        <f t="shared" ref="I5:I63" si="0">C5+E5+G5</f>
        <v>53006</v>
      </c>
      <c r="J5" s="30">
        <f t="shared" ref="J5:J63" si="1">D5+F5+H5</f>
        <v>88692</v>
      </c>
    </row>
    <row r="6" spans="1:10" s="11" customFormat="1" ht="15.75" customHeight="1" x14ac:dyDescent="0.2">
      <c r="A6" s="9" t="s">
        <v>23</v>
      </c>
      <c r="B6" s="10" t="s">
        <v>22</v>
      </c>
      <c r="C6" s="60"/>
      <c r="D6" s="30">
        <f>(Jul!C6*2)+(Aug!C6*1)</f>
        <v>4338</v>
      </c>
      <c r="E6" s="61"/>
      <c r="F6" s="30">
        <f>(Jul!E6*2)+(Aug!E6*1)</f>
        <v>0</v>
      </c>
      <c r="G6" s="62"/>
      <c r="H6" s="30">
        <f>Jul!H6+Aug!G6</f>
        <v>8988</v>
      </c>
      <c r="I6" s="30">
        <f t="shared" si="0"/>
        <v>0</v>
      </c>
      <c r="J6" s="30">
        <f t="shared" si="1"/>
        <v>13326</v>
      </c>
    </row>
    <row r="7" spans="1:10" s="1" customFormat="1" ht="15.75" customHeight="1" x14ac:dyDescent="0.2">
      <c r="A7" s="5" t="s">
        <v>24</v>
      </c>
      <c r="B7" s="6" t="s">
        <v>22</v>
      </c>
      <c r="C7" s="60"/>
      <c r="D7" s="30">
        <f>(Jul!C7*2)+(Aug!C7*1)</f>
        <v>0</v>
      </c>
      <c r="E7" s="61"/>
      <c r="F7" s="30">
        <f>(Jul!E7*2)+(Aug!E7*1)</f>
        <v>0</v>
      </c>
      <c r="G7" s="62"/>
      <c r="H7" s="30">
        <f>Jul!H7+Aug!G7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0"/>
      <c r="D10" s="30">
        <f>(Jul!C10*2)+(Aug!C10*1)</f>
        <v>0</v>
      </c>
      <c r="E10" s="61"/>
      <c r="F10" s="30">
        <f>(Jul!E10*2)+(Aug!E10*1)</f>
        <v>0</v>
      </c>
      <c r="G10" s="62"/>
      <c r="H10" s="30">
        <f>Jul!H10+Aug!G10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0"/>
      <c r="D16" s="30">
        <f>(Jul!C16*2)+(Aug!C16*1)</f>
        <v>0</v>
      </c>
      <c r="E16" s="61"/>
      <c r="F16" s="30">
        <f>(Jul!E16*2)+(Aug!E16*1)</f>
        <v>0</v>
      </c>
      <c r="G16" s="62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0"/>
      <c r="D26" s="30">
        <f>(Jul!C26*2)+(Aug!C26*1)</f>
        <v>1370</v>
      </c>
      <c r="E26" s="61"/>
      <c r="F26" s="30">
        <f>(Jul!E26*2)+(Aug!E26*1)</f>
        <v>0</v>
      </c>
      <c r="G26" s="62"/>
      <c r="H26" s="30">
        <f>Jul!H26+Aug!G26</f>
        <v>7885</v>
      </c>
      <c r="I26" s="30">
        <f t="shared" si="0"/>
        <v>0</v>
      </c>
      <c r="J26" s="30">
        <f t="shared" si="1"/>
        <v>9255</v>
      </c>
    </row>
    <row r="27" spans="1:10" s="1" customFormat="1" ht="15.75" customHeight="1" x14ac:dyDescent="0.2">
      <c r="A27" s="5" t="s">
        <v>75</v>
      </c>
      <c r="B27" s="6" t="s">
        <v>22</v>
      </c>
      <c r="C27" s="60"/>
      <c r="D27" s="30">
        <f>(Jul!C27*2)+(Aug!C27*1)</f>
        <v>3198</v>
      </c>
      <c r="E27" s="61"/>
      <c r="F27" s="30">
        <f>(Jul!E27*2)+(Aug!E27*1)</f>
        <v>0</v>
      </c>
      <c r="G27" s="62"/>
      <c r="H27" s="30">
        <f>Jul!H27+Aug!G27</f>
        <v>6937</v>
      </c>
      <c r="I27" s="30">
        <f t="shared" si="0"/>
        <v>0</v>
      </c>
      <c r="J27" s="30">
        <f t="shared" si="1"/>
        <v>10135</v>
      </c>
    </row>
    <row r="28" spans="1:10" s="1" customFormat="1" ht="15.75" customHeight="1" x14ac:dyDescent="0.2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0"/>
      <c r="D30" s="30">
        <f>(Jul!C30*2)+(Aug!C30*1)</f>
        <v>504</v>
      </c>
      <c r="E30" s="61"/>
      <c r="F30" s="30">
        <f>(Jul!E30*2)+(Aug!E30*1)</f>
        <v>0</v>
      </c>
      <c r="G30" s="62"/>
      <c r="H30" s="30">
        <f>Jul!H30+Aug!G30</f>
        <v>252</v>
      </c>
      <c r="I30" s="30">
        <f t="shared" si="0"/>
        <v>0</v>
      </c>
      <c r="J30" s="30">
        <f t="shared" si="1"/>
        <v>756</v>
      </c>
    </row>
    <row r="31" spans="1:10" s="11" customFormat="1" ht="15.75" customHeight="1" x14ac:dyDescent="0.2">
      <c r="A31" s="9" t="s">
        <v>84</v>
      </c>
      <c r="B31" s="10" t="s">
        <v>22</v>
      </c>
      <c r="C31" s="60"/>
      <c r="D31" s="30">
        <f>(Jul!C31*2)+(Aug!C31*1)</f>
        <v>280</v>
      </c>
      <c r="E31" s="61"/>
      <c r="F31" s="30">
        <f>(Jul!E31*2)+(Aug!E31*1)</f>
        <v>0</v>
      </c>
      <c r="G31" s="62"/>
      <c r="H31" s="30">
        <f>Jul!H31+Aug!G31</f>
        <v>0</v>
      </c>
      <c r="I31" s="30">
        <f t="shared" si="0"/>
        <v>0</v>
      </c>
      <c r="J31" s="30">
        <f t="shared" si="1"/>
        <v>280</v>
      </c>
    </row>
    <row r="32" spans="1:10" s="1" customFormat="1" ht="15.75" customHeight="1" x14ac:dyDescent="0.2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0"/>
      <c r="D33" s="30">
        <f>(Jul!C33*2)+(Aug!C33*1)</f>
        <v>0</v>
      </c>
      <c r="E33" s="61"/>
      <c r="F33" s="30">
        <f>(Jul!E33*2)+(Aug!E33*1)</f>
        <v>0</v>
      </c>
      <c r="G33" s="62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0">
        <v>3485</v>
      </c>
      <c r="D35" s="30">
        <f>(Jul!C35*2)+(Aug!C35*1)</f>
        <v>6325</v>
      </c>
      <c r="E35" s="61"/>
      <c r="F35" s="30">
        <f>(Jul!E35*2)+(Aug!E35*1)</f>
        <v>0</v>
      </c>
      <c r="G35" s="62">
        <v>34941</v>
      </c>
      <c r="H35" s="30">
        <f>Jul!H35+Aug!G35</f>
        <v>40095</v>
      </c>
      <c r="I35" s="30">
        <f t="shared" si="0"/>
        <v>38426</v>
      </c>
      <c r="J35" s="30">
        <f t="shared" si="1"/>
        <v>46420</v>
      </c>
    </row>
    <row r="36" spans="1:10" s="11" customFormat="1" ht="15.75" customHeight="1" x14ac:dyDescent="0.2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0"/>
      <c r="D37" s="30">
        <f>(Jul!C37*2)+(Aug!C37*1)</f>
        <v>0</v>
      </c>
      <c r="E37" s="61"/>
      <c r="F37" s="30">
        <f>(Jul!E37*2)+(Aug!E37*1)</f>
        <v>0</v>
      </c>
      <c r="G37" s="62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0">
        <v>1916</v>
      </c>
      <c r="D39" s="30">
        <f>(Jul!C39*2)+(Aug!C39*1)</f>
        <v>1916</v>
      </c>
      <c r="E39" s="61"/>
      <c r="F39" s="30">
        <f>(Jul!E39*2)+(Aug!E39*1)</f>
        <v>0</v>
      </c>
      <c r="G39" s="62">
        <v>22091</v>
      </c>
      <c r="H39" s="30">
        <f>Jul!H39+Aug!G39</f>
        <v>22091</v>
      </c>
      <c r="I39" s="30">
        <f t="shared" si="0"/>
        <v>24007</v>
      </c>
      <c r="J39" s="30">
        <f t="shared" si="1"/>
        <v>24007</v>
      </c>
    </row>
    <row r="40" spans="1:10" s="1" customFormat="1" ht="15.75" customHeight="1" x14ac:dyDescent="0.2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0">
        <v>2176</v>
      </c>
      <c r="D42" s="30">
        <f>(Jul!C42*2)+(Aug!C42*1)</f>
        <v>2176</v>
      </c>
      <c r="E42" s="61"/>
      <c r="F42" s="30">
        <f>(Jul!E42*2)+(Aug!E42*1)</f>
        <v>0</v>
      </c>
      <c r="G42" s="62">
        <v>92784</v>
      </c>
      <c r="H42" s="30">
        <f>Jul!H42+Aug!G42</f>
        <v>92784</v>
      </c>
      <c r="I42" s="30">
        <f t="shared" si="0"/>
        <v>94960</v>
      </c>
      <c r="J42" s="30">
        <f t="shared" si="1"/>
        <v>94960</v>
      </c>
    </row>
    <row r="43" spans="1:10" s="1" customFormat="1" ht="15.75" customHeight="1" x14ac:dyDescent="0.2">
      <c r="A43" s="5" t="s">
        <v>42</v>
      </c>
      <c r="B43" s="6" t="s">
        <v>20</v>
      </c>
      <c r="C43" s="60"/>
      <c r="D43" s="30">
        <f>(Jul!C43*2)+(Aug!C43*1)</f>
        <v>0</v>
      </c>
      <c r="E43" s="61"/>
      <c r="F43" s="30">
        <f>(Jul!E43*2)+(Aug!E43*1)</f>
        <v>0</v>
      </c>
      <c r="G43" s="62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0">
        <v>3689</v>
      </c>
      <c r="D44" s="30">
        <f>(Jul!C44*2)+(Aug!C44*1)</f>
        <v>3689</v>
      </c>
      <c r="E44" s="61"/>
      <c r="F44" s="30">
        <f>(Jul!E44*2)+(Aug!E44*1)</f>
        <v>0</v>
      </c>
      <c r="G44" s="62">
        <v>245083</v>
      </c>
      <c r="H44" s="30">
        <f>Jul!H44+Aug!G44</f>
        <v>245083</v>
      </c>
      <c r="I44" s="30">
        <f t="shared" si="0"/>
        <v>248772</v>
      </c>
      <c r="J44" s="30">
        <f t="shared" si="1"/>
        <v>248772</v>
      </c>
    </row>
    <row r="45" spans="1:10" s="1" customFormat="1" ht="15.75" customHeight="1" x14ac:dyDescent="0.2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0"/>
      <c r="D47" s="30">
        <f>(Jul!C47*2)+(Aug!C47*1)</f>
        <v>0</v>
      </c>
      <c r="E47" s="61"/>
      <c r="F47" s="30">
        <f>(Jul!E47*2)+(Aug!E47*1)</f>
        <v>0</v>
      </c>
      <c r="G47" s="62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0"/>
      <c r="D48" s="30">
        <f>(Jul!C48*2)+(Aug!C48*1)</f>
        <v>0</v>
      </c>
      <c r="E48" s="61"/>
      <c r="F48" s="30">
        <f>(Jul!E48*2)+(Aug!E48*1)</f>
        <v>0</v>
      </c>
      <c r="G48" s="62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0"/>
      <c r="D49" s="30">
        <f>(Jul!C49*2)+(Aug!C49*1)</f>
        <v>0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0">
        <v>5349</v>
      </c>
      <c r="D50" s="30">
        <f>(Jul!C50*2)+(Aug!C50*1)</f>
        <v>5903</v>
      </c>
      <c r="E50" s="61"/>
      <c r="F50" s="30">
        <f>(Jul!E50*2)+(Aug!E50*1)</f>
        <v>0</v>
      </c>
      <c r="G50" s="62">
        <v>12020</v>
      </c>
      <c r="H50" s="30">
        <f>Jul!H50+Aug!G50</f>
        <v>13404</v>
      </c>
      <c r="I50" s="30">
        <f t="shared" si="0"/>
        <v>17369</v>
      </c>
      <c r="J50" s="30">
        <f t="shared" si="1"/>
        <v>19307</v>
      </c>
    </row>
    <row r="51" spans="1:10" s="1" customFormat="1" ht="15.75" customHeight="1" x14ac:dyDescent="0.2">
      <c r="A51" s="5" t="s">
        <v>59</v>
      </c>
      <c r="B51" s="6" t="s">
        <v>20</v>
      </c>
      <c r="C51" s="60"/>
      <c r="D51" s="30">
        <f>(Jul!C51*2)+(Aug!C51*1)</f>
        <v>0</v>
      </c>
      <c r="E51" s="61"/>
      <c r="F51" s="30">
        <f>(Jul!E51*2)+(Aug!E51*1)</f>
        <v>0</v>
      </c>
      <c r="G51" s="62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0">
        <v>4361</v>
      </c>
      <c r="D55" s="30">
        <f>(Jul!C55*2)+(Aug!C55*1)</f>
        <v>4633</v>
      </c>
      <c r="E55" s="61"/>
      <c r="F55" s="30">
        <f>(Jul!E55*2)+(Aug!E55*1)</f>
        <v>0</v>
      </c>
      <c r="G55" s="62">
        <v>4668</v>
      </c>
      <c r="H55" s="30">
        <f>Jul!H55+Aug!G55</f>
        <v>4804</v>
      </c>
      <c r="I55" s="30">
        <f t="shared" si="0"/>
        <v>9029</v>
      </c>
      <c r="J55" s="30">
        <f t="shared" si="1"/>
        <v>9437</v>
      </c>
    </row>
    <row r="56" spans="1:10" s="11" customFormat="1" ht="15.75" customHeight="1" x14ac:dyDescent="0.2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0">
        <v>3966</v>
      </c>
      <c r="D57" s="30">
        <f>(Jul!C57*2)+(Aug!C57*1)</f>
        <v>3966</v>
      </c>
      <c r="E57" s="61"/>
      <c r="F57" s="30">
        <f>(Jul!E57*2)+(Aug!E57*1)</f>
        <v>0</v>
      </c>
      <c r="G57" s="62">
        <v>29831</v>
      </c>
      <c r="H57" s="30">
        <f>Jul!H57+Aug!G57</f>
        <v>29831</v>
      </c>
      <c r="I57" s="30">
        <f t="shared" si="0"/>
        <v>33797</v>
      </c>
      <c r="J57" s="30">
        <f t="shared" si="1"/>
        <v>33797</v>
      </c>
    </row>
    <row r="58" spans="1:10" s="11" customFormat="1" ht="15.75" customHeight="1" x14ac:dyDescent="0.2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0"/>
      <c r="D60" s="30">
        <f>(Jul!C60*2)+(Aug!C60*1)</f>
        <v>2482</v>
      </c>
      <c r="E60" s="61"/>
      <c r="F60" s="30">
        <f>(Jul!E60*2)+(Aug!E60*1)</f>
        <v>0</v>
      </c>
      <c r="G60" s="62"/>
      <c r="H60" s="30">
        <f>Jul!H60+Aug!G60</f>
        <v>6204</v>
      </c>
      <c r="I60" s="30">
        <f t="shared" si="0"/>
        <v>0</v>
      </c>
      <c r="J60" s="30">
        <f t="shared" si="1"/>
        <v>8686</v>
      </c>
    </row>
    <row r="61" spans="1:10" s="1" customFormat="1" ht="15.75" customHeight="1" x14ac:dyDescent="0.2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0"/>
      <c r="D63" s="30">
        <f>(Jul!C63*2)+(Aug!C63*1)</f>
        <v>404</v>
      </c>
      <c r="E63" s="61"/>
      <c r="F63" s="30">
        <f>(Jul!E63*2)+(Aug!E63*1)</f>
        <v>0</v>
      </c>
      <c r="G63" s="62"/>
      <c r="H63" s="30">
        <f>Jul!H63+Aug!G63</f>
        <v>404</v>
      </c>
      <c r="I63" s="30">
        <f t="shared" si="0"/>
        <v>0</v>
      </c>
      <c r="J63" s="30">
        <f t="shared" si="1"/>
        <v>808</v>
      </c>
    </row>
    <row r="64" spans="1:10" s="1" customFormat="1" ht="15.75" customHeight="1" x14ac:dyDescent="0.2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0">
        <v>1426</v>
      </c>
      <c r="D70" s="30">
        <f>(Jul!C70*2)+(Aug!C70*1)</f>
        <v>1426</v>
      </c>
      <c r="E70" s="61"/>
      <c r="F70" s="30">
        <f>(Jul!E70*2)+(Aug!E70*1)</f>
        <v>0</v>
      </c>
      <c r="G70" s="62">
        <v>2850</v>
      </c>
      <c r="H70" s="30">
        <f>Jul!H70+Aug!G70</f>
        <v>2850</v>
      </c>
      <c r="I70" s="30">
        <f t="shared" si="2"/>
        <v>4276</v>
      </c>
      <c r="J70" s="30">
        <f t="shared" si="3"/>
        <v>4276</v>
      </c>
    </row>
    <row r="71" spans="1:10" s="1" customFormat="1" ht="15.75" customHeight="1" x14ac:dyDescent="0.2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12824</v>
      </c>
      <c r="D72" s="35">
        <f t="shared" si="4"/>
        <v>28486</v>
      </c>
      <c r="E72" s="35">
        <f t="shared" si="4"/>
        <v>0</v>
      </c>
      <c r="F72" s="35">
        <f t="shared" si="4"/>
        <v>0</v>
      </c>
      <c r="G72" s="35">
        <f t="shared" si="4"/>
        <v>40182</v>
      </c>
      <c r="H72" s="35">
        <f t="shared" si="4"/>
        <v>93958</v>
      </c>
      <c r="I72" s="35">
        <f t="shared" si="4"/>
        <v>53006</v>
      </c>
      <c r="J72" s="35">
        <f t="shared" si="4"/>
        <v>122444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26368</v>
      </c>
      <c r="D73" s="35">
        <f t="shared" si="5"/>
        <v>32920</v>
      </c>
      <c r="E73" s="35">
        <f t="shared" si="5"/>
        <v>0</v>
      </c>
      <c r="F73" s="35">
        <f t="shared" si="5"/>
        <v>0</v>
      </c>
      <c r="G73" s="35">
        <f t="shared" si="5"/>
        <v>444268</v>
      </c>
      <c r="H73" s="35">
        <f t="shared" si="5"/>
        <v>457550</v>
      </c>
      <c r="I73" s="35">
        <f t="shared" si="5"/>
        <v>470636</v>
      </c>
      <c r="J73" s="35">
        <f t="shared" si="5"/>
        <v>490470</v>
      </c>
    </row>
    <row r="74" spans="1:10" s="3" customFormat="1" ht="15.75" customHeight="1" x14ac:dyDescent="0.2">
      <c r="A74" s="17" t="s">
        <v>87</v>
      </c>
      <c r="B74" s="2"/>
      <c r="C74" s="35">
        <f>SUM(C72:C73)</f>
        <v>39192</v>
      </c>
      <c r="D74" s="31">
        <f t="shared" ref="D74:J74" si="6">SUM(D72:D73)</f>
        <v>61406</v>
      </c>
      <c r="E74" s="35">
        <f t="shared" si="6"/>
        <v>0</v>
      </c>
      <c r="F74" s="31">
        <f t="shared" si="6"/>
        <v>0</v>
      </c>
      <c r="G74" s="35">
        <f t="shared" si="6"/>
        <v>484450</v>
      </c>
      <c r="H74" s="31">
        <f t="shared" si="6"/>
        <v>551508</v>
      </c>
      <c r="I74" s="31">
        <f t="shared" si="6"/>
        <v>523642</v>
      </c>
      <c r="J74" s="31">
        <f t="shared" si="6"/>
        <v>612914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48" activePane="bottomLeft" state="frozen"/>
      <selection pane="bottomLeft" activeCell="C56" sqref="C56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10524</v>
      </c>
      <c r="D5" s="30">
        <f>(Jul!C5*3)+(Aug!C5*2)+(Sep!C5*1)</f>
        <v>45130</v>
      </c>
      <c r="E5" s="8"/>
      <c r="F5" s="30">
        <f>(Jul!E5*3)+(Aug!E5*2)+(Sep!E5*1)</f>
        <v>0</v>
      </c>
      <c r="G5" s="64">
        <v>59407</v>
      </c>
      <c r="H5" s="30">
        <f>SUM(Aug!H5+G5)</f>
        <v>129303</v>
      </c>
      <c r="I5" s="30">
        <f t="shared" ref="I5:I63" si="0">C5+E5+G5</f>
        <v>69931</v>
      </c>
      <c r="J5" s="30">
        <f t="shared" ref="J5:J63" si="1">D5+F5+H5</f>
        <v>174433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30">
        <f>(Jul!C6*3)+(Aug!C6*2)+(Sep!C6*1)</f>
        <v>6507</v>
      </c>
      <c r="E6" s="8"/>
      <c r="F6" s="30">
        <f>(Jul!E6*3)+(Aug!E6*2)+(Sep!E6*1)</f>
        <v>0</v>
      </c>
      <c r="G6" s="64"/>
      <c r="H6" s="30">
        <f>SUM(Aug!H6+G6)</f>
        <v>8988</v>
      </c>
      <c r="I6" s="30">
        <f t="shared" si="0"/>
        <v>0</v>
      </c>
      <c r="J6" s="30">
        <f t="shared" si="1"/>
        <v>15495</v>
      </c>
    </row>
    <row r="7" spans="1:10" s="1" customFormat="1" ht="15.75" customHeight="1" x14ac:dyDescent="0.2">
      <c r="A7" s="5" t="s">
        <v>24</v>
      </c>
      <c r="B7" s="6" t="s">
        <v>22</v>
      </c>
      <c r="C7" s="63">
        <v>4216</v>
      </c>
      <c r="D7" s="30">
        <f>(Jul!C7*3)+(Aug!C7*2)+(Sep!C7*1)</f>
        <v>4216</v>
      </c>
      <c r="E7" s="8"/>
      <c r="F7" s="30">
        <f>(Jul!E7*3)+(Aug!E7*2)+(Sep!E7*1)</f>
        <v>0</v>
      </c>
      <c r="G7" s="64">
        <v>23040</v>
      </c>
      <c r="H7" s="30">
        <f>SUM(Aug!H7+G7)</f>
        <v>23040</v>
      </c>
      <c r="I7" s="30">
        <f t="shared" si="0"/>
        <v>27256</v>
      </c>
      <c r="J7" s="30">
        <f t="shared" si="1"/>
        <v>27256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30">
        <f>(Jul!C8*3)+(Aug!C8*2)+(Sep!C8*1)</f>
        <v>0</v>
      </c>
      <c r="E8" s="8"/>
      <c r="F8" s="30">
        <f>(Jul!E8*3)+(Aug!E8*2)+(Sep!E8*1)</f>
        <v>0</v>
      </c>
      <c r="G8" s="64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30">
        <f>(Jul!C9*3)+(Aug!C9*2)+(Sep!C9*1)</f>
        <v>0</v>
      </c>
      <c r="E9" s="8"/>
      <c r="F9" s="30">
        <f>(Jul!E9*3)+(Aug!E9*2)+(Sep!E9*1)</f>
        <v>0</v>
      </c>
      <c r="G9" s="64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/>
      <c r="D10" s="30">
        <f>(Jul!C10*3)+(Aug!C10*2)+(Sep!C10*1)</f>
        <v>0</v>
      </c>
      <c r="E10" s="8"/>
      <c r="F10" s="30">
        <f>(Jul!E10*3)+(Aug!E10*2)+(Sep!E10*1)</f>
        <v>0</v>
      </c>
      <c r="G10" s="64"/>
      <c r="H10" s="30">
        <f>SUM(Aug!H10+G10)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30">
        <f>(Jul!C11*3)+(Aug!C11*2)+(Sep!C11*1)</f>
        <v>0</v>
      </c>
      <c r="E11" s="8"/>
      <c r="F11" s="30">
        <f>(Jul!E11*3)+(Aug!E11*2)+(Sep!E11*1)</f>
        <v>0</v>
      </c>
      <c r="G11" s="64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30">
        <f>(Jul!C12*3)+(Aug!C12*2)+(Sep!C12*1)</f>
        <v>0</v>
      </c>
      <c r="E12" s="8"/>
      <c r="F12" s="30">
        <f>(Jul!E12*3)+(Aug!E12*2)+(Sep!E12*1)</f>
        <v>0</v>
      </c>
      <c r="G12" s="64"/>
      <c r="H12" s="30">
        <f>SUM(Aug!H12+G12)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30">
        <f>(Jul!C13*3)+(Aug!C13*2)+(Sep!C13*1)</f>
        <v>0</v>
      </c>
      <c r="E13" s="8"/>
      <c r="F13" s="30">
        <f>(Jul!E13*3)+(Aug!E13*2)+(Sep!E13*1)</f>
        <v>0</v>
      </c>
      <c r="G13" s="64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30">
        <f>(Jul!C14*3)+(Aug!C14*2)+(Sep!C14*1)</f>
        <v>0</v>
      </c>
      <c r="E14" s="8"/>
      <c r="F14" s="30">
        <f>(Jul!E14*3)+(Aug!E14*2)+(Sep!E14*1)</f>
        <v>0</v>
      </c>
      <c r="G14" s="64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30">
        <f>(Jul!C15*3)+(Aug!C15*2)+(Sep!C15*1)</f>
        <v>0</v>
      </c>
      <c r="E15" s="8"/>
      <c r="F15" s="30">
        <f>(Jul!E15*3)+(Aug!E15*2)+(Sep!E15*1)</f>
        <v>0</v>
      </c>
      <c r="G15" s="64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30">
        <f>(Jul!C16*3)+(Aug!C16*2)+(Sep!C16*1)</f>
        <v>0</v>
      </c>
      <c r="E16" s="8"/>
      <c r="F16" s="30">
        <f>(Jul!E16*3)+(Aug!E16*2)+(Sep!E16*1)</f>
        <v>0</v>
      </c>
      <c r="G16" s="64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30">
        <f>(Jul!C17*3)+(Aug!C17*2)+(Sep!C17*1)</f>
        <v>0</v>
      </c>
      <c r="E17" s="8"/>
      <c r="F17" s="30">
        <f>(Jul!E17*3)+(Aug!E17*2)+(Sep!E17*1)</f>
        <v>0</v>
      </c>
      <c r="G17" s="64"/>
      <c r="H17" s="30">
        <f>SUM(Aug!H17+G17)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30">
        <f>(Jul!C18*3)+(Aug!C18*2)+(Sep!C18*1)</f>
        <v>0</v>
      </c>
      <c r="E18" s="8"/>
      <c r="F18" s="30">
        <f>(Jul!E18*3)+(Aug!E18*2)+(Sep!E18*1)</f>
        <v>0</v>
      </c>
      <c r="G18" s="64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30">
        <f>(Jul!C19*3)+(Aug!C19*2)+(Sep!C19*1)</f>
        <v>0</v>
      </c>
      <c r="E19" s="8"/>
      <c r="F19" s="30">
        <f>(Jul!E19*3)+(Aug!E19*2)+(Sep!E19*1)</f>
        <v>0</v>
      </c>
      <c r="G19" s="64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30">
        <f>(Jul!C20*3)+(Aug!C20*2)+(Sep!C20*1)</f>
        <v>0</v>
      </c>
      <c r="E20" s="8"/>
      <c r="F20" s="30">
        <f>(Jul!E20*3)+(Aug!E20*2)+(Sep!E20*1)</f>
        <v>0</v>
      </c>
      <c r="G20" s="64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30">
        <f>(Jul!C21*3)+(Aug!C21*2)+(Sep!C21*1)</f>
        <v>0</v>
      </c>
      <c r="E21" s="8"/>
      <c r="F21" s="30">
        <f>(Jul!E21*3)+(Aug!E21*2)+(Sep!E21*1)</f>
        <v>0</v>
      </c>
      <c r="G21" s="64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30">
        <f>(Jul!C22*3)+(Aug!C22*2)+(Sep!C22*1)</f>
        <v>0</v>
      </c>
      <c r="E22" s="8"/>
      <c r="F22" s="30">
        <f>(Jul!E22*3)+(Aug!E22*2)+(Sep!E22*1)</f>
        <v>0</v>
      </c>
      <c r="G22" s="64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30">
        <f>(Jul!C23*3)+(Aug!C23*2)+(Sep!C23*1)</f>
        <v>0</v>
      </c>
      <c r="E23" s="8"/>
      <c r="F23" s="30">
        <f>(Jul!E23*3)+(Aug!E23*2)+(Sep!E23*1)</f>
        <v>0</v>
      </c>
      <c r="G23" s="64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30">
        <f>(Jul!C24*3)+(Aug!C24*2)+(Sep!C24*1)</f>
        <v>0</v>
      </c>
      <c r="E24" s="8"/>
      <c r="F24" s="30">
        <f>(Jul!E24*3)+(Aug!E24*2)+(Sep!E24*1)</f>
        <v>0</v>
      </c>
      <c r="G24" s="64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30">
        <f>(Jul!C25*3)+(Aug!C25*2)+(Sep!C25*1)</f>
        <v>0</v>
      </c>
      <c r="E25" s="8"/>
      <c r="F25" s="30">
        <f>(Jul!E25*3)+(Aug!E25*2)+(Sep!E25*1)</f>
        <v>0</v>
      </c>
      <c r="G25" s="64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30">
        <f>(Jul!C26*3)+(Aug!C26*2)+(Sep!C26*1)</f>
        <v>2055</v>
      </c>
      <c r="E26" s="8"/>
      <c r="F26" s="30">
        <f>(Jul!E26*3)+(Aug!E26*2)+(Sep!E26*1)</f>
        <v>0</v>
      </c>
      <c r="G26" s="64"/>
      <c r="H26" s="30">
        <f>SUM(Aug!H26+G26)</f>
        <v>7885</v>
      </c>
      <c r="I26" s="30">
        <f t="shared" si="0"/>
        <v>0</v>
      </c>
      <c r="J26" s="30">
        <f t="shared" si="1"/>
        <v>9940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30">
        <f>(Jul!C27*3)+(Aug!C27*2)+(Sep!C27*1)</f>
        <v>4797</v>
      </c>
      <c r="E27" s="8"/>
      <c r="F27" s="30">
        <f>(Jul!E27*3)+(Aug!E27*2)+(Sep!E27*1)</f>
        <v>0</v>
      </c>
      <c r="G27" s="64"/>
      <c r="H27" s="30">
        <f>SUM(Aug!H27+G27)</f>
        <v>6937</v>
      </c>
      <c r="I27" s="30">
        <f t="shared" si="0"/>
        <v>0</v>
      </c>
      <c r="J27" s="30">
        <f t="shared" si="1"/>
        <v>11734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30">
        <f>(Jul!C28*3)+(Aug!C28*2)+(Sep!C28*1)</f>
        <v>0</v>
      </c>
      <c r="E28" s="8"/>
      <c r="F28" s="30">
        <f>(Jul!E28*3)+(Aug!E28*2)+(Sep!E28*1)</f>
        <v>0</v>
      </c>
      <c r="G28" s="64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30">
        <f>(Jul!C29*3)+(Aug!C29*2)+(Sep!C29*1)</f>
        <v>0</v>
      </c>
      <c r="E29" s="8"/>
      <c r="F29" s="30">
        <f>(Jul!E29*3)+(Aug!E29*2)+(Sep!E29*1)</f>
        <v>0</v>
      </c>
      <c r="G29" s="64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>
        <v>5136</v>
      </c>
      <c r="D30" s="30">
        <f>(Jul!C30*3)+(Aug!C30*2)+(Sep!C30*1)</f>
        <v>5892</v>
      </c>
      <c r="E30" s="8"/>
      <c r="F30" s="30">
        <f>(Jul!E30*3)+(Aug!E30*2)+(Sep!E30*1)</f>
        <v>0</v>
      </c>
      <c r="G30" s="64">
        <v>5875</v>
      </c>
      <c r="H30" s="30">
        <f>SUM(Aug!H30+G30)</f>
        <v>6127</v>
      </c>
      <c r="I30" s="30">
        <f t="shared" si="0"/>
        <v>11011</v>
      </c>
      <c r="J30" s="30">
        <f t="shared" si="1"/>
        <v>12019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203</v>
      </c>
      <c r="D31" s="30">
        <f>(Jul!C31*3)+(Aug!C31*2)+(Sep!C31*1)</f>
        <v>623</v>
      </c>
      <c r="E31" s="8"/>
      <c r="F31" s="30">
        <f>(Jul!E31*3)+(Aug!E31*2)+(Sep!E31*1)</f>
        <v>0</v>
      </c>
      <c r="G31" s="64">
        <v>203</v>
      </c>
      <c r="H31" s="30">
        <f>SUM(Aug!H31+G31)</f>
        <v>203</v>
      </c>
      <c r="I31" s="30">
        <f t="shared" si="0"/>
        <v>406</v>
      </c>
      <c r="J31" s="30">
        <f t="shared" si="1"/>
        <v>826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30">
        <f>(Jul!C32*3)+(Aug!C32*2)+(Sep!C32*1)</f>
        <v>0</v>
      </c>
      <c r="E32" s="8"/>
      <c r="F32" s="30">
        <f>(Jul!E32*3)+(Aug!E32*2)+(Sep!E32*1)</f>
        <v>0</v>
      </c>
      <c r="G32" s="64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30">
        <f>(Jul!C33*3)+(Aug!C33*2)+(Sep!C33*1)</f>
        <v>0</v>
      </c>
      <c r="E33" s="8"/>
      <c r="F33" s="30">
        <f>(Jul!E33*3)+(Aug!E33*2)+(Sep!E33*1)</f>
        <v>0</v>
      </c>
      <c r="G33" s="64"/>
      <c r="H33" s="30">
        <f>SUM(Aug!H33+G33)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30">
        <f>(Jul!C34*3)+(Aug!C34*2)+(Sep!C34*1)</f>
        <v>0</v>
      </c>
      <c r="E34" s="8"/>
      <c r="F34" s="30">
        <f>(Jul!E34*3)+(Aug!E34*2)+(Sep!E34*1)</f>
        <v>0</v>
      </c>
      <c r="G34" s="64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>
        <v>3114</v>
      </c>
      <c r="D35" s="30">
        <f>(Jul!C35*3)+(Aug!C35*2)+(Sep!C35*1)</f>
        <v>14344</v>
      </c>
      <c r="E35" s="8"/>
      <c r="F35" s="30">
        <f>(Jul!E35*3)+(Aug!E35*2)+(Sep!E35*1)</f>
        <v>0</v>
      </c>
      <c r="G35" s="64">
        <v>53655</v>
      </c>
      <c r="H35" s="30">
        <f>SUM(Aug!H35+G35)</f>
        <v>93750</v>
      </c>
      <c r="I35" s="30">
        <f t="shared" si="0"/>
        <v>56769</v>
      </c>
      <c r="J35" s="30">
        <f t="shared" si="1"/>
        <v>108094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30">
        <f>(Jul!C36*3)+(Aug!C36*2)+(Sep!C36*1)</f>
        <v>0</v>
      </c>
      <c r="E36" s="8"/>
      <c r="F36" s="30">
        <f>(Jul!E36*3)+(Aug!E36*2)+(Sep!E36*1)</f>
        <v>0</v>
      </c>
      <c r="G36" s="64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30">
        <f>(Jul!C37*3)+(Aug!C37*2)+(Sep!C37*1)</f>
        <v>0</v>
      </c>
      <c r="E37" s="8"/>
      <c r="F37" s="30">
        <f>(Jul!E37*3)+(Aug!E37*2)+(Sep!E37*1)</f>
        <v>0</v>
      </c>
      <c r="G37" s="64"/>
      <c r="H37" s="30">
        <f>SUM(Aug!H37+G37)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30">
        <f>(Jul!C38*3)+(Aug!C38*2)+(Sep!C38*1)</f>
        <v>0</v>
      </c>
      <c r="E38" s="8"/>
      <c r="F38" s="30">
        <f>(Jul!E38*3)+(Aug!E38*2)+(Sep!E38*1)</f>
        <v>0</v>
      </c>
      <c r="G38" s="64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>
        <v>1654</v>
      </c>
      <c r="D39" s="30">
        <f>(Jul!C39*3)+(Aug!C39*2)+(Sep!C39*1)</f>
        <v>5486</v>
      </c>
      <c r="E39" s="8"/>
      <c r="F39" s="30">
        <f>(Jul!E39*3)+(Aug!E39*2)+(Sep!E39*1)</f>
        <v>0</v>
      </c>
      <c r="G39" s="64">
        <v>2757</v>
      </c>
      <c r="H39" s="30">
        <f>SUM(Aug!H39+G39)</f>
        <v>24848</v>
      </c>
      <c r="I39" s="30">
        <f t="shared" si="0"/>
        <v>4411</v>
      </c>
      <c r="J39" s="30">
        <f t="shared" si="1"/>
        <v>30334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30">
        <f>(Jul!C40*3)+(Aug!C40*2)+(Sep!C40*1)</f>
        <v>0</v>
      </c>
      <c r="E40" s="8"/>
      <c r="F40" s="30">
        <f>(Jul!E40*3)+(Aug!E40*2)+(Sep!E40*1)</f>
        <v>0</v>
      </c>
      <c r="G40" s="64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30">
        <f>(Jul!C41*3)+(Aug!C41*2)+(Sep!C41*1)</f>
        <v>0</v>
      </c>
      <c r="E41" s="8"/>
      <c r="F41" s="30">
        <f>(Jul!E41*3)+(Aug!E41*2)+(Sep!E41*1)</f>
        <v>0</v>
      </c>
      <c r="G41" s="64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30">
        <f>(Jul!C42*3)+(Aug!C42*2)+(Sep!C42*1)</f>
        <v>4352</v>
      </c>
      <c r="E42" s="8"/>
      <c r="F42" s="30">
        <f>(Jul!E42*3)+(Aug!E42*2)+(Sep!E42*1)</f>
        <v>0</v>
      </c>
      <c r="G42" s="64"/>
      <c r="H42" s="30">
        <f>SUM(Aug!H42+G42)</f>
        <v>92784</v>
      </c>
      <c r="I42" s="30">
        <f t="shared" si="0"/>
        <v>0</v>
      </c>
      <c r="J42" s="30">
        <f t="shared" si="1"/>
        <v>97136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30">
        <f>(Jul!C43*3)+(Aug!C43*2)+(Sep!C43*1)</f>
        <v>0</v>
      </c>
      <c r="E43" s="8"/>
      <c r="F43" s="30">
        <f>(Jul!E43*3)+(Aug!E43*2)+(Sep!E43*1)</f>
        <v>0</v>
      </c>
      <c r="G43" s="64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30">
        <f>(Jul!C44*3)+(Aug!C44*2)+(Sep!C44*1)</f>
        <v>7378</v>
      </c>
      <c r="E44" s="8"/>
      <c r="F44" s="30">
        <f>(Jul!E44*3)+(Aug!E44*2)+(Sep!E44*1)</f>
        <v>0</v>
      </c>
      <c r="G44" s="64"/>
      <c r="H44" s="30">
        <f>SUM(Aug!H44+G44)</f>
        <v>245083</v>
      </c>
      <c r="I44" s="30">
        <f t="shared" si="0"/>
        <v>0</v>
      </c>
      <c r="J44" s="30">
        <f t="shared" si="1"/>
        <v>252461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30">
        <f>(Jul!C45*3)+(Aug!C45*2)+(Sep!C45*1)</f>
        <v>0</v>
      </c>
      <c r="E45" s="8"/>
      <c r="F45" s="30">
        <f>(Jul!E45*3)+(Aug!E45*2)+(Sep!E45*1)</f>
        <v>0</v>
      </c>
      <c r="G45" s="64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30">
        <f>(Jul!C46*3)+(Aug!C46*2)+(Sep!C46*1)</f>
        <v>0</v>
      </c>
      <c r="E46" s="8"/>
      <c r="F46" s="30">
        <f>(Jul!E46*3)+(Aug!E46*2)+(Sep!E46*1)</f>
        <v>0</v>
      </c>
      <c r="G46" s="64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30">
        <f>(Jul!C47*3)+(Aug!C47*2)+(Sep!C47*1)</f>
        <v>0</v>
      </c>
      <c r="E47" s="8"/>
      <c r="F47" s="30">
        <f>(Jul!E47*3)+(Aug!E47*2)+(Sep!E47*1)</f>
        <v>0</v>
      </c>
      <c r="G47" s="64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30">
        <f>(Jul!C48*3)+(Aug!C48*2)+(Sep!C48*1)</f>
        <v>0</v>
      </c>
      <c r="E48" s="8"/>
      <c r="F48" s="30">
        <f>(Jul!E48*3)+(Aug!E48*2)+(Sep!E48*1)</f>
        <v>0</v>
      </c>
      <c r="G48" s="64"/>
      <c r="H48" s="30">
        <f>SUM(Aug!H48+G48)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30">
        <f>(Jul!C49*3)+(Aug!C49*2)+(Sep!C49*1)</f>
        <v>0</v>
      </c>
      <c r="E49" s="8"/>
      <c r="F49" s="30">
        <f>(Jul!E49*3)+(Aug!E49*2)+(Sep!E49*1)</f>
        <v>0</v>
      </c>
      <c r="G49" s="64"/>
      <c r="H49" s="30">
        <f>SUM(Aug!H49+G49)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3">
        <v>157</v>
      </c>
      <c r="D50" s="30">
        <f>(Jul!C50*3)+(Aug!C50*2)+(Sep!C50*1)</f>
        <v>11686</v>
      </c>
      <c r="E50" s="8"/>
      <c r="F50" s="30">
        <f>(Jul!E50*3)+(Aug!E50*2)+(Sep!E50*1)</f>
        <v>0</v>
      </c>
      <c r="G50" s="64">
        <v>626</v>
      </c>
      <c r="H50" s="30">
        <f>SUM(Aug!H50+G50)</f>
        <v>14030</v>
      </c>
      <c r="I50" s="30">
        <f t="shared" si="0"/>
        <v>783</v>
      </c>
      <c r="J50" s="30">
        <f t="shared" si="1"/>
        <v>25716</v>
      </c>
    </row>
    <row r="51" spans="1:10" s="1" customFormat="1" ht="15.75" customHeight="1" x14ac:dyDescent="0.2">
      <c r="A51" s="5" t="s">
        <v>59</v>
      </c>
      <c r="B51" s="6" t="s">
        <v>20</v>
      </c>
      <c r="C51" s="63"/>
      <c r="D51" s="30">
        <f>(Jul!C51*3)+(Aug!C51*2)+(Sep!C51*1)</f>
        <v>0</v>
      </c>
      <c r="E51" s="8"/>
      <c r="F51" s="30">
        <f>(Jul!E51*3)+(Aug!E51*2)+(Sep!E51*1)</f>
        <v>0</v>
      </c>
      <c r="G51" s="64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30">
        <f>(Jul!C52*3)+(Aug!C52*2)+(Sep!C52*1)</f>
        <v>0</v>
      </c>
      <c r="E52" s="8"/>
      <c r="F52" s="30">
        <f>(Jul!E52*3)+(Aug!E52*2)+(Sep!E52*1)</f>
        <v>0</v>
      </c>
      <c r="G52" s="64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30">
        <f>(Jul!C53*3)+(Aug!C53*2)+(Sep!C53*1)</f>
        <v>0</v>
      </c>
      <c r="E53" s="8"/>
      <c r="F53" s="30">
        <f>(Jul!E53*3)+(Aug!E53*2)+(Sep!E53*1)</f>
        <v>0</v>
      </c>
      <c r="G53" s="64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30">
        <f>(Jul!C54*3)+(Aug!C54*2)+(Sep!C54*1)</f>
        <v>0</v>
      </c>
      <c r="E54" s="8"/>
      <c r="F54" s="30">
        <f>(Jul!E54*3)+(Aug!E54*2)+(Sep!E54*1)</f>
        <v>0</v>
      </c>
      <c r="G54" s="64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>
        <v>2542</v>
      </c>
      <c r="D55" s="30">
        <f>(Jul!C55*3)+(Aug!C55*2)+(Sep!C55*1)</f>
        <v>11672</v>
      </c>
      <c r="E55" s="8"/>
      <c r="F55" s="30">
        <f>(Jul!E55*3)+(Aug!E55*2)+(Sep!E55*1)</f>
        <v>0</v>
      </c>
      <c r="G55" s="64">
        <v>18260</v>
      </c>
      <c r="H55" s="30">
        <f>SUM(Aug!H55+G55)</f>
        <v>23064</v>
      </c>
      <c r="I55" s="30">
        <f t="shared" si="0"/>
        <v>20802</v>
      </c>
      <c r="J55" s="30">
        <f t="shared" si="1"/>
        <v>34736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30">
        <f>(Jul!C56*3)+(Aug!C56*2)+(Sep!C56*1)</f>
        <v>0</v>
      </c>
      <c r="E56" s="8"/>
      <c r="F56" s="30">
        <f>(Jul!E56*3)+(Aug!E56*2)+(Sep!E56*1)</f>
        <v>0</v>
      </c>
      <c r="G56" s="64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30">
        <f>(Jul!C57*3)+(Aug!C57*2)+(Sep!C57*1)</f>
        <v>7932</v>
      </c>
      <c r="E57" s="8"/>
      <c r="F57" s="30">
        <f>(Jul!E57*3)+(Aug!E57*2)+(Sep!E57*1)</f>
        <v>0</v>
      </c>
      <c r="G57" s="64"/>
      <c r="H57" s="30">
        <f>SUM(Aug!H57+G57)</f>
        <v>29831</v>
      </c>
      <c r="I57" s="30">
        <f t="shared" si="0"/>
        <v>0</v>
      </c>
      <c r="J57" s="30">
        <f t="shared" si="1"/>
        <v>37763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30">
        <f>(Jul!C58*3)+(Aug!C58*2)+(Sep!C58*1)</f>
        <v>0</v>
      </c>
      <c r="E58" s="8"/>
      <c r="F58" s="30">
        <f>(Jul!E58*3)+(Aug!E58*2)+(Sep!E58*1)</f>
        <v>0</v>
      </c>
      <c r="G58" s="64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30">
        <f>(Jul!C59*3)+(Aug!C59*2)+(Sep!C59*1)</f>
        <v>0</v>
      </c>
      <c r="E59" s="8"/>
      <c r="F59" s="30">
        <f>(Jul!E59*3)+(Aug!E59*2)+(Sep!E59*1)</f>
        <v>0</v>
      </c>
      <c r="G59" s="64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/>
      <c r="D60" s="30">
        <f>(Jul!C60*3)+(Aug!C60*2)+(Sep!C60*1)</f>
        <v>3723</v>
      </c>
      <c r="E60" s="8"/>
      <c r="F60" s="30">
        <f>(Jul!E60*3)+(Aug!E60*2)+(Sep!E60*1)</f>
        <v>0</v>
      </c>
      <c r="G60" s="64"/>
      <c r="H60" s="30">
        <f>SUM(Aug!H60+G60)</f>
        <v>6204</v>
      </c>
      <c r="I60" s="30">
        <f t="shared" si="0"/>
        <v>0</v>
      </c>
      <c r="J60" s="30">
        <f t="shared" si="1"/>
        <v>9927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30">
        <f>(Jul!C61*3)+(Aug!C61*2)+(Sep!C61*1)</f>
        <v>0</v>
      </c>
      <c r="E61" s="8"/>
      <c r="F61" s="30">
        <f>(Jul!E61*3)+(Aug!E61*2)+(Sep!E61*1)</f>
        <v>0</v>
      </c>
      <c r="G61" s="64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30">
        <f>(Jul!C62*3)+(Aug!C62*2)+(Sep!C62*1)</f>
        <v>0</v>
      </c>
      <c r="E62" s="8"/>
      <c r="F62" s="30">
        <f>(Jul!E62*3)+(Aug!E62*2)+(Sep!E62*1)</f>
        <v>0</v>
      </c>
      <c r="G62" s="64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30">
        <f>(Jul!C63*3)+(Aug!C63*2)+(Sep!C63*1)</f>
        <v>606</v>
      </c>
      <c r="E63" s="8"/>
      <c r="F63" s="30">
        <f>(Jul!E63*3)+(Aug!E63*2)+(Sep!E63*1)</f>
        <v>0</v>
      </c>
      <c r="G63" s="64"/>
      <c r="H63" s="30">
        <f>SUM(Aug!H63+G63)</f>
        <v>404</v>
      </c>
      <c r="I63" s="30">
        <f t="shared" si="0"/>
        <v>0</v>
      </c>
      <c r="J63" s="30">
        <f t="shared" si="1"/>
        <v>1010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30">
        <f>(Jul!C64*3)+(Aug!C64*2)+(Sep!C64*1)</f>
        <v>0</v>
      </c>
      <c r="E64" s="8"/>
      <c r="F64" s="30">
        <f>(Jul!E64*3)+(Aug!E64*2)+(Sep!E64*1)</f>
        <v>0</v>
      </c>
      <c r="G64" s="64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30">
        <f>(Jul!C65*3)+(Aug!C65*2)+(Sep!C65*1)</f>
        <v>0</v>
      </c>
      <c r="E65" s="8"/>
      <c r="F65" s="30">
        <f>(Jul!E65*3)+(Aug!E65*2)+(Sep!E65*1)</f>
        <v>0</v>
      </c>
      <c r="G65" s="64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30">
        <f>(Jul!C66*3)+(Aug!C66*2)+(Sep!C66*1)</f>
        <v>0</v>
      </c>
      <c r="E66" s="8"/>
      <c r="F66" s="30">
        <f>(Jul!E66*3)+(Aug!E66*2)+(Sep!E66*1)</f>
        <v>0</v>
      </c>
      <c r="G66" s="64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30">
        <f>(Jul!C67*3)+(Aug!C67*2)+(Sep!C67*1)</f>
        <v>0</v>
      </c>
      <c r="E67" s="8"/>
      <c r="F67" s="30">
        <f>(Jul!E67*3)+(Aug!E67*2)+(Sep!E67*1)</f>
        <v>0</v>
      </c>
      <c r="G67" s="64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30">
        <f>(Jul!C68*3)+(Aug!C68*2)+(Sep!C68*1)</f>
        <v>0</v>
      </c>
      <c r="E68" s="8"/>
      <c r="F68" s="30">
        <f>(Jul!E68*3)+(Aug!E68*2)+(Sep!E68*1)</f>
        <v>0</v>
      </c>
      <c r="G68" s="64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30">
        <f>(Jul!C69*3)+(Aug!C69*2)+(Sep!C69*1)</f>
        <v>0</v>
      </c>
      <c r="E69" s="8"/>
      <c r="F69" s="30">
        <f>(Jul!E69*3)+(Aug!E69*2)+(Sep!E69*1)</f>
        <v>0</v>
      </c>
      <c r="G69" s="64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30">
        <f>(Jul!C70*3)+(Aug!C70*2)+(Sep!C70*1)</f>
        <v>2852</v>
      </c>
      <c r="E70" s="8"/>
      <c r="F70" s="30">
        <f>(Jul!E70*3)+(Aug!E70*2)+(Sep!E70*1)</f>
        <v>0</v>
      </c>
      <c r="G70" s="64"/>
      <c r="H70" s="30">
        <f>SUM(Aug!H70+G70)</f>
        <v>2850</v>
      </c>
      <c r="I70" s="30">
        <f t="shared" si="2"/>
        <v>0</v>
      </c>
      <c r="J70" s="30">
        <f t="shared" si="3"/>
        <v>5702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30">
        <f>(Jul!C71*3)+(Aug!C71*2)+(Sep!C71*1)</f>
        <v>0</v>
      </c>
      <c r="E71" s="8"/>
      <c r="F71" s="30">
        <f>(Jul!E71*3)+(Aug!E71*2)+(Sep!E71*1)</f>
        <v>0</v>
      </c>
      <c r="G71" s="64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20079</v>
      </c>
      <c r="D72" s="31">
        <f t="shared" si="4"/>
        <v>69220</v>
      </c>
      <c r="E72" s="31">
        <f t="shared" si="4"/>
        <v>0</v>
      </c>
      <c r="F72" s="31">
        <f t="shared" si="4"/>
        <v>0</v>
      </c>
      <c r="G72" s="31">
        <f t="shared" si="4"/>
        <v>88525</v>
      </c>
      <c r="H72" s="31">
        <f t="shared" si="4"/>
        <v>182483</v>
      </c>
      <c r="I72" s="31">
        <f t="shared" si="4"/>
        <v>108604</v>
      </c>
      <c r="J72" s="31">
        <f t="shared" si="4"/>
        <v>251703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7467</v>
      </c>
      <c r="D73" s="31">
        <f t="shared" si="5"/>
        <v>70031</v>
      </c>
      <c r="E73" s="31">
        <f t="shared" si="5"/>
        <v>0</v>
      </c>
      <c r="F73" s="31">
        <f t="shared" si="5"/>
        <v>0</v>
      </c>
      <c r="G73" s="31">
        <f t="shared" si="5"/>
        <v>75298</v>
      </c>
      <c r="H73" s="31">
        <f t="shared" si="5"/>
        <v>532848</v>
      </c>
      <c r="I73" s="31">
        <f t="shared" si="5"/>
        <v>82765</v>
      </c>
      <c r="J73" s="31">
        <f t="shared" si="5"/>
        <v>602879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27546</v>
      </c>
      <c r="D74" s="31">
        <f t="shared" ref="D74:J74" si="6">SUM(D72:D73)</f>
        <v>139251</v>
      </c>
      <c r="E74" s="31">
        <f t="shared" si="6"/>
        <v>0</v>
      </c>
      <c r="F74" s="31">
        <f t="shared" si="6"/>
        <v>0</v>
      </c>
      <c r="G74" s="31">
        <f t="shared" si="6"/>
        <v>163823</v>
      </c>
      <c r="H74" s="31">
        <f t="shared" si="6"/>
        <v>715331</v>
      </c>
      <c r="I74" s="31">
        <f t="shared" si="6"/>
        <v>191369</v>
      </c>
      <c r="J74" s="31">
        <f t="shared" si="6"/>
        <v>854582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61" activePane="bottomLeft" state="frozen"/>
      <selection pane="bottomLeft" activeCell="G61" sqref="G61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0">
        <v>13712</v>
      </c>
      <c r="D5" s="29">
        <f>(Jul!C5*4)+(Aug!C5*3)+(Sep!C5*2)+(Oct!C5*1)</f>
        <v>85176</v>
      </c>
      <c r="E5" s="62"/>
      <c r="F5" s="29">
        <f>(Jul!E5*4)+(Aug!E5*3)+(Sep!E5*2)+(Oct!E5*1)</f>
        <v>0</v>
      </c>
      <c r="G5" s="62">
        <v>255610</v>
      </c>
      <c r="H5" s="29">
        <f>Sep!H5+G5</f>
        <v>384913</v>
      </c>
      <c r="I5" s="29">
        <f t="shared" ref="I5:I63" si="0">C5+E5+G5</f>
        <v>269322</v>
      </c>
      <c r="J5" s="29">
        <f t="shared" ref="J5:J63" si="1">D5+F5+H5</f>
        <v>470089</v>
      </c>
    </row>
    <row r="6" spans="1:10" s="15" customFormat="1" ht="15.75" customHeight="1" x14ac:dyDescent="0.2">
      <c r="A6" s="9" t="s">
        <v>23</v>
      </c>
      <c r="B6" s="10" t="s">
        <v>22</v>
      </c>
      <c r="C6" s="60"/>
      <c r="D6" s="29">
        <f>(Jul!C6*4)+(Aug!C6*3)+(Sep!C6*2)+(Oct!C6*1)</f>
        <v>8676</v>
      </c>
      <c r="E6" s="62"/>
      <c r="F6" s="29">
        <f>(Jul!E6*4)+(Aug!E6*3)+(Sep!E6*2)+(Oct!E6*1)</f>
        <v>0</v>
      </c>
      <c r="G6" s="62"/>
      <c r="H6" s="29">
        <f>Sep!H6+G6</f>
        <v>8988</v>
      </c>
      <c r="I6" s="29">
        <f t="shared" si="0"/>
        <v>0</v>
      </c>
      <c r="J6" s="29">
        <f t="shared" si="1"/>
        <v>17664</v>
      </c>
    </row>
    <row r="7" spans="1:10" s="17" customFormat="1" ht="15.75" customHeight="1" x14ac:dyDescent="0.2">
      <c r="A7" s="5" t="s">
        <v>24</v>
      </c>
      <c r="B7" s="6" t="s">
        <v>22</v>
      </c>
      <c r="C7" s="60">
        <v>140</v>
      </c>
      <c r="D7" s="29">
        <f>(Jul!C7*4)+(Aug!C7*3)+(Sep!C7*2)+(Oct!C7*1)</f>
        <v>8572</v>
      </c>
      <c r="E7" s="62"/>
      <c r="F7" s="29">
        <f>(Jul!E7*4)+(Aug!E7*3)+(Sep!E7*2)+(Oct!E7*1)</f>
        <v>0</v>
      </c>
      <c r="G7" s="62">
        <v>280</v>
      </c>
      <c r="H7" s="29">
        <f>Sep!H7+G7</f>
        <v>23320</v>
      </c>
      <c r="I7" s="29">
        <f t="shared" si="0"/>
        <v>420</v>
      </c>
      <c r="J7" s="29">
        <f t="shared" si="1"/>
        <v>31892</v>
      </c>
    </row>
    <row r="8" spans="1:10" s="15" customFormat="1" ht="15.75" customHeight="1" x14ac:dyDescent="0.2">
      <c r="A8" s="9" t="s">
        <v>25</v>
      </c>
      <c r="B8" s="10" t="s">
        <v>22</v>
      </c>
      <c r="C8" s="60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0"/>
      <c r="D9" s="29">
        <f>(Jul!C9*4)+(Aug!C9*3)+(Sep!C9*2)+(Oct!C9*1)</f>
        <v>0</v>
      </c>
      <c r="E9" s="62"/>
      <c r="F9" s="29">
        <f>(Jul!E9*4)+(Aug!E9*3)+(Sep!E9*2)+(Oct!E9*1)</f>
        <v>0</v>
      </c>
      <c r="G9" s="62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0"/>
      <c r="D10" s="29">
        <f>(Jul!C10*4)+(Aug!C10*3)+(Sep!C10*2)+(Oct!C10*1)</f>
        <v>0</v>
      </c>
      <c r="E10" s="62"/>
      <c r="F10" s="29">
        <f>(Jul!E10*4)+(Aug!E10*3)+(Sep!E10*2)+(Oct!E10*1)</f>
        <v>0</v>
      </c>
      <c r="G10" s="62"/>
      <c r="H10" s="29">
        <f>Sep!H10+G10</f>
        <v>0</v>
      </c>
      <c r="I10" s="29">
        <f t="shared" si="0"/>
        <v>0</v>
      </c>
      <c r="J10" s="29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60"/>
      <c r="D11" s="29">
        <f>(Jul!C11*4)+(Aug!C11*3)+(Sep!C11*2)+(Oct!C11*1)</f>
        <v>0</v>
      </c>
      <c r="E11" s="62"/>
      <c r="F11" s="29">
        <f>(Jul!E11*4)+(Aug!E11*3)+(Sep!E11*2)+(Oct!E11*1)</f>
        <v>0</v>
      </c>
      <c r="G11" s="62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0"/>
      <c r="D12" s="29">
        <f>(Jul!C12*4)+(Aug!C12*3)+(Sep!C12*2)+(Oct!C12*1)</f>
        <v>0</v>
      </c>
      <c r="E12" s="62"/>
      <c r="F12" s="29">
        <f>(Jul!E12*4)+(Aug!E12*3)+(Sep!E12*2)+(Oct!E12*1)</f>
        <v>0</v>
      </c>
      <c r="G12" s="62"/>
      <c r="H12" s="29">
        <f>Sep!H12+G12</f>
        <v>0</v>
      </c>
      <c r="I12" s="29">
        <f t="shared" si="0"/>
        <v>0</v>
      </c>
      <c r="J12" s="29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60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0"/>
      <c r="D14" s="29">
        <f>(Jul!C14*4)+(Aug!C14*3)+(Sep!C14*2)+(Oct!C14*1)</f>
        <v>0</v>
      </c>
      <c r="E14" s="62"/>
      <c r="F14" s="29">
        <f>(Jul!E14*4)+(Aug!E14*3)+(Sep!E14*2)+(Oct!E14*1)</f>
        <v>0</v>
      </c>
      <c r="G14" s="62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0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0"/>
      <c r="D16" s="29">
        <f>(Jul!C16*4)+(Aug!C16*3)+(Sep!C16*2)+(Oct!C16*1)</f>
        <v>0</v>
      </c>
      <c r="E16" s="62"/>
      <c r="F16" s="29">
        <f>(Jul!E16*4)+(Aug!E16*3)+(Sep!E16*2)+(Oct!E16*1)</f>
        <v>0</v>
      </c>
      <c r="G16" s="62"/>
      <c r="H16" s="29">
        <f>Sep!H16+G16</f>
        <v>0</v>
      </c>
      <c r="I16" s="29">
        <f t="shared" si="0"/>
        <v>0</v>
      </c>
      <c r="J16" s="29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60"/>
      <c r="D17" s="29">
        <f>(Jul!C17*4)+(Aug!C17*3)+(Sep!C17*2)+(Oct!C17*1)</f>
        <v>0</v>
      </c>
      <c r="E17" s="62"/>
      <c r="F17" s="29">
        <f>(Jul!E17*4)+(Aug!E17*3)+(Sep!E17*2)+(Oct!E17*1)</f>
        <v>0</v>
      </c>
      <c r="G17" s="62"/>
      <c r="H17" s="29">
        <f>Sep!H17+G17</f>
        <v>0</v>
      </c>
      <c r="I17" s="29">
        <f t="shared" si="0"/>
        <v>0</v>
      </c>
      <c r="J17" s="29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60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0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0"/>
      <c r="D20" s="29">
        <f>(Jul!C20*4)+(Aug!C20*3)+(Sep!C20*2)+(Oct!C20*1)</f>
        <v>0</v>
      </c>
      <c r="E20" s="62"/>
      <c r="F20" s="29">
        <f>(Jul!E20*4)+(Aug!E20*3)+(Sep!E20*2)+(Oct!E20*1)</f>
        <v>0</v>
      </c>
      <c r="G20" s="62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0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0"/>
      <c r="D22" s="29">
        <f>(Jul!C22*4)+(Aug!C22*3)+(Sep!C22*2)+(Oct!C22*1)</f>
        <v>0</v>
      </c>
      <c r="E22" s="62"/>
      <c r="F22" s="29">
        <f>(Jul!E22*4)+(Aug!E22*3)+(Sep!E22*2)+(Oct!E22*1)</f>
        <v>0</v>
      </c>
      <c r="G22" s="62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0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0"/>
      <c r="D24" s="29">
        <f>(Jul!C24*4)+(Aug!C24*3)+(Sep!C24*2)+(Oct!C24*1)</f>
        <v>0</v>
      </c>
      <c r="E24" s="62"/>
      <c r="F24" s="29">
        <f>(Jul!E24*4)+(Aug!E24*3)+(Sep!E24*2)+(Oct!E24*1)</f>
        <v>0</v>
      </c>
      <c r="G24" s="62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60"/>
      <c r="D25" s="29">
        <f>(Jul!C25*4)+(Aug!C25*3)+(Sep!C25*2)+(Oct!C25*1)</f>
        <v>0</v>
      </c>
      <c r="E25" s="62"/>
      <c r="F25" s="29">
        <f>(Jul!E25*4)+(Aug!E25*3)+(Sep!E25*2)+(Oct!E25*1)</f>
        <v>0</v>
      </c>
      <c r="G25" s="62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0"/>
      <c r="D26" s="29">
        <f>(Jul!C26*4)+(Aug!C26*3)+(Sep!C26*2)+(Oct!C26*1)</f>
        <v>2740</v>
      </c>
      <c r="E26" s="62"/>
      <c r="F26" s="29">
        <f>(Jul!E26*4)+(Aug!E26*3)+(Sep!E26*2)+(Oct!E26*1)</f>
        <v>0</v>
      </c>
      <c r="G26" s="62"/>
      <c r="H26" s="29">
        <f>Sep!H26+G26</f>
        <v>7885</v>
      </c>
      <c r="I26" s="29">
        <f t="shared" si="0"/>
        <v>0</v>
      </c>
      <c r="J26" s="29">
        <f t="shared" si="1"/>
        <v>10625</v>
      </c>
    </row>
    <row r="27" spans="1:10" s="17" customFormat="1" ht="15.75" customHeight="1" x14ac:dyDescent="0.2">
      <c r="A27" s="5" t="s">
        <v>75</v>
      </c>
      <c r="B27" s="6" t="s">
        <v>22</v>
      </c>
      <c r="C27" s="60"/>
      <c r="D27" s="29">
        <f>(Jul!C27*4)+(Aug!C27*3)+(Sep!C27*2)+(Oct!C27*1)</f>
        <v>6396</v>
      </c>
      <c r="E27" s="62"/>
      <c r="F27" s="29">
        <f>(Jul!E27*4)+(Aug!E27*3)+(Sep!E27*2)+(Oct!E27*1)</f>
        <v>0</v>
      </c>
      <c r="G27" s="62"/>
      <c r="H27" s="29">
        <f>Sep!H27+G27</f>
        <v>6937</v>
      </c>
      <c r="I27" s="29">
        <f t="shared" si="0"/>
        <v>0</v>
      </c>
      <c r="J27" s="29">
        <f t="shared" si="1"/>
        <v>13333</v>
      </c>
    </row>
    <row r="28" spans="1:10" s="17" customFormat="1" ht="15.75" customHeight="1" x14ac:dyDescent="0.2">
      <c r="A28" s="5" t="s">
        <v>80</v>
      </c>
      <c r="B28" s="6" t="s">
        <v>22</v>
      </c>
      <c r="C28" s="60"/>
      <c r="D28" s="29">
        <f>(Jul!C28*4)+(Aug!C28*3)+(Sep!C28*2)+(Oct!C28*1)</f>
        <v>0</v>
      </c>
      <c r="E28" s="62"/>
      <c r="F28" s="29">
        <f>(Jul!E28*4)+(Aug!E28*3)+(Sep!E28*2)+(Oct!E28*1)</f>
        <v>0</v>
      </c>
      <c r="G28" s="62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0"/>
      <c r="D29" s="29">
        <f>(Jul!C29*4)+(Aug!C29*3)+(Sep!C29*2)+(Oct!C29*1)</f>
        <v>0</v>
      </c>
      <c r="E29" s="62"/>
      <c r="F29" s="29">
        <f>(Jul!E29*4)+(Aug!E29*3)+(Sep!E29*2)+(Oct!E29*1)</f>
        <v>0</v>
      </c>
      <c r="G29" s="62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0"/>
      <c r="D30" s="29">
        <f>(Jul!C30*4)+(Aug!C30*3)+(Sep!C30*2)+(Oct!C30*1)</f>
        <v>11280</v>
      </c>
      <c r="E30" s="62"/>
      <c r="F30" s="29">
        <f>(Jul!E30*4)+(Aug!E30*3)+(Sep!E30*2)+(Oct!E30*1)</f>
        <v>0</v>
      </c>
      <c r="G30" s="62"/>
      <c r="H30" s="29">
        <f>Sep!H30+G30</f>
        <v>6127</v>
      </c>
      <c r="I30" s="29">
        <f t="shared" si="0"/>
        <v>0</v>
      </c>
      <c r="J30" s="29">
        <f t="shared" si="1"/>
        <v>17407</v>
      </c>
    </row>
    <row r="31" spans="1:10" s="15" customFormat="1" ht="15.75" customHeight="1" x14ac:dyDescent="0.2">
      <c r="A31" s="9" t="s">
        <v>84</v>
      </c>
      <c r="B31" s="10" t="s">
        <v>22</v>
      </c>
      <c r="C31" s="60"/>
      <c r="D31" s="29">
        <f>(Jul!C31*4)+(Aug!C31*3)+(Sep!C31*2)+(Oct!C31*1)</f>
        <v>966</v>
      </c>
      <c r="E31" s="62"/>
      <c r="F31" s="29">
        <f>(Jul!E31*4)+(Aug!E31*3)+(Sep!E31*2)+(Oct!E31*1)</f>
        <v>0</v>
      </c>
      <c r="G31" s="62"/>
      <c r="H31" s="29">
        <f>Sep!H31+G31</f>
        <v>203</v>
      </c>
      <c r="I31" s="29">
        <f t="shared" si="0"/>
        <v>0</v>
      </c>
      <c r="J31" s="29">
        <f t="shared" si="1"/>
        <v>1169</v>
      </c>
    </row>
    <row r="32" spans="1:10" s="17" customFormat="1" ht="15.75" customHeight="1" x14ac:dyDescent="0.2">
      <c r="A32" s="5" t="s">
        <v>19</v>
      </c>
      <c r="B32" s="6" t="s">
        <v>20</v>
      </c>
      <c r="C32" s="25"/>
      <c r="D32" s="29">
        <f>(Jul!C32*4)+(Aug!C32*3)+(Sep!C32*2)+(Oct!C32*1)</f>
        <v>0</v>
      </c>
      <c r="E32" s="62"/>
      <c r="F32" s="29">
        <f>(Jul!E32*4)+(Aug!E32*3)+(Sep!E32*2)+(Oct!E32*1)</f>
        <v>0</v>
      </c>
      <c r="G32" s="62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5"/>
      <c r="D33" s="29">
        <f>(Jul!C33*4)+(Aug!C33*3)+(Sep!C33*2)+(Oct!C33*1)</f>
        <v>0</v>
      </c>
      <c r="E33" s="62"/>
      <c r="F33" s="29">
        <f>(Jul!E33*4)+(Aug!E33*3)+(Sep!E33*2)+(Oct!E33*1)</f>
        <v>0</v>
      </c>
      <c r="G33" s="62"/>
      <c r="H33" s="29">
        <f>Sep!H33+G33</f>
        <v>0</v>
      </c>
      <c r="I33" s="29">
        <f t="shared" si="0"/>
        <v>0</v>
      </c>
      <c r="J33" s="29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25"/>
      <c r="D34" s="29">
        <f>(Jul!C34*4)+(Aug!C34*3)+(Sep!C34*2)+(Oct!C34*1)</f>
        <v>0</v>
      </c>
      <c r="E34" s="62"/>
      <c r="F34" s="29">
        <f>(Jul!E34*4)+(Aug!E34*3)+(Sep!E34*2)+(Oct!E34*1)</f>
        <v>0</v>
      </c>
      <c r="G34" s="62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5">
        <v>7429</v>
      </c>
      <c r="D35" s="29">
        <f>(Jul!C35*4)+(Aug!C35*3)+(Sep!C35*2)+(Oct!C35*1)</f>
        <v>29792</v>
      </c>
      <c r="E35" s="62"/>
      <c r="F35" s="29">
        <f>(Jul!E35*4)+(Aug!E35*3)+(Sep!E35*2)+(Oct!E35*1)</f>
        <v>0</v>
      </c>
      <c r="G35" s="62">
        <v>50090</v>
      </c>
      <c r="H35" s="29">
        <f>Sep!H35+G35</f>
        <v>143840</v>
      </c>
      <c r="I35" s="29">
        <f t="shared" si="0"/>
        <v>57519</v>
      </c>
      <c r="J35" s="29">
        <f t="shared" si="1"/>
        <v>173632</v>
      </c>
    </row>
    <row r="36" spans="1:10" s="15" customFormat="1" ht="15.75" customHeight="1" x14ac:dyDescent="0.2">
      <c r="A36" s="9" t="s">
        <v>32</v>
      </c>
      <c r="B36" s="10" t="s">
        <v>20</v>
      </c>
      <c r="C36" s="25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5"/>
      <c r="D37" s="29">
        <f>(Jul!C37*4)+(Aug!C37*3)+(Sep!C37*2)+(Oct!C37*1)</f>
        <v>0</v>
      </c>
      <c r="E37" s="62"/>
      <c r="F37" s="29">
        <f>(Jul!E37*4)+(Aug!E37*3)+(Sep!E37*2)+(Oct!E37*1)</f>
        <v>0</v>
      </c>
      <c r="G37" s="62"/>
      <c r="H37" s="29">
        <f>Sep!H37+G37</f>
        <v>0</v>
      </c>
      <c r="I37" s="29">
        <f t="shared" si="0"/>
        <v>0</v>
      </c>
      <c r="J37" s="29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5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25">
        <v>182</v>
      </c>
      <c r="D39" s="29">
        <f>(Jul!C39*4)+(Aug!C39*3)+(Sep!C39*2)+(Oct!C39*1)</f>
        <v>9238</v>
      </c>
      <c r="E39" s="62"/>
      <c r="F39" s="29">
        <f>(Jul!E39*4)+(Aug!E39*3)+(Sep!E39*2)+(Oct!E39*1)</f>
        <v>0</v>
      </c>
      <c r="G39" s="62">
        <v>357</v>
      </c>
      <c r="H39" s="29">
        <f>Sep!H39+G39</f>
        <v>25205</v>
      </c>
      <c r="I39" s="29">
        <f t="shared" si="0"/>
        <v>539</v>
      </c>
      <c r="J39" s="29">
        <f t="shared" si="1"/>
        <v>34443</v>
      </c>
    </row>
    <row r="40" spans="1:10" s="17" customFormat="1" ht="15.75" customHeight="1" x14ac:dyDescent="0.2">
      <c r="A40" s="5" t="s">
        <v>38</v>
      </c>
      <c r="B40" s="6" t="s">
        <v>20</v>
      </c>
      <c r="C40" s="25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5"/>
      <c r="D41" s="29">
        <f>(Jul!C41*4)+(Aug!C41*3)+(Sep!C41*2)+(Oct!C41*1)</f>
        <v>0</v>
      </c>
      <c r="E41" s="62"/>
      <c r="F41" s="29">
        <f>(Jul!E41*4)+(Aug!E41*3)+(Sep!E41*2)+(Oct!E41*1)</f>
        <v>0</v>
      </c>
      <c r="G41" s="62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5"/>
      <c r="D42" s="29">
        <f>(Jul!C42*4)+(Aug!C42*3)+(Sep!C42*2)+(Oct!C42*1)</f>
        <v>6528</v>
      </c>
      <c r="E42" s="62"/>
      <c r="F42" s="29">
        <f>(Jul!E42*4)+(Aug!E42*3)+(Sep!E42*2)+(Oct!E42*1)</f>
        <v>0</v>
      </c>
      <c r="G42" s="62"/>
      <c r="H42" s="29">
        <f>Sep!H42+G42</f>
        <v>92784</v>
      </c>
      <c r="I42" s="29">
        <f t="shared" si="0"/>
        <v>0</v>
      </c>
      <c r="J42" s="29">
        <f t="shared" si="1"/>
        <v>99312</v>
      </c>
    </row>
    <row r="43" spans="1:10" s="17" customFormat="1" ht="15.75" customHeight="1" x14ac:dyDescent="0.2">
      <c r="A43" s="5" t="s">
        <v>42</v>
      </c>
      <c r="B43" s="6" t="s">
        <v>20</v>
      </c>
      <c r="C43" s="25"/>
      <c r="D43" s="29">
        <f>(Jul!C43*4)+(Aug!C43*3)+(Sep!C43*2)+(Oct!C43*1)</f>
        <v>0</v>
      </c>
      <c r="E43" s="62"/>
      <c r="F43" s="29">
        <f>(Jul!E43*4)+(Aug!E43*3)+(Sep!E43*2)+(Oct!E43*1)</f>
        <v>0</v>
      </c>
      <c r="G43" s="62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25">
        <v>51</v>
      </c>
      <c r="D44" s="29">
        <f>(Jul!C44*4)+(Aug!C44*3)+(Sep!C44*2)+(Oct!C44*1)</f>
        <v>11118</v>
      </c>
      <c r="E44" s="62"/>
      <c r="F44" s="29">
        <f>(Jul!E44*4)+(Aug!E44*3)+(Sep!E44*2)+(Oct!E44*1)</f>
        <v>0</v>
      </c>
      <c r="G44" s="62">
        <v>255</v>
      </c>
      <c r="H44" s="29">
        <f>Sep!H44+G44</f>
        <v>245338</v>
      </c>
      <c r="I44" s="29">
        <f t="shared" si="0"/>
        <v>306</v>
      </c>
      <c r="J44" s="29">
        <f t="shared" si="1"/>
        <v>256456</v>
      </c>
    </row>
    <row r="45" spans="1:10" s="17" customFormat="1" ht="15.75" customHeight="1" x14ac:dyDescent="0.2">
      <c r="A45" s="5" t="s">
        <v>48</v>
      </c>
      <c r="B45" s="6" t="s">
        <v>20</v>
      </c>
      <c r="C45" s="25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5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5"/>
      <c r="D47" s="29">
        <f>(Jul!C47*4)+(Aug!C47*3)+(Sep!C47*2)+(Oct!C47*1)</f>
        <v>0</v>
      </c>
      <c r="E47" s="62"/>
      <c r="F47" s="29">
        <f>(Jul!E47*4)+(Aug!E47*3)+(Sep!E47*2)+(Oct!E47*1)</f>
        <v>0</v>
      </c>
      <c r="G47" s="62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5"/>
      <c r="D48" s="29">
        <f>(Jul!C48*4)+(Aug!C48*3)+(Sep!C48*2)+(Oct!C48*1)</f>
        <v>0</v>
      </c>
      <c r="E48" s="62"/>
      <c r="F48" s="29">
        <f>(Jul!E48*4)+(Aug!E48*3)+(Sep!E48*2)+(Oct!E48*1)</f>
        <v>0</v>
      </c>
      <c r="G48" s="62"/>
      <c r="H48" s="29">
        <f>Sep!H48+G48</f>
        <v>0</v>
      </c>
      <c r="I48" s="29">
        <f t="shared" si="0"/>
        <v>0</v>
      </c>
      <c r="J48" s="29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25"/>
      <c r="D49" s="29">
        <f>(Jul!C49*4)+(Aug!C49*3)+(Sep!C49*2)+(Oct!C49*1)</f>
        <v>0</v>
      </c>
      <c r="E49" s="62"/>
      <c r="F49" s="29">
        <f>(Jul!E49*4)+(Aug!E49*3)+(Sep!E49*2)+(Oct!E49*1)</f>
        <v>0</v>
      </c>
      <c r="G49" s="62"/>
      <c r="H49" s="29">
        <f>Sep!H49+G49</f>
        <v>0</v>
      </c>
      <c r="I49" s="29">
        <f t="shared" si="0"/>
        <v>0</v>
      </c>
      <c r="J49" s="29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25"/>
      <c r="D50" s="29">
        <f>(Jul!C50*4)+(Aug!C50*3)+(Sep!C50*2)+(Oct!C50*1)</f>
        <v>17469</v>
      </c>
      <c r="E50" s="62"/>
      <c r="F50" s="29">
        <f>(Jul!E50*4)+(Aug!E50*3)+(Sep!E50*2)+(Oct!E50*1)</f>
        <v>0</v>
      </c>
      <c r="G50" s="62"/>
      <c r="H50" s="29">
        <f>Sep!H50+G50</f>
        <v>14030</v>
      </c>
      <c r="I50" s="29">
        <f t="shared" si="0"/>
        <v>0</v>
      </c>
      <c r="J50" s="29">
        <f t="shared" si="1"/>
        <v>31499</v>
      </c>
    </row>
    <row r="51" spans="1:10" s="17" customFormat="1" ht="15.75" customHeight="1" x14ac:dyDescent="0.2">
      <c r="A51" s="5" t="s">
        <v>59</v>
      </c>
      <c r="B51" s="6" t="s">
        <v>20</v>
      </c>
      <c r="C51" s="25"/>
      <c r="D51" s="29">
        <f>(Jul!C51*4)+(Aug!C51*3)+(Sep!C51*2)+(Oct!C51*1)</f>
        <v>0</v>
      </c>
      <c r="E51" s="62"/>
      <c r="F51" s="29">
        <f>(Jul!E51*4)+(Aug!E51*3)+(Sep!E51*2)+(Oct!E51*1)</f>
        <v>0</v>
      </c>
      <c r="G51" s="62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5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5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5"/>
      <c r="D54" s="29">
        <f>(Jul!C54*4)+(Aug!C54*3)+(Sep!C54*2)+(Oct!C54*1)</f>
        <v>0</v>
      </c>
      <c r="E54" s="62"/>
      <c r="F54" s="29">
        <f>(Jul!E54*4)+(Aug!E54*3)+(Sep!E54*2)+(Oct!E54*1)</f>
        <v>0</v>
      </c>
      <c r="G54" s="62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5">
        <v>6633</v>
      </c>
      <c r="D55" s="29">
        <f>(Jul!C55*4)+(Aug!C55*3)+(Sep!C55*2)+(Oct!C55*1)</f>
        <v>25344</v>
      </c>
      <c r="E55" s="62"/>
      <c r="F55" s="29">
        <f>(Jul!E55*4)+(Aug!E55*3)+(Sep!E55*2)+(Oct!E55*1)</f>
        <v>0</v>
      </c>
      <c r="G55" s="62">
        <v>11646</v>
      </c>
      <c r="H55" s="29">
        <f>Sep!H55+G55</f>
        <v>34710</v>
      </c>
      <c r="I55" s="29">
        <f t="shared" si="0"/>
        <v>18279</v>
      </c>
      <c r="J55" s="29">
        <f t="shared" si="1"/>
        <v>60054</v>
      </c>
    </row>
    <row r="56" spans="1:10" s="15" customFormat="1" ht="15.75" customHeight="1" x14ac:dyDescent="0.2">
      <c r="A56" s="9" t="s">
        <v>67</v>
      </c>
      <c r="B56" s="10" t="s">
        <v>20</v>
      </c>
      <c r="C56" s="25"/>
      <c r="D56" s="29">
        <f>(Jul!C56*4)+(Aug!C56*3)+(Sep!C56*2)+(Oct!C56*1)</f>
        <v>0</v>
      </c>
      <c r="E56" s="62"/>
      <c r="F56" s="29">
        <f>(Jul!E56*4)+(Aug!E56*3)+(Sep!E56*2)+(Oct!E56*1)</f>
        <v>0</v>
      </c>
      <c r="G56" s="62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5">
        <v>359</v>
      </c>
      <c r="D57" s="29">
        <f>(Jul!C57*4)+(Aug!C57*3)+(Sep!C57*2)+(Oct!C57*1)</f>
        <v>12257</v>
      </c>
      <c r="E57" s="62"/>
      <c r="F57" s="29">
        <f>(Jul!E57*4)+(Aug!E57*3)+(Sep!E57*2)+(Oct!E57*1)</f>
        <v>0</v>
      </c>
      <c r="G57" s="62">
        <v>1155</v>
      </c>
      <c r="H57" s="29">
        <f>Sep!H57+G57</f>
        <v>30986</v>
      </c>
      <c r="I57" s="29">
        <f t="shared" si="0"/>
        <v>1514</v>
      </c>
      <c r="J57" s="29">
        <f t="shared" si="1"/>
        <v>43243</v>
      </c>
    </row>
    <row r="58" spans="1:10" s="15" customFormat="1" ht="15.75" customHeight="1" x14ac:dyDescent="0.2">
      <c r="A58" s="9" t="s">
        <v>69</v>
      </c>
      <c r="B58" s="10" t="s">
        <v>20</v>
      </c>
      <c r="C58" s="25"/>
      <c r="D58" s="29">
        <f>(Jul!C58*4)+(Aug!C58*3)+(Sep!C58*2)+(Oct!C58*1)</f>
        <v>0</v>
      </c>
      <c r="E58" s="62"/>
      <c r="F58" s="29">
        <f>(Jul!E58*4)+(Aug!E58*3)+(Sep!E58*2)+(Oct!E58*1)</f>
        <v>0</v>
      </c>
      <c r="G58" s="62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5"/>
      <c r="D59" s="29">
        <f>(Jul!C59*4)+(Aug!C59*3)+(Sep!C59*2)+(Oct!C59*1)</f>
        <v>0</v>
      </c>
      <c r="E59" s="62"/>
      <c r="F59" s="29">
        <f>(Jul!E59*4)+(Aug!E59*3)+(Sep!E59*2)+(Oct!E59*1)</f>
        <v>0</v>
      </c>
      <c r="G59" s="62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5">
        <v>6049</v>
      </c>
      <c r="D60" s="29">
        <f>(Jul!C60*4)+(Aug!C60*3)+(Sep!C60*2)+(Oct!C60*1)</f>
        <v>11013</v>
      </c>
      <c r="E60" s="62"/>
      <c r="F60" s="29">
        <f>(Jul!E60*4)+(Aug!E60*3)+(Sep!E60*2)+(Oct!E60*1)</f>
        <v>0</v>
      </c>
      <c r="G60" s="62">
        <v>20162</v>
      </c>
      <c r="H60" s="29">
        <f>Sep!H60+G60</f>
        <v>26366</v>
      </c>
      <c r="I60" s="29">
        <f t="shared" si="0"/>
        <v>26211</v>
      </c>
      <c r="J60" s="29">
        <f t="shared" si="1"/>
        <v>37379</v>
      </c>
    </row>
    <row r="61" spans="1:10" s="17" customFormat="1" ht="15.75" customHeight="1" x14ac:dyDescent="0.2">
      <c r="A61" s="5" t="s">
        <v>72</v>
      </c>
      <c r="B61" s="6" t="s">
        <v>20</v>
      </c>
      <c r="C61" s="25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5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5"/>
      <c r="D63" s="29">
        <f>(Jul!C63*4)+(Aug!C63*3)+(Sep!C63*2)+(Oct!C63*1)</f>
        <v>808</v>
      </c>
      <c r="E63" s="62"/>
      <c r="F63" s="29">
        <f>(Jul!E63*4)+(Aug!E63*3)+(Sep!E63*2)+(Oct!E63*1)</f>
        <v>0</v>
      </c>
      <c r="G63" s="62"/>
      <c r="H63" s="29">
        <f>Sep!H63+G63</f>
        <v>404</v>
      </c>
      <c r="I63" s="29">
        <f t="shared" si="0"/>
        <v>0</v>
      </c>
      <c r="J63" s="29">
        <f t="shared" si="1"/>
        <v>1212</v>
      </c>
    </row>
    <row r="64" spans="1:10" s="17" customFormat="1" ht="15.75" customHeight="1" x14ac:dyDescent="0.2">
      <c r="A64" s="5" t="s">
        <v>74</v>
      </c>
      <c r="B64" s="6" t="s">
        <v>20</v>
      </c>
      <c r="C64" s="25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5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5"/>
      <c r="D66" s="29">
        <f>(Jul!C66*4)+(Aug!C66*3)+(Sep!C66*2)+(Oct!C66*1)</f>
        <v>0</v>
      </c>
      <c r="E66" s="62"/>
      <c r="F66" s="29">
        <f>(Jul!E66*4)+(Aug!E66*3)+(Sep!E66*2)+(Oct!E66*1)</f>
        <v>0</v>
      </c>
      <c r="G66" s="62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5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5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5"/>
      <c r="D69" s="29">
        <f>(Jul!C69*4)+(Aug!C69*3)+(Sep!C69*2)+(Oct!C69*1)</f>
        <v>0</v>
      </c>
      <c r="E69" s="62"/>
      <c r="F69" s="29">
        <f>(Jul!E69*4)+(Aug!E69*3)+(Sep!E69*2)+(Oct!E69*1)</f>
        <v>0</v>
      </c>
      <c r="G69" s="62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5"/>
      <c r="D70" s="29">
        <f>(Jul!C70*4)+(Aug!C70*3)+(Sep!C70*2)+(Oct!C70*1)</f>
        <v>4278</v>
      </c>
      <c r="E70" s="62"/>
      <c r="F70" s="29">
        <f>(Jul!E70*4)+(Aug!E70*3)+(Sep!E70*2)+(Oct!E70*1)</f>
        <v>0</v>
      </c>
      <c r="G70" s="62"/>
      <c r="H70" s="29">
        <f>Sep!H70+G70</f>
        <v>2850</v>
      </c>
      <c r="I70" s="29">
        <f t="shared" si="2"/>
        <v>0</v>
      </c>
      <c r="J70" s="29">
        <f t="shared" si="3"/>
        <v>7128</v>
      </c>
    </row>
    <row r="71" spans="1:10" s="17" customFormat="1" ht="15.75" customHeight="1" x14ac:dyDescent="0.2">
      <c r="A71" s="5" t="s">
        <v>86</v>
      </c>
      <c r="B71" s="6" t="s">
        <v>20</v>
      </c>
      <c r="C71" s="25"/>
      <c r="D71" s="29">
        <f>(Jul!C71*4)+(Aug!C71*3)+(Sep!C71*2)+(Oct!C71*1)</f>
        <v>0</v>
      </c>
      <c r="E71" s="62"/>
      <c r="F71" s="29">
        <f>(Jul!E71*4)+(Aug!E71*3)+(Sep!E71*2)+(Oct!E71*1)</f>
        <v>0</v>
      </c>
      <c r="G71" s="62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13852</v>
      </c>
      <c r="D72" s="31">
        <f t="shared" si="4"/>
        <v>123806</v>
      </c>
      <c r="E72" s="31">
        <f t="shared" si="4"/>
        <v>0</v>
      </c>
      <c r="F72" s="31">
        <f t="shared" si="4"/>
        <v>0</v>
      </c>
      <c r="G72" s="31">
        <f t="shared" si="4"/>
        <v>255890</v>
      </c>
      <c r="H72" s="31">
        <f t="shared" si="4"/>
        <v>438373</v>
      </c>
      <c r="I72" s="31">
        <f t="shared" si="4"/>
        <v>269742</v>
      </c>
      <c r="J72" s="31">
        <f t="shared" si="4"/>
        <v>562179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20703</v>
      </c>
      <c r="D73" s="31">
        <f t="shared" si="5"/>
        <v>127845</v>
      </c>
      <c r="E73" s="31">
        <f t="shared" si="5"/>
        <v>0</v>
      </c>
      <c r="F73" s="31">
        <f t="shared" si="5"/>
        <v>0</v>
      </c>
      <c r="G73" s="31">
        <f t="shared" si="5"/>
        <v>83665</v>
      </c>
      <c r="H73" s="31">
        <f t="shared" si="5"/>
        <v>616513</v>
      </c>
      <c r="I73" s="31">
        <f t="shared" si="5"/>
        <v>104368</v>
      </c>
      <c r="J73" s="31">
        <f t="shared" si="5"/>
        <v>744358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34555</v>
      </c>
      <c r="D74" s="31">
        <f t="shared" ref="D74:J74" si="6">SUM(D72:D73)</f>
        <v>251651</v>
      </c>
      <c r="E74" s="31">
        <f t="shared" si="6"/>
        <v>0</v>
      </c>
      <c r="F74" s="31">
        <f t="shared" si="6"/>
        <v>0</v>
      </c>
      <c r="G74" s="31">
        <f t="shared" si="6"/>
        <v>339555</v>
      </c>
      <c r="H74" s="31">
        <f t="shared" si="6"/>
        <v>1054886</v>
      </c>
      <c r="I74" s="31">
        <f t="shared" si="6"/>
        <v>374110</v>
      </c>
      <c r="J74" s="31">
        <f t="shared" si="6"/>
        <v>1306537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48" activePane="bottomLeft" state="frozen"/>
      <selection pane="bottomLeft" activeCell="C61" sqref="C61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7058</v>
      </c>
      <c r="D5" s="30">
        <f>(Jul!C5*5)+(Aug!C5*4)+(Sep!C5*3)+(Oct!C5*2)+(Nov!C5*1)</f>
        <v>132280</v>
      </c>
      <c r="E5" s="8"/>
      <c r="F5" s="30">
        <f>(Jul!E5*5)+(Aug!E5*4)+(Sep!E5*3)+(Oct!E5*2)+(Nov!E5*1)</f>
        <v>0</v>
      </c>
      <c r="G5" s="8">
        <v>37383</v>
      </c>
      <c r="H5" s="30">
        <f>Oct!H5+G5</f>
        <v>422296</v>
      </c>
      <c r="I5" s="30">
        <f t="shared" ref="I5:I63" si="0">C5+E5+G5</f>
        <v>44441</v>
      </c>
      <c r="J5" s="30">
        <f t="shared" ref="J5:J63" si="1">D5+F5+H5</f>
        <v>554576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(Jul!C6*5)+(Aug!C6*4)+(Sep!C6*3)+(Oct!C6*2)+(Nov!C6*1)</f>
        <v>10845</v>
      </c>
      <c r="E6" s="8"/>
      <c r="F6" s="30">
        <f>(Jul!E6*5)+(Aug!E6*4)+(Sep!E6*3)+(Oct!E6*2)+(Nov!E6*1)</f>
        <v>0</v>
      </c>
      <c r="G6" s="8"/>
      <c r="H6" s="30">
        <f>Oct!H6+G6</f>
        <v>8988</v>
      </c>
      <c r="I6" s="30">
        <f t="shared" si="0"/>
        <v>0</v>
      </c>
      <c r="J6" s="30">
        <f t="shared" si="1"/>
        <v>19833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(Jul!C7*5)+(Aug!C7*4)+(Sep!C7*3)+(Oct!C7*2)+(Nov!C7*1)</f>
        <v>12928</v>
      </c>
      <c r="E7" s="8"/>
      <c r="F7" s="30">
        <f>(Jul!E7*5)+(Aug!E7*4)+(Sep!E7*3)+(Oct!E7*2)+(Nov!E7*1)</f>
        <v>0</v>
      </c>
      <c r="G7" s="8"/>
      <c r="H7" s="30">
        <f>Oct!H7+G7</f>
        <v>23320</v>
      </c>
      <c r="I7" s="30">
        <f t="shared" si="0"/>
        <v>0</v>
      </c>
      <c r="J7" s="30">
        <f t="shared" si="1"/>
        <v>36248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(Jul!C8*5)+(Aug!C8*4)+(Sep!C8*3)+(Oct!C8*2)+(Nov!C8*1)</f>
        <v>0</v>
      </c>
      <c r="E8" s="8"/>
      <c r="F8" s="30">
        <f>(Jul!E8*5)+(Aug!E8*4)+(Sep!E8*3)+(Oct!E8*2)+(Nov!E8*1)</f>
        <v>0</v>
      </c>
      <c r="G8" s="8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249</v>
      </c>
      <c r="D9" s="30">
        <f>(Jul!C9*5)+(Aug!C9*4)+(Sep!C9*3)+(Oct!C9*2)+(Nov!C9*1)</f>
        <v>249</v>
      </c>
      <c r="E9" s="8"/>
      <c r="F9" s="30">
        <f>(Jul!E9*5)+(Aug!E9*4)+(Sep!E9*3)+(Oct!E9*2)+(Nov!E9*1)</f>
        <v>0</v>
      </c>
      <c r="G9" s="8">
        <v>4534</v>
      </c>
      <c r="H9" s="30">
        <f>Oct!H9+G9</f>
        <v>4534</v>
      </c>
      <c r="I9" s="30">
        <f t="shared" si="0"/>
        <v>4783</v>
      </c>
      <c r="J9" s="30">
        <f t="shared" si="1"/>
        <v>4783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(Jul!C10*5)+(Aug!C10*4)+(Sep!C10*3)+(Oct!C10*2)+(Nov!C10*1)</f>
        <v>0</v>
      </c>
      <c r="E10" s="8"/>
      <c r="F10" s="30">
        <f>(Jul!E10*5)+(Aug!E10*4)+(Sep!E10*3)+(Oct!E10*2)+(Nov!E10*1)</f>
        <v>0</v>
      </c>
      <c r="G10" s="8"/>
      <c r="H10" s="30">
        <f>Oct!H10+G10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(Jul!C11*5)+(Aug!C11*4)+(Sep!C11*3)+(Oct!C11*2)+(Nov!C11*1)</f>
        <v>0</v>
      </c>
      <c r="E11" s="8"/>
      <c r="F11" s="30">
        <f>(Jul!E11*5)+(Aug!E11*4)+(Sep!E11*3)+(Oct!E11*2)+(Nov!E11*1)</f>
        <v>0</v>
      </c>
      <c r="G11" s="8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(Jul!C12*5)+(Aug!C12*4)+(Sep!C12*3)+(Oct!C12*2)+(Nov!C12*1)</f>
        <v>0</v>
      </c>
      <c r="E12" s="8"/>
      <c r="F12" s="30">
        <f>(Jul!E12*5)+(Aug!E12*4)+(Sep!E12*3)+(Oct!E12*2)+(Nov!E12*1)</f>
        <v>0</v>
      </c>
      <c r="G12" s="8"/>
      <c r="H12" s="30">
        <f>Oct!H12+G12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(Jul!C14*5)+(Aug!C14*4)+(Sep!C14*3)+(Oct!C14*2)+(Nov!C14*1)</f>
        <v>0</v>
      </c>
      <c r="E14" s="8"/>
      <c r="F14" s="30">
        <f>(Jul!E14*5)+(Aug!E14*4)+(Sep!E14*3)+(Oct!E14*2)+(Nov!E14*1)</f>
        <v>0</v>
      </c>
      <c r="G14" s="8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(Jul!C16*5)+(Aug!C16*4)+(Sep!C16*3)+(Oct!C16*2)+(Nov!C16*1)</f>
        <v>0</v>
      </c>
      <c r="E16" s="8"/>
      <c r="F16" s="30">
        <f>(Jul!E16*5)+(Aug!E16*4)+(Sep!E16*3)+(Oct!E16*2)+(Nov!E16*1)</f>
        <v>0</v>
      </c>
      <c r="G16" s="8"/>
      <c r="H16" s="30">
        <f>Oct!H16+G16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(Jul!C17*5)+(Aug!C17*4)+(Sep!C17*3)+(Oct!C17*2)+(Nov!C17*1)</f>
        <v>0</v>
      </c>
      <c r="E17" s="8"/>
      <c r="F17" s="30">
        <f>(Jul!E17*5)+(Aug!E17*4)+(Sep!E17*3)+(Oct!E17*2)+(Nov!E17*1)</f>
        <v>0</v>
      </c>
      <c r="G17" s="8"/>
      <c r="H17" s="30">
        <f>Oct!H17+G17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(Jul!C20*5)+(Aug!C20*4)+(Sep!C20*3)+(Oct!C20*2)+(Nov!C20*1)</f>
        <v>0</v>
      </c>
      <c r="E20" s="8"/>
      <c r="F20" s="30">
        <f>(Jul!E20*5)+(Aug!E20*4)+(Sep!E20*3)+(Oct!E20*2)+(Nov!E20*1)</f>
        <v>0</v>
      </c>
      <c r="G20" s="8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(Jul!C22*5)+(Aug!C22*4)+(Sep!C22*3)+(Oct!C22*2)+(Nov!C22*1)</f>
        <v>0</v>
      </c>
      <c r="E22" s="8"/>
      <c r="F22" s="30">
        <f>(Jul!E22*5)+(Aug!E22*4)+(Sep!E22*3)+(Oct!E22*2)+(Nov!E22*1)</f>
        <v>0</v>
      </c>
      <c r="G22" s="8"/>
      <c r="H22" s="30">
        <f>Oct!H22+G22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(Jul!C24*5)+(Aug!C24*4)+(Sep!C24*3)+(Oct!C24*2)+(Nov!C24*1)</f>
        <v>0</v>
      </c>
      <c r="E24" s="8"/>
      <c r="F24" s="30">
        <f>(Jul!E24*5)+(Aug!E24*4)+(Sep!E24*3)+(Oct!E24*2)+(Nov!E24*1)</f>
        <v>0</v>
      </c>
      <c r="G24" s="8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(Jul!C26*5)+(Aug!C26*4)+(Sep!C26*3)+(Oct!C26*2)+(Nov!C26*1)</f>
        <v>3425</v>
      </c>
      <c r="E26" s="8"/>
      <c r="F26" s="30">
        <f>(Jul!E26*5)+(Aug!E26*4)+(Sep!E26*3)+(Oct!E26*2)+(Nov!E26*1)</f>
        <v>0</v>
      </c>
      <c r="G26" s="8"/>
      <c r="H26" s="30">
        <f>Oct!H26+G26</f>
        <v>7885</v>
      </c>
      <c r="I26" s="30">
        <f t="shared" si="0"/>
        <v>0</v>
      </c>
      <c r="J26" s="30">
        <f t="shared" si="1"/>
        <v>11310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(Jul!C27*5)+(Aug!C27*4)+(Sep!C27*3)+(Oct!C27*2)+(Nov!C27*1)</f>
        <v>7995</v>
      </c>
      <c r="E27" s="8"/>
      <c r="F27" s="30">
        <f>(Jul!E27*5)+(Aug!E27*4)+(Sep!E27*3)+(Oct!E27*2)+(Nov!E27*1)</f>
        <v>0</v>
      </c>
      <c r="G27" s="8"/>
      <c r="H27" s="30">
        <f>Oct!H27+G27</f>
        <v>6937</v>
      </c>
      <c r="I27" s="30">
        <f t="shared" si="0"/>
        <v>0</v>
      </c>
      <c r="J27" s="30">
        <f t="shared" si="1"/>
        <v>14932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(Jul!C28*5)+(Aug!C28*4)+(Sep!C28*3)+(Oct!C28*2)+(Nov!C28*1)</f>
        <v>0</v>
      </c>
      <c r="E28" s="8"/>
      <c r="F28" s="30">
        <f>(Jul!E28*5)+(Aug!E28*4)+(Sep!E28*3)+(Oct!E28*2)+(Nov!E28*1)</f>
        <v>0</v>
      </c>
      <c r="G28" s="8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/>
      <c r="F29" s="30">
        <f>(Jul!E29*5)+(Aug!E29*4)+(Sep!E29*3)+(Oct!E29*2)+(Nov!E29*1)</f>
        <v>0</v>
      </c>
      <c r="G29" s="8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1426</v>
      </c>
      <c r="D30" s="30">
        <f>(Jul!C30*5)+(Aug!C30*4)+(Sep!C30*3)+(Oct!C30*2)+(Nov!C30*1)</f>
        <v>18094</v>
      </c>
      <c r="E30" s="8"/>
      <c r="F30" s="30">
        <f>(Jul!E30*5)+(Aug!E30*4)+(Sep!E30*3)+(Oct!E30*2)+(Nov!E30*1)</f>
        <v>0</v>
      </c>
      <c r="G30" s="8">
        <v>9826</v>
      </c>
      <c r="H30" s="30">
        <f>Oct!H30+G30</f>
        <v>15953</v>
      </c>
      <c r="I30" s="30">
        <f t="shared" si="0"/>
        <v>11252</v>
      </c>
      <c r="J30" s="30">
        <f t="shared" si="1"/>
        <v>34047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1082</v>
      </c>
      <c r="D31" s="30">
        <f>(Jul!C31*5)+(Aug!C31*4)+(Sep!C31*3)+(Oct!C31*2)+(Nov!C31*1)</f>
        <v>2391</v>
      </c>
      <c r="E31" s="8"/>
      <c r="F31" s="30">
        <f>(Jul!E31*5)+(Aug!E31*4)+(Sep!E31*3)+(Oct!E31*2)+(Nov!E31*1)</f>
        <v>0</v>
      </c>
      <c r="G31" s="8">
        <v>6492</v>
      </c>
      <c r="H31" s="30">
        <f>Oct!H31+G31</f>
        <v>6695</v>
      </c>
      <c r="I31" s="30">
        <f t="shared" si="0"/>
        <v>7574</v>
      </c>
      <c r="J31" s="30">
        <f t="shared" si="1"/>
        <v>9086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(Jul!C32*5)+(Aug!C32*4)+(Sep!C32*3)+(Oct!C32*2)+(Nov!C32*1)</f>
        <v>0</v>
      </c>
      <c r="E32" s="8"/>
      <c r="F32" s="30">
        <f>(Jul!E32*5)+(Aug!E32*4)+(Sep!E32*3)+(Oct!E32*2)+(Nov!E32*1)</f>
        <v>0</v>
      </c>
      <c r="G32" s="8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(Jul!C33*5)+(Aug!C33*4)+(Sep!C33*3)+(Oct!C33*2)+(Nov!C33*1)</f>
        <v>0</v>
      </c>
      <c r="E33" s="8"/>
      <c r="F33" s="30">
        <f>(Jul!E33*5)+(Aug!E33*4)+(Sep!E33*3)+(Oct!E33*2)+(Nov!E33*1)</f>
        <v>0</v>
      </c>
      <c r="G33" s="8"/>
      <c r="H33" s="30">
        <f>Oct!H33+G33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3346</v>
      </c>
      <c r="D35" s="30">
        <f>(Jul!C35*5)+(Aug!C35*4)+(Sep!C35*3)+(Oct!C35*2)+(Nov!C35*1)</f>
        <v>48586</v>
      </c>
      <c r="E35" s="8"/>
      <c r="F35" s="30">
        <f>(Jul!E35*5)+(Aug!E35*4)+(Sep!E35*3)+(Oct!E35*2)+(Nov!E35*1)</f>
        <v>0</v>
      </c>
      <c r="G35" s="8">
        <v>64571</v>
      </c>
      <c r="H35" s="30">
        <f>Oct!H35+G35</f>
        <v>208411</v>
      </c>
      <c r="I35" s="30">
        <f t="shared" si="0"/>
        <v>67917</v>
      </c>
      <c r="J35" s="30">
        <f t="shared" si="1"/>
        <v>256997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(Jul!C37*5)+(Aug!C37*4)+(Sep!C37*3)+(Oct!C37*2)+(Nov!C37*1)</f>
        <v>0</v>
      </c>
      <c r="E37" s="8"/>
      <c r="F37" s="30">
        <f>(Jul!E37*5)+(Aug!E37*4)+(Sep!E37*3)+(Oct!E37*2)+(Nov!E37*1)</f>
        <v>0</v>
      </c>
      <c r="G37" s="8"/>
      <c r="H37" s="30">
        <f>Oct!H37+G37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5578</v>
      </c>
      <c r="D39" s="30">
        <f>(Jul!C39*5)+(Aug!C39*4)+(Sep!C39*3)+(Oct!C39*2)+(Nov!C39*1)</f>
        <v>18568</v>
      </c>
      <c r="E39" s="8"/>
      <c r="F39" s="30">
        <f>(Jul!E39*5)+(Aug!E39*4)+(Sep!E39*3)+(Oct!E39*2)+(Nov!E39*1)</f>
        <v>0</v>
      </c>
      <c r="G39" s="8">
        <v>101035</v>
      </c>
      <c r="H39" s="30">
        <f>Oct!H39+G39</f>
        <v>126240</v>
      </c>
      <c r="I39" s="30">
        <f t="shared" si="0"/>
        <v>106613</v>
      </c>
      <c r="J39" s="30">
        <f t="shared" si="1"/>
        <v>144808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(Jul!C41*5)+(Aug!C41*4)+(Sep!C41*3)+(Oct!C41*2)+(Nov!C41*1)</f>
        <v>0</v>
      </c>
      <c r="E41" s="8"/>
      <c r="F41" s="30">
        <f>(Jul!E41*5)+(Aug!E41*4)+(Sep!E41*3)+(Oct!E41*2)+(Nov!E41*1)</f>
        <v>0</v>
      </c>
      <c r="G41" s="8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(Jul!C42*5)+(Aug!C42*4)+(Sep!C42*3)+(Oct!C42*2)+(Nov!C42*1)</f>
        <v>8704</v>
      </c>
      <c r="E42" s="8"/>
      <c r="F42" s="30">
        <f>(Jul!E42*5)+(Aug!E42*4)+(Sep!E42*3)+(Oct!E42*2)+(Nov!E42*1)</f>
        <v>0</v>
      </c>
      <c r="G42" s="8"/>
      <c r="H42" s="30">
        <f>Oct!H42+G42</f>
        <v>92784</v>
      </c>
      <c r="I42" s="30">
        <f t="shared" si="0"/>
        <v>0</v>
      </c>
      <c r="J42" s="30">
        <f t="shared" si="1"/>
        <v>101488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(Jul!C43*5)+(Aug!C43*4)+(Sep!C43*3)+(Oct!C43*2)+(Nov!C43*1)</f>
        <v>0</v>
      </c>
      <c r="E43" s="8"/>
      <c r="F43" s="30">
        <f>(Jul!E43*5)+(Aug!E43*4)+(Sep!E43*3)+(Oct!E43*2)+(Nov!E43*1)</f>
        <v>0</v>
      </c>
      <c r="G43" s="8"/>
      <c r="H43" s="30">
        <f>Oct!H43+G43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(Jul!C44*5)+(Aug!C44*4)+(Sep!C44*3)+(Oct!C44*2)+(Nov!C44*1)</f>
        <v>14858</v>
      </c>
      <c r="E44" s="8"/>
      <c r="F44" s="30">
        <f>(Jul!E44*5)+(Aug!E44*4)+(Sep!E44*3)+(Oct!E44*2)+(Nov!E44*1)</f>
        <v>0</v>
      </c>
      <c r="G44" s="8"/>
      <c r="H44" s="30">
        <f>Oct!H44+G44</f>
        <v>245338</v>
      </c>
      <c r="I44" s="30">
        <f t="shared" si="0"/>
        <v>0</v>
      </c>
      <c r="J44" s="30">
        <f t="shared" si="1"/>
        <v>260196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(Jul!C47*5)+(Aug!C47*4)+(Sep!C47*3)+(Oct!C47*2)+(Nov!C47*1)</f>
        <v>0</v>
      </c>
      <c r="E47" s="8"/>
      <c r="F47" s="30">
        <f>(Jul!E47*5)+(Aug!E47*4)+(Sep!E47*3)+(Oct!E47*2)+(Nov!E47*1)</f>
        <v>0</v>
      </c>
      <c r="G47" s="8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(Jul!C48*5)+(Aug!C48*4)+(Sep!C48*3)+(Oct!C48*2)+(Nov!C48*1)</f>
        <v>0</v>
      </c>
      <c r="E48" s="8"/>
      <c r="F48" s="30">
        <f>(Jul!E48*5)+(Aug!E48*4)+(Sep!E48*3)+(Oct!E48*2)+(Nov!E48*1)</f>
        <v>0</v>
      </c>
      <c r="G48" s="8"/>
      <c r="H48" s="30">
        <f>Oct!H48+G48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(Jul!C49*5)+(Aug!C49*4)+(Sep!C49*3)+(Oct!C49*2)+(Nov!C49*1)</f>
        <v>0</v>
      </c>
      <c r="E49" s="8"/>
      <c r="F49" s="30">
        <f>(Jul!E49*5)+(Aug!E49*4)+(Sep!E49*3)+(Oct!E49*2)+(Nov!E49*1)</f>
        <v>0</v>
      </c>
      <c r="G49" s="8"/>
      <c r="H49" s="30">
        <f>Oct!H49+G49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85</v>
      </c>
      <c r="D50" s="30">
        <f>(Jul!C50*5)+(Aug!C50*4)+(Sep!C50*3)+(Oct!C50*2)+(Nov!C50*1)</f>
        <v>23337</v>
      </c>
      <c r="E50" s="8"/>
      <c r="F50" s="30">
        <f>(Jul!E50*5)+(Aug!E50*4)+(Sep!E50*3)+(Oct!E50*2)+(Nov!E50*1)</f>
        <v>0</v>
      </c>
      <c r="G50" s="8">
        <v>841</v>
      </c>
      <c r="H50" s="30">
        <f>Oct!H50+G50</f>
        <v>14871</v>
      </c>
      <c r="I50" s="30">
        <f t="shared" si="0"/>
        <v>926</v>
      </c>
      <c r="J50" s="30">
        <f t="shared" si="1"/>
        <v>38208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(Jul!C51*5)+(Aug!C51*4)+(Sep!C51*3)+(Oct!C51*2)+(Nov!C51*1)</f>
        <v>0</v>
      </c>
      <c r="E51" s="8"/>
      <c r="F51" s="30">
        <f>(Jul!E51*5)+(Aug!E51*4)+(Sep!E51*3)+(Oct!E51*2)+(Nov!E51*1)</f>
        <v>0</v>
      </c>
      <c r="G51" s="8"/>
      <c r="H51" s="30">
        <f>Oct!H51+G51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(Jul!C54*5)+(Aug!C54*4)+(Sep!C54*3)+(Oct!C54*2)+(Nov!C54*1)</f>
        <v>0</v>
      </c>
      <c r="E54" s="8"/>
      <c r="F54" s="30">
        <f>(Jul!E54*5)+(Aug!E54*4)+(Sep!E54*3)+(Oct!E54*2)+(Nov!E54*1)</f>
        <v>0</v>
      </c>
      <c r="G54" s="8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1449</v>
      </c>
      <c r="D55" s="30">
        <f>(Jul!C55*5)+(Aug!C55*4)+(Sep!C55*3)+(Oct!C55*2)+(Nov!C55*1)</f>
        <v>40465</v>
      </c>
      <c r="E55" s="8"/>
      <c r="F55" s="30">
        <f>(Jul!E55*5)+(Aug!E55*4)+(Sep!E55*3)+(Oct!E55*2)+(Nov!E55*1)</f>
        <v>0</v>
      </c>
      <c r="G55" s="8">
        <v>5773</v>
      </c>
      <c r="H55" s="30">
        <f>Oct!H55+G55</f>
        <v>40483</v>
      </c>
      <c r="I55" s="30">
        <f t="shared" si="0"/>
        <v>7222</v>
      </c>
      <c r="J55" s="30">
        <f t="shared" si="1"/>
        <v>80948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(Jul!C57*5)+(Aug!C57*4)+(Sep!C57*3)+(Oct!C57*2)+(Nov!C57*1)</f>
        <v>16582</v>
      </c>
      <c r="E57" s="8"/>
      <c r="F57" s="30">
        <f>(Jul!E57*5)+(Aug!E57*4)+(Sep!E57*3)+(Oct!E57*2)+(Nov!E57*1)</f>
        <v>0</v>
      </c>
      <c r="G57" s="8"/>
      <c r="H57" s="30">
        <f>Oct!H57+G57</f>
        <v>30986</v>
      </c>
      <c r="I57" s="30">
        <f t="shared" si="0"/>
        <v>0</v>
      </c>
      <c r="J57" s="30">
        <f t="shared" si="1"/>
        <v>47568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(Jul!C58*5)+(Aug!C58*4)+(Sep!C58*3)+(Oct!C58*2)+(Nov!C58*1)</f>
        <v>0</v>
      </c>
      <c r="E58" s="8"/>
      <c r="F58" s="30">
        <f>(Jul!E58*5)+(Aug!E58*4)+(Sep!E58*3)+(Oct!E58*2)+(Nov!E58*1)</f>
        <v>0</v>
      </c>
      <c r="G58" s="8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(Jul!C59*5)+(Aug!C59*4)+(Sep!C59*3)+(Oct!C59*2)+(Nov!C59*1)</f>
        <v>0</v>
      </c>
      <c r="E59" s="8"/>
      <c r="F59" s="30">
        <f>(Jul!E59*5)+(Aug!E59*4)+(Sep!E59*3)+(Oct!E59*2)+(Nov!E59*1)</f>
        <v>0</v>
      </c>
      <c r="G59" s="8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2565</v>
      </c>
      <c r="D60" s="30">
        <f>(Jul!C60*5)+(Aug!C60*4)+(Sep!C60*3)+(Oct!C60*2)+(Nov!C60*1)</f>
        <v>20868</v>
      </c>
      <c r="E60" s="8"/>
      <c r="F60" s="30">
        <f>(Jul!E60*5)+(Aug!E60*4)+(Sep!E60*3)+(Oct!E60*2)+(Nov!E60*1)</f>
        <v>0</v>
      </c>
      <c r="G60" s="8">
        <v>7697</v>
      </c>
      <c r="H60" s="30">
        <f>Oct!H60+G60</f>
        <v>34063</v>
      </c>
      <c r="I60" s="30">
        <f t="shared" si="0"/>
        <v>10262</v>
      </c>
      <c r="J60" s="30">
        <f t="shared" si="1"/>
        <v>54931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(Jul!C63*5)+(Aug!C63*4)+(Sep!C63*3)+(Oct!C63*2)+(Nov!C63*1)</f>
        <v>1010</v>
      </c>
      <c r="E63" s="8"/>
      <c r="F63" s="30">
        <f>(Jul!E63*5)+(Aug!E63*4)+(Sep!E63*3)+(Oct!E63*2)+(Nov!E63*1)</f>
        <v>0</v>
      </c>
      <c r="G63" s="8"/>
      <c r="H63" s="30">
        <f>Oct!H63+G63</f>
        <v>404</v>
      </c>
      <c r="I63" s="30">
        <f t="shared" si="0"/>
        <v>0</v>
      </c>
      <c r="J63" s="30">
        <f t="shared" si="1"/>
        <v>1414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(Jul!C66*5)+(Aug!C66*4)+(Sep!C66*3)+(Oct!C66*2)+(Nov!C66*1)</f>
        <v>0</v>
      </c>
      <c r="E66" s="8"/>
      <c r="F66" s="30">
        <f>(Jul!E66*5)+(Aug!E66*4)+(Sep!E66*3)+(Oct!E66*2)+(Nov!E66*1)</f>
        <v>0</v>
      </c>
      <c r="G66" s="8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(Jul!C70*5)+(Aug!C70*4)+(Sep!C70*3)+(Oct!C70*2)+(Nov!C70*1)</f>
        <v>5704</v>
      </c>
      <c r="E70" s="8"/>
      <c r="F70" s="30">
        <f>(Jul!E70*5)+(Aug!E70*4)+(Sep!E70*3)+(Oct!E70*2)+(Nov!E70*1)</f>
        <v>0</v>
      </c>
      <c r="G70" s="8"/>
      <c r="H70" s="30">
        <f>Oct!H70+G70</f>
        <v>2850</v>
      </c>
      <c r="I70" s="30">
        <f t="shared" si="2"/>
        <v>0</v>
      </c>
      <c r="J70" s="30">
        <f t="shared" si="3"/>
        <v>8554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(Jul!C71*5)+(Aug!C71*4)+(Sep!C71*3)+(Oct!C71*2)+(Nov!C71*1)</f>
        <v>0</v>
      </c>
      <c r="E71" s="8"/>
      <c r="F71" s="30">
        <f>(Jul!E71*5)+(Aug!E71*4)+(Sep!E71*3)+(Oct!E71*2)+(Nov!E71*1)</f>
        <v>0</v>
      </c>
      <c r="G71" s="8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>SUM(C5:C31)</f>
        <v>9815</v>
      </c>
      <c r="D72" s="31">
        <f t="shared" ref="D72:J72" si="4">SUM(D5:D31)</f>
        <v>188207</v>
      </c>
      <c r="E72" s="31">
        <f t="shared" si="4"/>
        <v>0</v>
      </c>
      <c r="F72" s="31">
        <f t="shared" si="4"/>
        <v>0</v>
      </c>
      <c r="G72" s="31">
        <f t="shared" si="4"/>
        <v>58235</v>
      </c>
      <c r="H72" s="31">
        <f t="shared" si="4"/>
        <v>496608</v>
      </c>
      <c r="I72" s="31">
        <f t="shared" si="4"/>
        <v>68050</v>
      </c>
      <c r="J72" s="31">
        <f t="shared" si="4"/>
        <v>684815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13023</v>
      </c>
      <c r="D73" s="31">
        <f t="shared" si="5"/>
        <v>198682</v>
      </c>
      <c r="E73" s="31">
        <f t="shared" si="5"/>
        <v>0</v>
      </c>
      <c r="F73" s="31">
        <f t="shared" si="5"/>
        <v>0</v>
      </c>
      <c r="G73" s="31">
        <f t="shared" si="5"/>
        <v>179917</v>
      </c>
      <c r="H73" s="31">
        <f t="shared" si="5"/>
        <v>796430</v>
      </c>
      <c r="I73" s="31">
        <f t="shared" si="5"/>
        <v>192940</v>
      </c>
      <c r="J73" s="31">
        <f t="shared" si="5"/>
        <v>995112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22838</v>
      </c>
      <c r="D74" s="31">
        <f t="shared" ref="D74:J74" si="6">SUM(D72:D73)</f>
        <v>386889</v>
      </c>
      <c r="E74" s="31">
        <f t="shared" si="6"/>
        <v>0</v>
      </c>
      <c r="F74" s="31">
        <f t="shared" si="6"/>
        <v>0</v>
      </c>
      <c r="G74" s="31">
        <f t="shared" si="6"/>
        <v>238152</v>
      </c>
      <c r="H74" s="31">
        <f t="shared" si="6"/>
        <v>1293038</v>
      </c>
      <c r="I74" s="31">
        <f t="shared" si="6"/>
        <v>260990</v>
      </c>
      <c r="J74" s="31">
        <f t="shared" si="6"/>
        <v>1679927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45" activePane="bottomLeft" state="frozen"/>
      <selection pane="bottomLeft" activeCell="C61" sqref="C61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11480</v>
      </c>
      <c r="D5" s="30">
        <f>(Jul!C5*6)+(Aug!C5*5)+(Sep!C5*4)+(Oct!C5*3)+(Nov!C5*2)+(Dec!C5*1)</f>
        <v>190864</v>
      </c>
      <c r="E5" s="8"/>
      <c r="F5" s="30">
        <f>(Jul!E5*6)+(Aug!E5*5)+(Sep!E5*4)+(Oct!E5*3)+(Nov!E5*2)+(Dec!E5*1)</f>
        <v>0</v>
      </c>
      <c r="G5" s="8">
        <v>36536</v>
      </c>
      <c r="H5" s="30">
        <f>Nov!H5+G5</f>
        <v>458832</v>
      </c>
      <c r="I5" s="30">
        <f t="shared" ref="I5:I63" si="0">C5+E5+G5</f>
        <v>48016</v>
      </c>
      <c r="J5" s="30">
        <f t="shared" ref="J5:J63" si="1">D5+F5+H5</f>
        <v>649696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(Jul!C6*6)+(Aug!C6*5)+(Sep!C6*4)+(Oct!C6*3)+(Nov!C6*2)+(Dec!C6*1)</f>
        <v>13014</v>
      </c>
      <c r="E6" s="8"/>
      <c r="F6" s="30">
        <f>(Jul!E6*6)+(Aug!E6*5)+(Sep!E6*4)+(Oct!E6*3)+(Nov!E6*2)+(Dec!E6*1)</f>
        <v>0</v>
      </c>
      <c r="G6" s="8"/>
      <c r="H6" s="30">
        <f>Nov!H6+G6</f>
        <v>8988</v>
      </c>
      <c r="I6" s="30">
        <f t="shared" si="0"/>
        <v>0</v>
      </c>
      <c r="J6" s="30">
        <f t="shared" si="1"/>
        <v>22002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2746</v>
      </c>
      <c r="D7" s="30">
        <f>(Jul!C7*6)+(Aug!C7*5)+(Sep!C7*4)+(Oct!C7*3)+(Nov!C7*2)+(Dec!C7*1)</f>
        <v>20030</v>
      </c>
      <c r="E7" s="8"/>
      <c r="F7" s="30">
        <f>(Jul!E7*6)+(Aug!E7*5)+(Sep!E7*4)+(Oct!E7*3)+(Nov!E7*2)+(Dec!E7*1)</f>
        <v>0</v>
      </c>
      <c r="G7" s="8">
        <v>6586</v>
      </c>
      <c r="H7" s="30">
        <f>Nov!H7+G7</f>
        <v>29906</v>
      </c>
      <c r="I7" s="30">
        <f t="shared" si="0"/>
        <v>9332</v>
      </c>
      <c r="J7" s="30">
        <f t="shared" si="1"/>
        <v>49936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498</v>
      </c>
      <c r="E9" s="8"/>
      <c r="F9" s="30">
        <f>(Jul!E9*6)+(Aug!E9*5)+(Sep!E9*4)+(Oct!E9*3)+(Nov!E9*2)+(Dec!E9*1)</f>
        <v>0</v>
      </c>
      <c r="G9" s="8"/>
      <c r="H9" s="30">
        <f>Nov!H9+G9</f>
        <v>4534</v>
      </c>
      <c r="I9" s="30">
        <f t="shared" si="0"/>
        <v>0</v>
      </c>
      <c r="J9" s="30">
        <f t="shared" si="1"/>
        <v>5032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753</v>
      </c>
      <c r="D10" s="30">
        <f>(Jul!C10*6)+(Aug!C10*5)+(Sep!C10*4)+(Oct!C10*3)+(Nov!C10*2)+(Dec!C10*1)</f>
        <v>753</v>
      </c>
      <c r="E10" s="8"/>
      <c r="F10" s="30">
        <f>(Jul!E10*6)+(Aug!E10*5)+(Sep!E10*4)+(Oct!E10*3)+(Nov!E10*2)+(Dec!E10*1)</f>
        <v>0</v>
      </c>
      <c r="G10" s="8">
        <v>10310</v>
      </c>
      <c r="H10" s="30">
        <f>Nov!H10+G10</f>
        <v>10310</v>
      </c>
      <c r="I10" s="30">
        <f t="shared" si="0"/>
        <v>11063</v>
      </c>
      <c r="J10" s="30">
        <f t="shared" si="1"/>
        <v>11063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0</v>
      </c>
      <c r="E12" s="8"/>
      <c r="F12" s="30">
        <f>(Jul!E12*6)+(Aug!E12*5)+(Sep!E12*4)+(Oct!E12*3)+(Nov!E12*2)+(Dec!E12*1)</f>
        <v>0</v>
      </c>
      <c r="G12" s="8"/>
      <c r="H12" s="30">
        <f>Nov!H12+G12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(Jul!C16*6)+(Aug!C16*5)+(Sep!C16*4)+(Oct!C16*3)+(Nov!C16*2)+(Dec!C16*1)</f>
        <v>0</v>
      </c>
      <c r="E16" s="8"/>
      <c r="F16" s="30">
        <f>(Jul!E16*6)+(Aug!E16*5)+(Sep!E16*4)+(Oct!E16*3)+(Nov!E16*2)+(Dec!E16*1)</f>
        <v>0</v>
      </c>
      <c r="G16" s="8"/>
      <c r="H16" s="30">
        <f>Nov!H16+G16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(Jul!C17*6)+(Aug!C17*5)+(Sep!C17*4)+(Oct!C17*3)+(Nov!C17*2)+(Dec!C17*1)</f>
        <v>0</v>
      </c>
      <c r="E17" s="8"/>
      <c r="F17" s="30">
        <f>(Jul!E17*6)+(Aug!E17*5)+(Sep!E17*4)+(Oct!E17*3)+(Nov!E17*2)+(Dec!E17*1)</f>
        <v>0</v>
      </c>
      <c r="G17" s="8"/>
      <c r="H17" s="30">
        <f>Nov!H17+G17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0</v>
      </c>
      <c r="E22" s="8"/>
      <c r="F22" s="30">
        <f>(Jul!E22*6)+(Aug!E22*5)+(Sep!E22*4)+(Oct!E22*3)+(Nov!E22*2)+(Dec!E22*1)</f>
        <v>0</v>
      </c>
      <c r="G22" s="8"/>
      <c r="H22" s="30">
        <f>Nov!H22+G22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1293</v>
      </c>
      <c r="D24" s="30">
        <f>(Jul!C24*6)+(Aug!C24*5)+(Sep!C24*4)+(Oct!C24*3)+(Nov!C24*2)+(Dec!C24*1)</f>
        <v>1293</v>
      </c>
      <c r="E24" s="8"/>
      <c r="F24" s="30">
        <f>(Jul!E24*6)+(Aug!E24*5)+(Sep!E24*4)+(Oct!E24*3)+(Nov!E24*2)+(Dec!E24*1)</f>
        <v>0</v>
      </c>
      <c r="G24" s="8">
        <v>4818</v>
      </c>
      <c r="H24" s="30">
        <f>Nov!H24+G24</f>
        <v>4818</v>
      </c>
      <c r="I24" s="30">
        <f t="shared" si="0"/>
        <v>6111</v>
      </c>
      <c r="J24" s="30">
        <f t="shared" si="1"/>
        <v>6111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4110</v>
      </c>
      <c r="E26" s="8"/>
      <c r="F26" s="30">
        <f>(Jul!E26*6)+(Aug!E26*5)+(Sep!E26*4)+(Oct!E26*3)+(Nov!E26*2)+(Dec!E26*1)</f>
        <v>0</v>
      </c>
      <c r="G26" s="8"/>
      <c r="H26" s="30">
        <f>Nov!H26+G26</f>
        <v>7885</v>
      </c>
      <c r="I26" s="30">
        <f t="shared" si="0"/>
        <v>0</v>
      </c>
      <c r="J26" s="30">
        <f t="shared" si="1"/>
        <v>11995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9594</v>
      </c>
      <c r="E27" s="8"/>
      <c r="F27" s="30">
        <f>(Jul!E27*6)+(Aug!E27*5)+(Sep!E27*4)+(Oct!E27*3)+(Nov!E27*2)+(Dec!E27*1)</f>
        <v>0</v>
      </c>
      <c r="G27" s="8"/>
      <c r="H27" s="30">
        <f>Nov!H27+G27</f>
        <v>6937</v>
      </c>
      <c r="I27" s="30">
        <f t="shared" si="0"/>
        <v>0</v>
      </c>
      <c r="J27" s="30">
        <f t="shared" si="1"/>
        <v>16531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24908</v>
      </c>
      <c r="E30" s="8"/>
      <c r="F30" s="30">
        <f>(Jul!E30*6)+(Aug!E30*5)+(Sep!E30*4)+(Oct!E30*3)+(Nov!E30*2)+(Dec!E30*1)</f>
        <v>0</v>
      </c>
      <c r="G30" s="8"/>
      <c r="H30" s="30">
        <f>Nov!H30+G30</f>
        <v>15953</v>
      </c>
      <c r="I30" s="30">
        <f t="shared" si="0"/>
        <v>0</v>
      </c>
      <c r="J30" s="30">
        <f t="shared" si="1"/>
        <v>40861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2966</v>
      </c>
      <c r="D31" s="30">
        <f>(Jul!C31*6)+(Aug!C31*5)+(Sep!C31*4)+(Oct!C31*3)+(Nov!C31*2)+(Dec!C31*1)</f>
        <v>6782</v>
      </c>
      <c r="E31" s="8"/>
      <c r="F31" s="30">
        <f>(Jul!E31*6)+(Aug!E31*5)+(Sep!E31*4)+(Oct!E31*3)+(Nov!E31*2)+(Dec!E31*1)</f>
        <v>0</v>
      </c>
      <c r="G31" s="8">
        <v>18620</v>
      </c>
      <c r="H31" s="30">
        <f>Nov!H31+G31</f>
        <v>25315</v>
      </c>
      <c r="I31" s="30">
        <f t="shared" si="0"/>
        <v>21586</v>
      </c>
      <c r="J31" s="30">
        <f t="shared" si="1"/>
        <v>32097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(Jul!C33*6)+(Aug!C33*5)+(Sep!C33*4)+(Oct!C33*3)+(Nov!C33*2)+(Dec!C33*1)</f>
        <v>0</v>
      </c>
      <c r="E33" s="8"/>
      <c r="F33" s="30">
        <f>(Jul!E33*6)+(Aug!E33*5)+(Sep!E33*4)+(Oct!E33*3)+(Nov!E33*2)+(Dec!E33*1)</f>
        <v>0</v>
      </c>
      <c r="G33" s="8"/>
      <c r="H33" s="30">
        <f>Nov!H33+G33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1571</v>
      </c>
      <c r="D35" s="30">
        <f>(Jul!C35*6)+(Aug!C35*5)+(Sep!C35*4)+(Oct!C35*3)+(Nov!C35*2)+(Dec!C35*1)</f>
        <v>68951</v>
      </c>
      <c r="E35" s="8"/>
      <c r="F35" s="30">
        <f>(Jul!E35*6)+(Aug!E35*5)+(Sep!E35*4)+(Oct!E35*3)+(Nov!E35*2)+(Dec!E35*1)</f>
        <v>0</v>
      </c>
      <c r="G35" s="8">
        <v>3501</v>
      </c>
      <c r="H35" s="30">
        <f>Nov!H35+G35</f>
        <v>211912</v>
      </c>
      <c r="I35" s="30">
        <f t="shared" si="0"/>
        <v>5072</v>
      </c>
      <c r="J35" s="30">
        <f t="shared" si="1"/>
        <v>280863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0</v>
      </c>
      <c r="E37" s="8"/>
      <c r="F37" s="30">
        <f>(Jul!E37*6)+(Aug!E37*5)+(Sep!E37*4)+(Oct!E37*3)+(Nov!E37*2)+(Dec!E37*1)</f>
        <v>0</v>
      </c>
      <c r="G37" s="8"/>
      <c r="H37" s="30">
        <f>Nov!H37+G37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(Jul!C39*6)+(Aug!C39*5)+(Sep!C39*4)+(Oct!C39*3)+(Nov!C39*2)+(Dec!C39*1)</f>
        <v>27898</v>
      </c>
      <c r="E39" s="8"/>
      <c r="F39" s="30">
        <f>(Jul!E39*6)+(Aug!E39*5)+(Sep!E39*4)+(Oct!E39*3)+(Nov!E39*2)+(Dec!E39*1)</f>
        <v>0</v>
      </c>
      <c r="G39" s="8"/>
      <c r="H39" s="30">
        <f>Nov!H39+G39</f>
        <v>126240</v>
      </c>
      <c r="I39" s="30">
        <f t="shared" si="0"/>
        <v>0</v>
      </c>
      <c r="J39" s="30">
        <f t="shared" si="1"/>
        <v>154138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(Jul!C42*6)+(Aug!C42*5)+(Sep!C42*4)+(Oct!C42*3)+(Nov!C42*2)+(Dec!C42*1)</f>
        <v>10880</v>
      </c>
      <c r="E42" s="8"/>
      <c r="F42" s="30">
        <f>(Jul!E42*6)+(Aug!E42*5)+(Sep!E42*4)+(Oct!E42*3)+(Nov!E42*2)+(Dec!E42*1)</f>
        <v>0</v>
      </c>
      <c r="G42" s="8"/>
      <c r="H42" s="30">
        <f>Nov!H42+G42</f>
        <v>92784</v>
      </c>
      <c r="I42" s="30">
        <f t="shared" si="0"/>
        <v>0</v>
      </c>
      <c r="J42" s="30">
        <f t="shared" si="1"/>
        <v>103664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(Jul!C43*6)+(Aug!C43*5)+(Sep!C43*4)+(Oct!C43*3)+(Nov!C43*2)+(Dec!C43*1)</f>
        <v>0</v>
      </c>
      <c r="E43" s="8"/>
      <c r="F43" s="30">
        <f>(Jul!E43*6)+(Aug!E43*5)+(Sep!E43*4)+(Oct!E43*3)+(Nov!E43*2)+(Dec!E43*1)</f>
        <v>0</v>
      </c>
      <c r="G43" s="8"/>
      <c r="H43" s="30">
        <f>Nov!H43+G43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720</v>
      </c>
      <c r="D44" s="30">
        <f>(Jul!C44*6)+(Aug!C44*5)+(Sep!C44*4)+(Oct!C44*3)+(Nov!C44*2)+(Dec!C44*1)</f>
        <v>19318</v>
      </c>
      <c r="E44" s="8"/>
      <c r="F44" s="30">
        <f>(Jul!E44*6)+(Aug!E44*5)+(Sep!E44*4)+(Oct!E44*3)+(Nov!E44*2)+(Dec!E44*1)</f>
        <v>0</v>
      </c>
      <c r="G44" s="8">
        <v>3747</v>
      </c>
      <c r="H44" s="30">
        <f>Nov!H44+G44</f>
        <v>249085</v>
      </c>
      <c r="I44" s="30">
        <f t="shared" si="0"/>
        <v>4467</v>
      </c>
      <c r="J44" s="30">
        <f t="shared" si="1"/>
        <v>268403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(Jul!C48*6)+(Aug!C48*5)+(Sep!C48*4)+(Oct!C48*3)+(Nov!C48*2)+(Dec!C48*1)</f>
        <v>0</v>
      </c>
      <c r="E48" s="8"/>
      <c r="F48" s="30">
        <f>(Jul!E48*6)+(Aug!E48*5)+(Sep!E48*4)+(Oct!E48*3)+(Nov!E48*2)+(Dec!E48*1)</f>
        <v>0</v>
      </c>
      <c r="G48" s="8"/>
      <c r="H48" s="30">
        <f>Nov!H48+G48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0</v>
      </c>
      <c r="E49" s="8"/>
      <c r="F49" s="30">
        <f>(Jul!E49*6)+(Aug!E49*5)+(Sep!E49*4)+(Oct!E49*3)+(Nov!E49*2)+(Dec!E49*1)</f>
        <v>0</v>
      </c>
      <c r="G49" s="8"/>
      <c r="H49" s="30">
        <f>Nov!H49+G49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(Jul!C50*6)+(Aug!C50*5)+(Sep!C50*4)+(Oct!C50*3)+(Nov!C50*2)+(Dec!C50*1)</f>
        <v>29205</v>
      </c>
      <c r="E50" s="8"/>
      <c r="F50" s="30">
        <f>(Jul!E50*6)+(Aug!E50*5)+(Sep!E50*4)+(Oct!E50*3)+(Nov!E50*2)+(Dec!E50*1)</f>
        <v>0</v>
      </c>
      <c r="G50" s="8"/>
      <c r="H50" s="30">
        <f>Nov!H50+G50</f>
        <v>14871</v>
      </c>
      <c r="I50" s="30">
        <f t="shared" si="0"/>
        <v>0</v>
      </c>
      <c r="J50" s="30">
        <f t="shared" si="1"/>
        <v>44076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0</v>
      </c>
      <c r="E51" s="8"/>
      <c r="F51" s="30">
        <f>(Jul!E51*6)+(Aug!E51*5)+(Sep!E51*4)+(Oct!E51*3)+(Nov!E51*2)+(Dec!E51*1)</f>
        <v>0</v>
      </c>
      <c r="G51" s="8"/>
      <c r="H51" s="30">
        <f>Nov!H51+G51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1481</v>
      </c>
      <c r="D55" s="30">
        <f>(Jul!C55*6)+(Aug!C55*5)+(Sep!C55*4)+(Oct!C55*3)+(Nov!C55*2)+(Dec!C55*1)</f>
        <v>57067</v>
      </c>
      <c r="E55" s="8"/>
      <c r="F55" s="30">
        <f>(Jul!E55*6)+(Aug!E55*5)+(Sep!E55*4)+(Oct!E55*3)+(Nov!E55*2)+(Dec!E55*1)</f>
        <v>0</v>
      </c>
      <c r="G55" s="8">
        <v>17339</v>
      </c>
      <c r="H55" s="30">
        <f>Nov!H55+G55</f>
        <v>57822</v>
      </c>
      <c r="I55" s="30">
        <f t="shared" si="0"/>
        <v>18820</v>
      </c>
      <c r="J55" s="30">
        <f t="shared" si="1"/>
        <v>114889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297</v>
      </c>
      <c r="D57" s="30">
        <f>(Jul!C57*6)+(Aug!C57*5)+(Sep!C57*4)+(Oct!C57*3)+(Nov!C57*2)+(Dec!C57*1)</f>
        <v>21204</v>
      </c>
      <c r="E57" s="8"/>
      <c r="F57" s="30">
        <f>(Jul!E57*6)+(Aug!E57*5)+(Sep!E57*4)+(Oct!E57*3)+(Nov!E57*2)+(Dec!E57*1)</f>
        <v>0</v>
      </c>
      <c r="G57" s="8">
        <v>532</v>
      </c>
      <c r="H57" s="30">
        <f>Nov!H57+G57</f>
        <v>31518</v>
      </c>
      <c r="I57" s="30">
        <f t="shared" si="0"/>
        <v>829</v>
      </c>
      <c r="J57" s="30">
        <f t="shared" si="1"/>
        <v>52722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451</v>
      </c>
      <c r="D60" s="30">
        <f>(Jul!C60*6)+(Aug!C60*5)+(Sep!C60*4)+(Oct!C60*3)+(Nov!C60*2)+(Dec!C60*1)</f>
        <v>31174</v>
      </c>
      <c r="E60" s="8"/>
      <c r="F60" s="30">
        <f>(Jul!E60*6)+(Aug!E60*5)+(Sep!E60*4)+(Oct!E60*3)+(Nov!E60*2)+(Dec!E60*1)</f>
        <v>0</v>
      </c>
      <c r="G60" s="8">
        <v>880</v>
      </c>
      <c r="H60" s="30">
        <f>Nov!H60+G60</f>
        <v>34943</v>
      </c>
      <c r="I60" s="30">
        <f t="shared" si="0"/>
        <v>1331</v>
      </c>
      <c r="J60" s="30">
        <f t="shared" si="1"/>
        <v>66117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(Jul!C63*6)+(Aug!C63*5)+(Sep!C63*4)+(Oct!C63*3)+(Nov!C63*2)+(Dec!C63*1)</f>
        <v>1212</v>
      </c>
      <c r="E63" s="8"/>
      <c r="F63" s="30">
        <f>(Jul!E63*6)+(Aug!E63*5)+(Sep!E63*4)+(Oct!E63*3)+(Nov!E63*2)+(Dec!E63*1)</f>
        <v>0</v>
      </c>
      <c r="G63" s="8"/>
      <c r="H63" s="30">
        <f>Nov!H63+G63</f>
        <v>404</v>
      </c>
      <c r="I63" s="30">
        <f t="shared" si="0"/>
        <v>0</v>
      </c>
      <c r="J63" s="30">
        <f t="shared" si="1"/>
        <v>1616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7130</v>
      </c>
      <c r="E70" s="8"/>
      <c r="F70" s="30">
        <f>(Jul!E70*6)+(Aug!E70*5)+(Sep!E70*4)+(Oct!E70*3)+(Nov!E70*2)+(Dec!E70*1)</f>
        <v>0</v>
      </c>
      <c r="G70" s="8"/>
      <c r="H70" s="30">
        <f>Nov!H70+G70</f>
        <v>2850</v>
      </c>
      <c r="I70" s="30">
        <f t="shared" si="2"/>
        <v>0</v>
      </c>
      <c r="J70" s="30">
        <f t="shared" si="3"/>
        <v>9980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(Jul!C71*6)+(Aug!C71*5)+(Sep!C71*4)+(Oct!C71*3)+(Nov!C71*2)+(Dec!C71*1)</f>
        <v>0</v>
      </c>
      <c r="E71" s="8"/>
      <c r="F71" s="30">
        <f>(Jul!E71*6)+(Aug!E71*5)+(Sep!E71*4)+(Oct!E71*3)+(Nov!E71*2)+(Dec!E71*1)</f>
        <v>0</v>
      </c>
      <c r="G71" s="8"/>
      <c r="H71" s="30">
        <f>Nov!H71+G71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19238</v>
      </c>
      <c r="D72" s="31">
        <f t="shared" si="4"/>
        <v>271846</v>
      </c>
      <c r="E72" s="31">
        <f t="shared" si="4"/>
        <v>0</v>
      </c>
      <c r="F72" s="31">
        <f t="shared" si="4"/>
        <v>0</v>
      </c>
      <c r="G72" s="31">
        <f t="shared" si="4"/>
        <v>76870</v>
      </c>
      <c r="H72" s="31">
        <f t="shared" si="4"/>
        <v>573478</v>
      </c>
      <c r="I72" s="31">
        <f t="shared" si="4"/>
        <v>96108</v>
      </c>
      <c r="J72" s="31">
        <f t="shared" si="4"/>
        <v>845324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4520</v>
      </c>
      <c r="D73" s="31">
        <f t="shared" si="5"/>
        <v>274039</v>
      </c>
      <c r="E73" s="31">
        <f t="shared" si="5"/>
        <v>0</v>
      </c>
      <c r="F73" s="31">
        <f t="shared" si="5"/>
        <v>0</v>
      </c>
      <c r="G73" s="31">
        <f t="shared" si="5"/>
        <v>25999</v>
      </c>
      <c r="H73" s="31">
        <f t="shared" si="5"/>
        <v>822429</v>
      </c>
      <c r="I73" s="31">
        <f t="shared" si="5"/>
        <v>30519</v>
      </c>
      <c r="J73" s="31">
        <f t="shared" si="5"/>
        <v>1096468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23758</v>
      </c>
      <c r="D74" s="31">
        <f t="shared" ref="D74:J74" si="6">SUM(D72:D73)</f>
        <v>545885</v>
      </c>
      <c r="E74" s="31">
        <f t="shared" si="6"/>
        <v>0</v>
      </c>
      <c r="F74" s="31">
        <f t="shared" si="6"/>
        <v>0</v>
      </c>
      <c r="G74" s="31">
        <f t="shared" si="6"/>
        <v>102869</v>
      </c>
      <c r="H74" s="31">
        <f t="shared" si="6"/>
        <v>1395907</v>
      </c>
      <c r="I74" s="31">
        <f t="shared" si="6"/>
        <v>126627</v>
      </c>
      <c r="J74" s="31">
        <f t="shared" si="6"/>
        <v>1941792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41" activePane="bottomLeft" state="frozen"/>
      <selection pane="bottomLeft" activeCell="G73" sqref="G73:I73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1978</v>
      </c>
      <c r="D5" s="30">
        <f>(Jul!C5*7)+(Aug!C5*6)+(Sep!C5*5)+(Oct!C5*4)+(Nov!C5*3)+(Dec!C5*2)+(Jan!C5*1)</f>
        <v>251426</v>
      </c>
      <c r="E5" s="8"/>
      <c r="F5" s="30">
        <f>(Jul!E5*7)+(Aug!E5*6)+(Sep!E5*5)+(Oct!E5*4)+(Nov!E5*3)+(Dec!E5*2)+(Jan!E5*1)</f>
        <v>0</v>
      </c>
      <c r="G5" s="8">
        <v>18128</v>
      </c>
      <c r="H5" s="30">
        <f>Dec!H5+G5</f>
        <v>476960</v>
      </c>
      <c r="I5" s="30">
        <f t="shared" ref="I5:I63" si="0">C5+E5+G5</f>
        <v>20106</v>
      </c>
      <c r="J5" s="30">
        <f t="shared" ref="J5:J63" si="1">D5+F5+H5</f>
        <v>728386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15183</v>
      </c>
      <c r="E6" s="8"/>
      <c r="F6" s="30">
        <f>(Jul!E6*7)+(Aug!E6*6)+(Sep!E6*5)+(Oct!E6*4)+(Nov!E6*3)+(Dec!E6*2)+(Jan!E6*1)</f>
        <v>0</v>
      </c>
      <c r="G6" s="8"/>
      <c r="H6" s="30">
        <f>Dec!H6+G6</f>
        <v>8988</v>
      </c>
      <c r="I6" s="30">
        <f t="shared" si="0"/>
        <v>0</v>
      </c>
      <c r="J6" s="30">
        <f t="shared" si="1"/>
        <v>24171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(Jul!C7*7)+(Aug!C7*6)+(Sep!C7*5)+(Oct!C7*4)+(Nov!C7*3)+(Dec!C7*2)+(Jan!C7*1)</f>
        <v>27132</v>
      </c>
      <c r="E7" s="8"/>
      <c r="F7" s="30">
        <f>(Jul!E7*7)+(Aug!E7*6)+(Sep!E7*5)+(Oct!E7*4)+(Nov!E7*3)+(Dec!E7*2)+(Jan!E7*1)</f>
        <v>0</v>
      </c>
      <c r="G7" s="8"/>
      <c r="H7" s="30">
        <f>Dec!H7+G7</f>
        <v>29906</v>
      </c>
      <c r="I7" s="30">
        <f t="shared" si="0"/>
        <v>0</v>
      </c>
      <c r="J7" s="30">
        <f t="shared" si="1"/>
        <v>57038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747</v>
      </c>
      <c r="E9" s="8"/>
      <c r="F9" s="30">
        <f>(Jul!E9*7)+(Aug!E9*6)+(Sep!E9*5)+(Oct!E9*4)+(Nov!E9*3)+(Dec!E9*2)+(Jan!E9*1)</f>
        <v>0</v>
      </c>
      <c r="G9" s="8"/>
      <c r="H9" s="30">
        <f>Dec!H9+G9</f>
        <v>4534</v>
      </c>
      <c r="I9" s="30">
        <f t="shared" si="0"/>
        <v>0</v>
      </c>
      <c r="J9" s="30">
        <f t="shared" si="1"/>
        <v>5281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1506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10310</v>
      </c>
      <c r="I10" s="30">
        <f t="shared" si="0"/>
        <v>0</v>
      </c>
      <c r="J10" s="30">
        <f t="shared" si="1"/>
        <v>11816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0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0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0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0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2586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4818</v>
      </c>
      <c r="I24" s="30">
        <f t="shared" si="0"/>
        <v>0</v>
      </c>
      <c r="J24" s="30">
        <f t="shared" si="1"/>
        <v>7404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4795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7885</v>
      </c>
      <c r="I26" s="30">
        <f t="shared" si="0"/>
        <v>0</v>
      </c>
      <c r="J26" s="30">
        <f t="shared" si="1"/>
        <v>12680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11193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6937</v>
      </c>
      <c r="I27" s="30">
        <f t="shared" si="0"/>
        <v>0</v>
      </c>
      <c r="J27" s="30">
        <f t="shared" si="1"/>
        <v>18130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2802</v>
      </c>
      <c r="D30" s="30">
        <f>(Jul!C30*7)+(Aug!C30*6)+(Sep!C30*5)+(Oct!C30*4)+(Nov!C30*3)+(Dec!C30*2)+(Jan!C30*1)</f>
        <v>34524</v>
      </c>
      <c r="E30" s="8">
        <v>3913</v>
      </c>
      <c r="F30" s="30">
        <f>(Jul!E30*7)+(Aug!E30*6)+(Sep!E30*5)+(Oct!E30*4)+(Nov!E30*3)+(Dec!E30*2)+(Jan!E30*1)</f>
        <v>3913</v>
      </c>
      <c r="G30" s="8"/>
      <c r="H30" s="30">
        <f>Dec!H30+G30</f>
        <v>15953</v>
      </c>
      <c r="I30" s="30">
        <f t="shared" si="0"/>
        <v>6715</v>
      </c>
      <c r="J30" s="30">
        <f t="shared" si="1"/>
        <v>54390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11173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25315</v>
      </c>
      <c r="I31" s="30">
        <f t="shared" si="0"/>
        <v>0</v>
      </c>
      <c r="J31" s="30">
        <f t="shared" si="1"/>
        <v>36488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0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1526</v>
      </c>
      <c r="D35" s="30">
        <f>(Jul!C35*7)+(Aug!C35*6)+(Sep!C35*5)+(Oct!C35*4)+(Nov!C35*3)+(Dec!C35*2)+(Jan!C35*1)</f>
        <v>90842</v>
      </c>
      <c r="E35" s="8"/>
      <c r="F35" s="30">
        <f>(Jul!E35*7)+(Aug!E35*6)+(Sep!E35*5)+(Oct!E35*4)+(Nov!E35*3)+(Dec!E35*2)+(Jan!E35*1)</f>
        <v>0</v>
      </c>
      <c r="G35" s="8">
        <v>21377</v>
      </c>
      <c r="H35" s="30">
        <f>Dec!H35+G35</f>
        <v>233289</v>
      </c>
      <c r="I35" s="30">
        <f t="shared" si="0"/>
        <v>22903</v>
      </c>
      <c r="J35" s="30">
        <f t="shared" si="1"/>
        <v>324131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0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805</v>
      </c>
      <c r="D39" s="30">
        <f>(Jul!C39*7)+(Aug!C39*6)+(Sep!C39*5)+(Oct!C39*4)+(Nov!C39*3)+(Dec!C39*2)+(Jan!C39*1)</f>
        <v>38033</v>
      </c>
      <c r="E39" s="8"/>
      <c r="F39" s="30">
        <f>(Jul!E39*7)+(Aug!E39*6)+(Sep!E39*5)+(Oct!E39*4)+(Nov!E39*3)+(Dec!E39*2)+(Jan!E39*1)</f>
        <v>0</v>
      </c>
      <c r="G39" s="8">
        <v>1198</v>
      </c>
      <c r="H39" s="30">
        <f>Dec!H39+G39</f>
        <v>127438</v>
      </c>
      <c r="I39" s="30">
        <f t="shared" si="0"/>
        <v>2003</v>
      </c>
      <c r="J39" s="30">
        <f t="shared" si="1"/>
        <v>165471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13056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92784</v>
      </c>
      <c r="I42" s="30">
        <f t="shared" si="0"/>
        <v>0</v>
      </c>
      <c r="J42" s="30">
        <f t="shared" si="1"/>
        <v>105840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0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23778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249085</v>
      </c>
      <c r="I44" s="30">
        <f t="shared" si="0"/>
        <v>0</v>
      </c>
      <c r="J44" s="30">
        <f t="shared" si="1"/>
        <v>272863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0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0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4263</v>
      </c>
      <c r="D50" s="30">
        <f>(Jul!C50*7)+(Aug!C50*6)+(Sep!C50*5)+(Oct!C50*4)+(Nov!C50*3)+(Dec!C50*2)+(Jan!C50*1)</f>
        <v>39336</v>
      </c>
      <c r="E50" s="8"/>
      <c r="F50" s="30">
        <f>(Jul!E50*7)+(Aug!E50*6)+(Sep!E50*5)+(Oct!E50*4)+(Nov!E50*3)+(Dec!E50*2)+(Jan!E50*1)</f>
        <v>0</v>
      </c>
      <c r="G50" s="8">
        <v>6480</v>
      </c>
      <c r="H50" s="30">
        <f>Dec!H50+G50</f>
        <v>21351</v>
      </c>
      <c r="I50" s="30">
        <f t="shared" si="0"/>
        <v>10743</v>
      </c>
      <c r="J50" s="30">
        <f t="shared" si="1"/>
        <v>60687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433</v>
      </c>
      <c r="D51" s="30">
        <f>(Jul!C51*7)+(Aug!C51*6)+(Sep!C51*5)+(Oct!C51*4)+(Nov!C51*3)+(Dec!C51*2)+(Jan!C51*1)</f>
        <v>433</v>
      </c>
      <c r="E51" s="8"/>
      <c r="F51" s="30">
        <f>(Jul!E51*7)+(Aug!E51*6)+(Sep!E51*5)+(Oct!E51*4)+(Nov!E51*3)+(Dec!E51*2)+(Jan!E51*1)</f>
        <v>0</v>
      </c>
      <c r="G51" s="8">
        <v>7746</v>
      </c>
      <c r="H51" s="30">
        <f>Dec!H51+G51</f>
        <v>7746</v>
      </c>
      <c r="I51" s="30">
        <f t="shared" si="0"/>
        <v>8179</v>
      </c>
      <c r="J51" s="30">
        <f t="shared" si="1"/>
        <v>8179</v>
      </c>
    </row>
    <row r="52" spans="1:10" s="1" customFormat="1" ht="15.75" customHeight="1" x14ac:dyDescent="0.2">
      <c r="A52" s="5" t="s">
        <v>60</v>
      </c>
      <c r="B52" s="6" t="s">
        <v>20</v>
      </c>
      <c r="C52" s="7" t="s">
        <v>142</v>
      </c>
      <c r="D52" s="30"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4197</v>
      </c>
      <c r="D55" s="30">
        <f>(Jul!C55*7)+(Aug!C55*6)+(Sep!C55*5)+(Oct!C55*4)+(Nov!C55*3)+(Dec!C55*2)+(Jan!C55*1)</f>
        <v>77866</v>
      </c>
      <c r="E55" s="8"/>
      <c r="F55" s="30">
        <f>(Jul!E55*7)+(Aug!E55*6)+(Sep!E55*5)+(Oct!E55*4)+(Nov!E55*3)+(Dec!E55*2)+(Jan!E55*1)</f>
        <v>0</v>
      </c>
      <c r="G55" s="8">
        <v>12598</v>
      </c>
      <c r="H55" s="30">
        <f>Dec!H55+G55</f>
        <v>70420</v>
      </c>
      <c r="I55" s="30">
        <f t="shared" si="0"/>
        <v>16795</v>
      </c>
      <c r="J55" s="30">
        <f t="shared" si="1"/>
        <v>148286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25826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31518</v>
      </c>
      <c r="I57" s="30">
        <f t="shared" si="0"/>
        <v>0</v>
      </c>
      <c r="J57" s="30">
        <f t="shared" si="1"/>
        <v>57344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2875</v>
      </c>
      <c r="D60" s="30">
        <f>(Jul!C60*7)+(Aug!C60*6)+(Sep!C60*5)+(Oct!C60*4)+(Nov!C60*3)+(Dec!C60*2)+(Jan!C60*1)</f>
        <v>44355</v>
      </c>
      <c r="E60" s="8"/>
      <c r="F60" s="30">
        <f>(Jul!E60*7)+(Aug!E60*6)+(Sep!E60*5)+(Oct!E60*4)+(Nov!E60*3)+(Dec!E60*2)+(Jan!E60*1)</f>
        <v>0</v>
      </c>
      <c r="G60" s="8">
        <v>12302</v>
      </c>
      <c r="H60" s="30">
        <f>Dec!H60+G60</f>
        <v>47245</v>
      </c>
      <c r="I60" s="30">
        <f t="shared" si="0"/>
        <v>15177</v>
      </c>
      <c r="J60" s="30">
        <f t="shared" si="1"/>
        <v>91600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1414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404</v>
      </c>
      <c r="I63" s="30">
        <f t="shared" si="0"/>
        <v>0</v>
      </c>
      <c r="J63" s="30">
        <f t="shared" si="1"/>
        <v>1818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8556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2850</v>
      </c>
      <c r="I70" s="30">
        <f t="shared" si="2"/>
        <v>0</v>
      </c>
      <c r="J70" s="30">
        <f t="shared" si="3"/>
        <v>11406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4780</v>
      </c>
      <c r="D72" s="31">
        <f t="shared" si="4"/>
        <v>360265</v>
      </c>
      <c r="E72" s="31">
        <f t="shared" si="4"/>
        <v>3913</v>
      </c>
      <c r="F72" s="31">
        <f t="shared" si="4"/>
        <v>3913</v>
      </c>
      <c r="G72" s="31">
        <f t="shared" si="4"/>
        <v>18128</v>
      </c>
      <c r="H72" s="31">
        <f t="shared" si="4"/>
        <v>591606</v>
      </c>
      <c r="I72" s="31">
        <f t="shared" si="4"/>
        <v>26821</v>
      </c>
      <c r="J72" s="31">
        <f t="shared" si="4"/>
        <v>955784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14099</v>
      </c>
      <c r="D73" s="31">
        <f t="shared" si="5"/>
        <v>363495</v>
      </c>
      <c r="E73" s="31">
        <f t="shared" si="5"/>
        <v>0</v>
      </c>
      <c r="F73" s="31">
        <f t="shared" si="5"/>
        <v>0</v>
      </c>
      <c r="G73" s="31">
        <f t="shared" si="5"/>
        <v>61701</v>
      </c>
      <c r="H73" s="31">
        <f t="shared" si="5"/>
        <v>884130</v>
      </c>
      <c r="I73" s="31">
        <f t="shared" si="5"/>
        <v>75800</v>
      </c>
      <c r="J73" s="31">
        <f t="shared" si="5"/>
        <v>1247625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18879</v>
      </c>
      <c r="D74" s="31">
        <f t="shared" ref="D74:J74" si="6">SUM(D72:D73)</f>
        <v>723760</v>
      </c>
      <c r="E74" s="31">
        <f t="shared" si="6"/>
        <v>3913</v>
      </c>
      <c r="F74" s="31">
        <f t="shared" si="6"/>
        <v>3913</v>
      </c>
      <c r="G74" s="31">
        <f t="shared" si="6"/>
        <v>79829</v>
      </c>
      <c r="H74" s="31">
        <f t="shared" si="6"/>
        <v>1475736</v>
      </c>
      <c r="I74" s="31">
        <f t="shared" si="6"/>
        <v>102621</v>
      </c>
      <c r="J74" s="31">
        <f t="shared" si="6"/>
        <v>2203409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44" activePane="bottomLeft" state="frozen"/>
      <selection pane="bottomLeft" activeCell="C52" sqref="C52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7931</v>
      </c>
      <c r="D5" s="30">
        <f>(Jul!C5*8)+(Aug!C5*7)+(Sep!C5*6)+(Oct!C5*5)+(Nov!C5*4)+(Dec!C5*3)+(Jan!C5*2)+(Feb!C5*1)</f>
        <v>319919</v>
      </c>
      <c r="E5" s="8"/>
      <c r="F5" s="30">
        <f>(Jul!E5*8)+(Aug!E5*7)+(Sep!E5*6)+(Oct!E5*5)+(Nov!E5*4)+(Dec!E5*3)+(Jan!E5*2)+(Feb!E5*1)</f>
        <v>0</v>
      </c>
      <c r="G5" s="8">
        <v>30193</v>
      </c>
      <c r="H5" s="30">
        <f>Jan!H5+G5</f>
        <v>507153</v>
      </c>
      <c r="I5" s="30">
        <f t="shared" ref="I5:I63" si="0">C5+E5+G5</f>
        <v>38124</v>
      </c>
      <c r="J5" s="30">
        <f t="shared" ref="J5:J63" si="1">D5+F5+H5</f>
        <v>827072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1038</v>
      </c>
      <c r="D6" s="30">
        <f>(Jul!C6*8)+(Aug!C6*7)+(Sep!C6*6)+(Oct!C6*5)+(Nov!C6*4)+(Dec!C6*3)+(Jan!C6*2)+(Feb!C6*1)</f>
        <v>18390</v>
      </c>
      <c r="E6" s="8"/>
      <c r="F6" s="30">
        <f>(Jul!E6*8)+(Aug!E6*7)+(Sep!E6*6)+(Oct!E6*5)+(Nov!E6*4)+(Dec!E6*3)+(Jan!E6*2)+(Feb!E6*1)</f>
        <v>0</v>
      </c>
      <c r="G6" s="8">
        <v>2061</v>
      </c>
      <c r="H6" s="30">
        <f>Jan!H6+G6</f>
        <v>11049</v>
      </c>
      <c r="I6" s="30">
        <f t="shared" si="0"/>
        <v>3099</v>
      </c>
      <c r="J6" s="30">
        <f t="shared" si="1"/>
        <v>29439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34234</v>
      </c>
      <c r="E7" s="8"/>
      <c r="F7" s="30">
        <f>(Jul!E7*8)+(Aug!E7*7)+(Sep!E7*6)+(Oct!E7*5)+(Nov!E7*4)+(Dec!E7*3)+(Jan!E7*2)+(Feb!E7*1)</f>
        <v>0</v>
      </c>
      <c r="G7" s="8"/>
      <c r="H7" s="30">
        <f>Jan!H7+G7</f>
        <v>29906</v>
      </c>
      <c r="I7" s="30">
        <f t="shared" si="0"/>
        <v>0</v>
      </c>
      <c r="J7" s="30">
        <f t="shared" si="1"/>
        <v>64140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0</v>
      </c>
      <c r="E8" s="8"/>
      <c r="F8" s="30">
        <f>(Jul!E8*8)+(Aug!E8*7)+(Sep!E8*6)+(Oct!E8*5)+(Nov!E8*4)+(Dec!E8*3)+(Jan!E8*2)+(Feb!E8*1)</f>
        <v>0</v>
      </c>
      <c r="G8" s="8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996</v>
      </c>
      <c r="E9" s="8"/>
      <c r="F9" s="30">
        <f>(Jul!E9*8)+(Aug!E9*7)+(Sep!E9*6)+(Oct!E9*5)+(Nov!E9*4)+(Dec!E9*3)+(Jan!E9*2)+(Feb!E9*1)</f>
        <v>0</v>
      </c>
      <c r="G9" s="8"/>
      <c r="H9" s="30">
        <f>Jan!H9+G9</f>
        <v>4534</v>
      </c>
      <c r="I9" s="30">
        <f t="shared" si="0"/>
        <v>0</v>
      </c>
      <c r="J9" s="30">
        <f t="shared" si="1"/>
        <v>5530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2259</v>
      </c>
      <c r="E10" s="8"/>
      <c r="F10" s="30">
        <f>(Jul!E10*8)+(Aug!E10*7)+(Sep!E10*6)+(Oct!E10*5)+(Nov!E10*4)+(Dec!E10*3)+(Jan!E10*2)+(Feb!E10*1)</f>
        <v>0</v>
      </c>
      <c r="G10" s="8"/>
      <c r="H10" s="30">
        <f>Jan!H10+G10</f>
        <v>10310</v>
      </c>
      <c r="I10" s="30">
        <f t="shared" si="0"/>
        <v>0</v>
      </c>
      <c r="J10" s="30">
        <f t="shared" si="1"/>
        <v>12569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335</v>
      </c>
      <c r="D11" s="30">
        <f>(Jul!C11*8)+(Aug!C11*7)+(Sep!C11*6)+(Oct!C11*5)+(Nov!C11*4)+(Dec!C11*3)+(Jan!C11*2)+(Feb!C11*1)</f>
        <v>335</v>
      </c>
      <c r="E11" s="8"/>
      <c r="F11" s="30">
        <f>(Jul!E11*8)+(Aug!E11*7)+(Sep!E11*6)+(Oct!E11*5)+(Nov!E11*4)+(Dec!E11*3)+(Jan!E11*2)+(Feb!E11*1)</f>
        <v>0</v>
      </c>
      <c r="G11" s="8">
        <v>2271</v>
      </c>
      <c r="H11" s="30">
        <f>Jan!H11+G11</f>
        <v>2271</v>
      </c>
      <c r="I11" s="30">
        <f t="shared" si="0"/>
        <v>2606</v>
      </c>
      <c r="J11" s="30">
        <f t="shared" si="1"/>
        <v>2606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0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0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(Jul!C16*8)+(Aug!C16*7)+(Sep!C16*6)+(Oct!C16*5)+(Nov!C16*4)+(Dec!C16*3)+(Jan!C16*2)+(Feb!C16*1)</f>
        <v>0</v>
      </c>
      <c r="E16" s="8"/>
      <c r="F16" s="30">
        <f>(Jul!E16*8)+(Aug!E16*7)+(Sep!E16*6)+(Oct!E16*5)+(Nov!E16*4)+(Dec!E16*3)+(Jan!E16*2)+(Feb!E16*1)</f>
        <v>0</v>
      </c>
      <c r="G16" s="8"/>
      <c r="H16" s="30">
        <f>Jan!H16+G16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0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0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0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3879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4818</v>
      </c>
      <c r="I24" s="30">
        <f t="shared" si="0"/>
        <v>0</v>
      </c>
      <c r="J24" s="30">
        <f t="shared" si="1"/>
        <v>8697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0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5480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7885</v>
      </c>
      <c r="I26" s="30">
        <f t="shared" si="0"/>
        <v>0</v>
      </c>
      <c r="J26" s="30">
        <f t="shared" si="1"/>
        <v>13365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12792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6937</v>
      </c>
      <c r="I27" s="30">
        <f t="shared" si="0"/>
        <v>0</v>
      </c>
      <c r="J27" s="30">
        <f t="shared" si="1"/>
        <v>19729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0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0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538</v>
      </c>
      <c r="D30" s="30">
        <f>(Jul!C30*8)+(Aug!C30*7)+(Sep!C30*6)+(Oct!C30*5)+(Nov!C30*4)+(Dec!C30*3)+(Jan!C30*2)+(Feb!C30*1)</f>
        <v>44678</v>
      </c>
      <c r="E30" s="8"/>
      <c r="F30" s="30">
        <f>(Jul!E30*8)+(Aug!E30*7)+(Sep!E30*6)+(Oct!E30*5)+(Nov!E30*4)+(Dec!E30*3)+(Jan!E30*2)+(Feb!E30*1)</f>
        <v>7826</v>
      </c>
      <c r="G30" s="8"/>
      <c r="H30" s="30">
        <f>Jan!H30+G30</f>
        <v>15953</v>
      </c>
      <c r="I30" s="30">
        <f t="shared" si="0"/>
        <v>538</v>
      </c>
      <c r="J30" s="30">
        <f t="shared" si="1"/>
        <v>68457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6245</v>
      </c>
      <c r="D31" s="30">
        <f>(Jul!C31*8)+(Aug!C31*7)+(Sep!C31*6)+(Oct!C31*5)+(Nov!C31*4)+(Dec!C31*3)+(Jan!C31*2)+(Feb!C31*1)</f>
        <v>21809</v>
      </c>
      <c r="E31" s="8"/>
      <c r="F31" s="30">
        <f>(Jul!E31*8)+(Aug!E31*7)+(Sep!E31*6)+(Oct!E31*5)+(Nov!E31*4)+(Dec!E31*3)+(Jan!E31*2)+(Feb!E31*1)</f>
        <v>0</v>
      </c>
      <c r="G31" s="8">
        <v>43863</v>
      </c>
      <c r="H31" s="30">
        <f>Jan!H31+G31</f>
        <v>69178</v>
      </c>
      <c r="I31" s="30">
        <f t="shared" si="0"/>
        <v>50108</v>
      </c>
      <c r="J31" s="30">
        <f t="shared" si="1"/>
        <v>90987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(Jul!C33*8)+(Aug!C33*7)+(Sep!C33*6)+(Oct!C33*5)+(Nov!C33*4)+(Dec!C33*3)+(Jan!C33*2)+(Feb!C33*1)</f>
        <v>0</v>
      </c>
      <c r="E33" s="8"/>
      <c r="F33" s="30">
        <f>(Jul!E33*8)+(Aug!E33*7)+(Sep!E33*6)+(Oct!E33*5)+(Nov!E33*4)+(Dec!E33*3)+(Jan!E33*2)+(Feb!E33*1)</f>
        <v>0</v>
      </c>
      <c r="G33" s="8"/>
      <c r="H33" s="30">
        <f>Jan!H33+G33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0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4469</v>
      </c>
      <c r="D35" s="30">
        <f>(Jul!C35*8)+(Aug!C35*7)+(Sep!C35*6)+(Oct!C35*5)+(Nov!C35*4)+(Dec!C35*3)+(Jan!C35*2)+(Feb!C35*1)</f>
        <v>117202</v>
      </c>
      <c r="E35" s="8"/>
      <c r="F35" s="30">
        <f>(Jul!E35*8)+(Aug!E35*7)+(Sep!E35*6)+(Oct!E35*5)+(Nov!E35*4)+(Dec!E35*3)+(Jan!E35*2)+(Feb!E35*1)</f>
        <v>0</v>
      </c>
      <c r="G35" s="8">
        <v>21107</v>
      </c>
      <c r="H35" s="30">
        <f>Jan!H35+G35</f>
        <v>254396</v>
      </c>
      <c r="I35" s="30">
        <f t="shared" si="0"/>
        <v>25576</v>
      </c>
      <c r="J35" s="30">
        <f t="shared" si="1"/>
        <v>371598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0</v>
      </c>
      <c r="E37" s="8"/>
      <c r="F37" s="30">
        <f>(Jul!E37*8)+(Aug!E37*7)+(Sep!E37*6)+(Oct!E37*5)+(Nov!E37*4)+(Dec!E37*3)+(Jan!E37*2)+(Feb!E37*1)</f>
        <v>0</v>
      </c>
      <c r="G37" s="8"/>
      <c r="H37" s="30">
        <f>Jan!H37+G37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1680</v>
      </c>
      <c r="D39" s="30">
        <f>(Jul!C39*8)+(Aug!C39*7)+(Sep!C39*6)+(Oct!C39*5)+(Nov!C39*4)+(Dec!C39*3)+(Jan!C39*2)+(Feb!C39*1)</f>
        <v>49848</v>
      </c>
      <c r="E39" s="8"/>
      <c r="F39" s="30">
        <f>(Jul!E39*8)+(Aug!E39*7)+(Sep!E39*6)+(Oct!E39*5)+(Nov!E39*4)+(Dec!E39*3)+(Jan!E39*2)+(Feb!E39*1)</f>
        <v>0</v>
      </c>
      <c r="G39" s="8">
        <v>3358</v>
      </c>
      <c r="H39" s="30">
        <f>Jan!H39+G39</f>
        <v>130796</v>
      </c>
      <c r="I39" s="30">
        <f t="shared" si="0"/>
        <v>5038</v>
      </c>
      <c r="J39" s="30">
        <f t="shared" si="1"/>
        <v>180644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0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15232</v>
      </c>
      <c r="E42" s="8"/>
      <c r="F42" s="30">
        <f>(Jul!E42*8)+(Aug!E42*7)+(Sep!E42*6)+(Oct!E42*5)+(Nov!E42*4)+(Dec!E42*3)+(Jan!E42*2)+(Feb!E42*1)</f>
        <v>0</v>
      </c>
      <c r="G42" s="8"/>
      <c r="H42" s="30">
        <f>Jan!H42+G42</f>
        <v>92784</v>
      </c>
      <c r="I42" s="30">
        <f t="shared" si="0"/>
        <v>0</v>
      </c>
      <c r="J42" s="30">
        <f t="shared" si="1"/>
        <v>108016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(Jul!C43*8)+(Aug!C43*7)+(Sep!C43*6)+(Oct!C43*5)+(Nov!C43*4)+(Dec!C43*3)+(Jan!C43*2)+(Feb!C43*1)</f>
        <v>0</v>
      </c>
      <c r="E43" s="8"/>
      <c r="F43" s="30">
        <f>(Jul!E43*8)+(Aug!E43*7)+(Sep!E43*6)+(Oct!E43*5)+(Nov!E43*4)+(Dec!E43*3)+(Jan!E43*2)+(Feb!E43*1)</f>
        <v>0</v>
      </c>
      <c r="G43" s="8"/>
      <c r="H43" s="30">
        <f>Jan!H43+G43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28238</v>
      </c>
      <c r="E44" s="8"/>
      <c r="F44" s="30">
        <f>(Jul!E44*8)+(Aug!E44*7)+(Sep!E44*6)+(Oct!E44*5)+(Nov!E44*4)+(Dec!E44*3)+(Jan!E44*2)+(Feb!E44*1)</f>
        <v>0</v>
      </c>
      <c r="G44" s="8"/>
      <c r="H44" s="30">
        <f>Jan!H44+G44</f>
        <v>249085</v>
      </c>
      <c r="I44" s="30">
        <f t="shared" si="0"/>
        <v>0</v>
      </c>
      <c r="J44" s="30">
        <f t="shared" si="1"/>
        <v>277323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0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0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0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0</v>
      </c>
      <c r="E49" s="8"/>
      <c r="F49" s="30">
        <f>(Jul!E49*8)+(Aug!E49*7)+(Sep!E49*6)+(Oct!E49*5)+(Nov!E49*4)+(Dec!E49*3)+(Jan!E49*2)+(Feb!E49*1)</f>
        <v>0</v>
      </c>
      <c r="G49" s="8"/>
      <c r="H49" s="30">
        <f>Jan!H49+G49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2386</v>
      </c>
      <c r="D50" s="30">
        <f>(Jul!C50*8)+(Aug!C50*7)+(Sep!C50*6)+(Oct!C50*5)+(Nov!C50*4)+(Dec!C50*3)+(Jan!C50*2)+(Feb!C50*1)</f>
        <v>51853</v>
      </c>
      <c r="E50" s="8"/>
      <c r="F50" s="30">
        <f>(Jul!E50*8)+(Aug!E50*7)+(Sep!E50*6)+(Oct!E50*5)+(Nov!E50*4)+(Dec!E50*3)+(Jan!E50*2)+(Feb!E50*1)</f>
        <v>0</v>
      </c>
      <c r="G50" s="8">
        <v>15915</v>
      </c>
      <c r="H50" s="30">
        <f>Jan!H50+G50</f>
        <v>37266</v>
      </c>
      <c r="I50" s="30">
        <f t="shared" si="0"/>
        <v>18301</v>
      </c>
      <c r="J50" s="30">
        <f t="shared" si="1"/>
        <v>89119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866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7746</v>
      </c>
      <c r="I51" s="30">
        <f t="shared" si="0"/>
        <v>0</v>
      </c>
      <c r="J51" s="30">
        <f t="shared" si="1"/>
        <v>8612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0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3491</v>
      </c>
      <c r="D55" s="30">
        <f>(Jul!C55*8)+(Aug!C55*7)+(Sep!C55*6)+(Oct!C55*5)+(Nov!C55*4)+(Dec!C55*3)+(Jan!C55*2)+(Feb!C55*1)</f>
        <v>102156</v>
      </c>
      <c r="E55" s="8"/>
      <c r="F55" s="30">
        <f>(Jul!E55*8)+(Aug!E55*7)+(Sep!E55*6)+(Oct!E55*5)+(Nov!E55*4)+(Dec!E55*3)+(Jan!E55*2)+(Feb!E55*1)</f>
        <v>0</v>
      </c>
      <c r="G55" s="8">
        <v>19734</v>
      </c>
      <c r="H55" s="30">
        <f>Jan!H55+G55</f>
        <v>90154</v>
      </c>
      <c r="I55" s="30">
        <f t="shared" si="0"/>
        <v>23225</v>
      </c>
      <c r="J55" s="30">
        <f t="shared" si="1"/>
        <v>192310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0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(Jul!C57*8)+(Aug!C57*7)+(Sep!C57*6)+(Oct!C57*5)+(Nov!C57*4)+(Dec!C57*3)+(Jan!C57*2)+(Feb!C57*1)</f>
        <v>30448</v>
      </c>
      <c r="E57" s="8"/>
      <c r="F57" s="30">
        <f>(Jul!E57*8)+(Aug!E57*7)+(Sep!E57*6)+(Oct!E57*5)+(Nov!E57*4)+(Dec!E57*3)+(Jan!E57*2)+(Feb!E57*1)</f>
        <v>0</v>
      </c>
      <c r="G57" s="8"/>
      <c r="H57" s="30">
        <f>Jan!H57+G57</f>
        <v>31518</v>
      </c>
      <c r="I57" s="30">
        <f t="shared" si="0"/>
        <v>0</v>
      </c>
      <c r="J57" s="30">
        <f t="shared" si="1"/>
        <v>61966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0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0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143</v>
      </c>
      <c r="D60" s="30">
        <f>(Jul!C60*8)+(Aug!C60*7)+(Sep!C60*6)+(Oct!C60*5)+(Nov!C60*4)+(Dec!C60*3)+(Jan!C60*2)+(Feb!C60*1)</f>
        <v>57679</v>
      </c>
      <c r="E60" s="8"/>
      <c r="F60" s="30">
        <f>(Jul!E60*8)+(Aug!E60*7)+(Sep!E60*6)+(Oct!E60*5)+(Nov!E60*4)+(Dec!E60*3)+(Jan!E60*2)+(Feb!E60*1)</f>
        <v>0</v>
      </c>
      <c r="G60" s="8">
        <v>142</v>
      </c>
      <c r="H60" s="30">
        <f>Jan!H60+G60</f>
        <v>47387</v>
      </c>
      <c r="I60" s="30">
        <f t="shared" si="0"/>
        <v>285</v>
      </c>
      <c r="J60" s="30">
        <f t="shared" si="1"/>
        <v>105066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0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1616</v>
      </c>
      <c r="E63" s="8"/>
      <c r="F63" s="30">
        <f>(Jul!E63*8)+(Aug!E63*7)+(Sep!E63*6)+(Oct!E63*5)+(Nov!E63*4)+(Dec!E63*3)+(Jan!E63*2)+(Feb!E63*1)</f>
        <v>0</v>
      </c>
      <c r="G63" s="8"/>
      <c r="H63" s="30">
        <f>Jan!H63+G63</f>
        <v>404</v>
      </c>
      <c r="I63" s="30">
        <f t="shared" si="0"/>
        <v>0</v>
      </c>
      <c r="J63" s="30">
        <f t="shared" si="1"/>
        <v>2020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0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9982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2850</v>
      </c>
      <c r="I70" s="30">
        <f t="shared" si="2"/>
        <v>0</v>
      </c>
      <c r="J70" s="30">
        <f t="shared" si="3"/>
        <v>12832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0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16087</v>
      </c>
      <c r="D72" s="31">
        <f t="shared" si="4"/>
        <v>464771</v>
      </c>
      <c r="E72" s="31">
        <f t="shared" si="4"/>
        <v>0</v>
      </c>
      <c r="F72" s="31">
        <f t="shared" si="4"/>
        <v>7826</v>
      </c>
      <c r="G72" s="31">
        <f t="shared" si="4"/>
        <v>78388</v>
      </c>
      <c r="H72" s="31">
        <f t="shared" si="4"/>
        <v>669994</v>
      </c>
      <c r="I72" s="31">
        <f t="shared" si="4"/>
        <v>94475</v>
      </c>
      <c r="J72" s="31">
        <f t="shared" si="4"/>
        <v>1142591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12169</v>
      </c>
      <c r="D73" s="31">
        <f t="shared" si="5"/>
        <v>465120</v>
      </c>
      <c r="E73" s="31">
        <f t="shared" si="5"/>
        <v>0</v>
      </c>
      <c r="F73" s="31">
        <f t="shared" si="5"/>
        <v>0</v>
      </c>
      <c r="G73" s="31">
        <f t="shared" si="5"/>
        <v>60256</v>
      </c>
      <c r="H73" s="31">
        <f t="shared" si="5"/>
        <v>944386</v>
      </c>
      <c r="I73" s="31">
        <f t="shared" si="5"/>
        <v>72425</v>
      </c>
      <c r="J73" s="31">
        <f t="shared" si="5"/>
        <v>1409506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28256</v>
      </c>
      <c r="D74" s="30">
        <f>SUM(D72:D73)</f>
        <v>929891</v>
      </c>
      <c r="E74" s="31">
        <f t="shared" ref="E74:J74" si="6">SUM(E72:E73)</f>
        <v>0</v>
      </c>
      <c r="F74" s="31">
        <f t="shared" si="6"/>
        <v>7826</v>
      </c>
      <c r="G74" s="31">
        <f t="shared" si="6"/>
        <v>138644</v>
      </c>
      <c r="H74" s="31">
        <f t="shared" si="6"/>
        <v>1614380</v>
      </c>
      <c r="I74" s="31">
        <f t="shared" si="6"/>
        <v>166900</v>
      </c>
      <c r="J74" s="31">
        <f t="shared" si="6"/>
        <v>2552097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47" activePane="bottomLeft" state="frozen"/>
      <selection pane="bottomLeft" activeCell="C52" sqref="C52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8574</v>
      </c>
      <c r="D5" s="30">
        <f>(Jul!C5*9)+(Aug!C5*8)+(Sep!C5*7)+(Oct!C5*6)+(Nov!C5*5)+(Dec!C5*4)+(Jan!C5*3)+(Feb!C5*2)+(Mar!C5*1)</f>
        <v>396986</v>
      </c>
      <c r="E5" s="8"/>
      <c r="F5" s="30">
        <f>(Jul!E5*9)+(Aug!E5*8)+(Sep!E5*7)+(Oct!E5*6)+(Nov!E5*5)+(Dec!E5*4)+(Jan!E5*3)+(Feb!E5*2)+(Mar!E5*1)</f>
        <v>0</v>
      </c>
      <c r="G5" s="8">
        <v>115527</v>
      </c>
      <c r="H5" s="30">
        <f>Feb!H5+G5</f>
        <v>622680</v>
      </c>
      <c r="I5" s="30">
        <f t="shared" ref="I5:I63" si="0">C5+E5+G5</f>
        <v>124101</v>
      </c>
      <c r="J5" s="30">
        <f t="shared" ref="J5:J63" si="1">D5+F5+H5</f>
        <v>1019666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21597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11049</v>
      </c>
      <c r="I6" s="30">
        <f t="shared" si="0"/>
        <v>0</v>
      </c>
      <c r="J6" s="30">
        <f t="shared" si="1"/>
        <v>32646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(Jul!C7*9)+(Aug!C7*8)+(Sep!C7*7)+(Oct!C7*6)+(Nov!C7*5)+(Dec!C7*4)+(Jan!C7*3)+(Feb!C7*2)+(Mar!C7*1)</f>
        <v>41336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29906</v>
      </c>
      <c r="I7" s="30">
        <f t="shared" si="0"/>
        <v>0</v>
      </c>
      <c r="J7" s="30">
        <f t="shared" si="1"/>
        <v>71242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1245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4534</v>
      </c>
      <c r="I9" s="30">
        <f t="shared" si="0"/>
        <v>0</v>
      </c>
      <c r="J9" s="30">
        <f t="shared" si="1"/>
        <v>5779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(Jul!C10*9)+(Aug!C10*8)+(Sep!C10*7)+(Oct!C10*6)+(Nov!C10*5)+(Dec!C10*4)+(Jan!C10*3)+(Feb!C10*2)+(Mar!C10*1)</f>
        <v>3012</v>
      </c>
      <c r="E10" s="8"/>
      <c r="F10" s="30">
        <f>(Jul!E10*9)+(Aug!E10*8)+(Sep!E10*7)+(Oct!E10*6)+(Nov!E10*5)+(Dec!E10*4)+(Jan!E10*3)+(Feb!E10*2)+(Mar!E10*1)</f>
        <v>0</v>
      </c>
      <c r="G10" s="8"/>
      <c r="H10" s="30">
        <f>Feb!H10+G10</f>
        <v>10310</v>
      </c>
      <c r="I10" s="30">
        <f t="shared" si="0"/>
        <v>0</v>
      </c>
      <c r="J10" s="30">
        <f t="shared" si="1"/>
        <v>13322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670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2271</v>
      </c>
      <c r="I11" s="30">
        <f t="shared" si="0"/>
        <v>0</v>
      </c>
      <c r="J11" s="30">
        <f t="shared" si="1"/>
        <v>2941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0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0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0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5172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4818</v>
      </c>
      <c r="I24" s="30">
        <f t="shared" si="0"/>
        <v>0</v>
      </c>
      <c r="J24" s="30">
        <f t="shared" si="1"/>
        <v>9990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6165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7885</v>
      </c>
      <c r="I26" s="30">
        <f t="shared" si="0"/>
        <v>0</v>
      </c>
      <c r="J26" s="30">
        <f t="shared" si="1"/>
        <v>14050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0</v>
      </c>
      <c r="D27" s="30">
        <f>(Jul!C27*9)+(Aug!C27*8)+(Sep!C27*7)+(Oct!C27*6)+(Nov!C27*5)+(Dec!C27*4)+(Jan!C27*3)+(Feb!C27*2)+(Mar!C27*1)</f>
        <v>14391</v>
      </c>
      <c r="E27" s="8"/>
      <c r="F27" s="30">
        <f>(Jul!E27*9)+(Aug!E27*8)+(Sep!E27*7)+(Oct!E27*6)+(Nov!E27*5)+(Dec!E27*4)+(Jan!E27*3)+(Feb!E27*2)+(Mar!E27*1)</f>
        <v>0</v>
      </c>
      <c r="G27" s="8">
        <v>9212</v>
      </c>
      <c r="H27" s="30">
        <f>Feb!H27+G27</f>
        <v>16149</v>
      </c>
      <c r="I27" s="30">
        <f t="shared" si="0"/>
        <v>9212</v>
      </c>
      <c r="J27" s="30">
        <f t="shared" si="1"/>
        <v>30540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54832</v>
      </c>
      <c r="E30" s="8"/>
      <c r="F30" s="30">
        <f>(Jul!E30*9)+(Aug!E30*8)+(Sep!E30*7)+(Oct!E30*6)+(Nov!E30*5)+(Dec!E30*4)+(Jan!E30*3)+(Feb!E30*2)+(Mar!E30*1)</f>
        <v>11739</v>
      </c>
      <c r="G30" s="8"/>
      <c r="H30" s="30">
        <f>Feb!H30+G30</f>
        <v>15953</v>
      </c>
      <c r="I30" s="30">
        <f t="shared" si="0"/>
        <v>0</v>
      </c>
      <c r="J30" s="30">
        <f t="shared" si="1"/>
        <v>82524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477</v>
      </c>
      <c r="D31" s="30">
        <f>(Jul!C31*9)+(Aug!C31*8)+(Sep!C31*7)+(Oct!C31*6)+(Nov!C31*5)+(Dec!C31*4)+(Jan!C31*3)+(Feb!C31*2)+(Mar!C31*1)</f>
        <v>32922</v>
      </c>
      <c r="E31" s="8"/>
      <c r="F31" s="30">
        <f>(Jul!E31*9)+(Aug!E31*8)+(Sep!E31*7)+(Oct!E31*6)+(Nov!E31*5)+(Dec!E31*4)+(Jan!E31*3)+(Feb!E31*2)+(Mar!E31*1)</f>
        <v>0</v>
      </c>
      <c r="G31" s="8">
        <v>8904</v>
      </c>
      <c r="H31" s="30">
        <f>Feb!H31+G31</f>
        <v>78082</v>
      </c>
      <c r="I31" s="30">
        <f t="shared" si="0"/>
        <v>9381</v>
      </c>
      <c r="J31" s="30">
        <f t="shared" si="1"/>
        <v>111004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0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13869</v>
      </c>
      <c r="D35" s="30">
        <f>(Jul!C35*9)+(Aug!C35*8)+(Sep!C35*7)+(Oct!C35*6)+(Nov!C35*5)+(Dec!C35*4)+(Jan!C35*3)+(Feb!C35*2)+(Mar!C35*1)</f>
        <v>157431</v>
      </c>
      <c r="E35" s="8"/>
      <c r="F35" s="30">
        <f>(Jul!E35*9)+(Aug!E35*8)+(Sep!E35*7)+(Oct!E35*6)+(Nov!E35*5)+(Dec!E35*4)+(Jan!E35*3)+(Feb!E35*2)+(Mar!E35*1)</f>
        <v>0</v>
      </c>
      <c r="G35" s="8">
        <v>54083</v>
      </c>
      <c r="H35" s="30">
        <f>Feb!H35+G35</f>
        <v>308479</v>
      </c>
      <c r="I35" s="30">
        <f t="shared" si="0"/>
        <v>67952</v>
      </c>
      <c r="J35" s="30">
        <f t="shared" si="1"/>
        <v>465910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0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2415</v>
      </c>
      <c r="D39" s="30">
        <f>(Jul!C39*9)+(Aug!C39*8)+(Sep!C39*7)+(Oct!C39*6)+(Nov!C39*5)+(Dec!C39*4)+(Jan!C39*3)+(Feb!C39*2)+(Mar!C39*1)</f>
        <v>64078</v>
      </c>
      <c r="E39" s="8"/>
      <c r="F39" s="30">
        <f>(Jul!E39*9)+(Aug!E39*8)+(Sep!E39*7)+(Oct!E39*6)+(Nov!E39*5)+(Dec!E39*4)+(Jan!E39*3)+(Feb!E39*2)+(Mar!E39*1)</f>
        <v>0</v>
      </c>
      <c r="G39" s="8">
        <v>2415</v>
      </c>
      <c r="H39" s="30">
        <f>Feb!H39+G39</f>
        <v>133211</v>
      </c>
      <c r="I39" s="30">
        <f t="shared" si="0"/>
        <v>4830</v>
      </c>
      <c r="J39" s="30">
        <f t="shared" si="1"/>
        <v>197289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17408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92784</v>
      </c>
      <c r="I42" s="30">
        <f t="shared" si="0"/>
        <v>0</v>
      </c>
      <c r="J42" s="30">
        <f t="shared" si="1"/>
        <v>110192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0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32698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249085</v>
      </c>
      <c r="I44" s="30">
        <f t="shared" si="0"/>
        <v>0</v>
      </c>
      <c r="J44" s="30">
        <f t="shared" si="1"/>
        <v>281783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185</v>
      </c>
      <c r="D48" s="30">
        <f>(Jul!C48*9)+(Aug!C48*8)+(Sep!C48*7)+(Oct!C48*6)+(Nov!C48*5)+(Dec!C48*4)+(Jan!C48*3)+(Feb!C48*2)+(Mar!C48*1)</f>
        <v>185</v>
      </c>
      <c r="E48" s="8"/>
      <c r="F48" s="30">
        <f>(Jul!E48*9)+(Aug!E48*8)+(Sep!E48*7)+(Oct!E48*6)+(Nov!E48*5)+(Dec!E48*4)+(Jan!E48*3)+(Feb!E48*2)+(Mar!E48*1)</f>
        <v>0</v>
      </c>
      <c r="G48" s="8">
        <v>333</v>
      </c>
      <c r="H48" s="30">
        <f>Feb!H48+G48</f>
        <v>333</v>
      </c>
      <c r="I48" s="30">
        <f t="shared" si="0"/>
        <v>518</v>
      </c>
      <c r="J48" s="30">
        <f t="shared" si="1"/>
        <v>518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0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5581</v>
      </c>
      <c r="D50" s="30">
        <f>(Jul!C50*9)+(Aug!C50*8)+(Sep!C50*7)+(Oct!C50*6)+(Nov!C50*5)+(Dec!C50*4)+(Jan!C50*3)+(Feb!C50*2)+(Mar!C50*1)</f>
        <v>69951</v>
      </c>
      <c r="E50" s="8"/>
      <c r="F50" s="30">
        <f>(Jul!E50*9)+(Aug!E50*8)+(Sep!E50*7)+(Oct!E50*6)+(Nov!E50*5)+(Dec!E50*4)+(Jan!E50*3)+(Feb!E50*2)+(Mar!E50*1)</f>
        <v>0</v>
      </c>
      <c r="G50" s="8">
        <v>39902</v>
      </c>
      <c r="H50" s="30">
        <f>Feb!H50+G50</f>
        <v>77168</v>
      </c>
      <c r="I50" s="30">
        <f t="shared" si="0"/>
        <v>45483</v>
      </c>
      <c r="J50" s="30">
        <f t="shared" si="1"/>
        <v>147119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1299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7746</v>
      </c>
      <c r="I51" s="30">
        <f t="shared" si="0"/>
        <v>0</v>
      </c>
      <c r="J51" s="30">
        <f t="shared" si="1"/>
        <v>9045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3633</v>
      </c>
      <c r="D55" s="30">
        <f>(Jul!C55*9)+(Aug!C55*8)+(Sep!C55*7)+(Oct!C55*6)+(Nov!C55*5)+(Dec!C55*4)+(Jan!C55*3)+(Feb!C55*2)+(Mar!C55*1)</f>
        <v>130079</v>
      </c>
      <c r="E55" s="8"/>
      <c r="F55" s="30">
        <f>(Jul!E55*9)+(Aug!E55*8)+(Sep!E55*7)+(Oct!E55*6)+(Nov!E55*5)+(Dec!E55*4)+(Jan!E55*3)+(Feb!E55*2)+(Mar!E55*1)</f>
        <v>0</v>
      </c>
      <c r="G55" s="8">
        <v>23539</v>
      </c>
      <c r="H55" s="30">
        <f>Feb!H55+G55</f>
        <v>113693</v>
      </c>
      <c r="I55" s="30">
        <f t="shared" si="0"/>
        <v>27172</v>
      </c>
      <c r="J55" s="30">
        <f t="shared" si="1"/>
        <v>243772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3674</v>
      </c>
      <c r="D57" s="30">
        <f>(Jul!C57*9)+(Aug!C57*8)+(Sep!C57*7)+(Oct!C57*6)+(Nov!C57*5)+(Dec!C57*4)+(Jan!C57*3)+(Feb!C57*2)+(Mar!C57*1)</f>
        <v>38744</v>
      </c>
      <c r="E57" s="8"/>
      <c r="F57" s="30">
        <f>(Jul!E57*9)+(Aug!E57*8)+(Sep!E57*7)+(Oct!E57*6)+(Nov!E57*5)+(Dec!E57*4)+(Jan!E57*3)+(Feb!E57*2)+(Mar!E57*1)</f>
        <v>0</v>
      </c>
      <c r="G57" s="8">
        <v>22765</v>
      </c>
      <c r="H57" s="30">
        <f>Feb!H57+G57</f>
        <v>54283</v>
      </c>
      <c r="I57" s="30">
        <f t="shared" si="0"/>
        <v>26439</v>
      </c>
      <c r="J57" s="30">
        <f t="shared" si="1"/>
        <v>93027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1876</v>
      </c>
      <c r="D60" s="30">
        <f>(Jul!C60*9)+(Aug!C60*8)+(Sep!C60*7)+(Oct!C60*6)+(Nov!C60*5)+(Dec!C60*4)+(Jan!C60*3)+(Feb!C60*2)+(Mar!C60*1)</f>
        <v>72879</v>
      </c>
      <c r="E60" s="8"/>
      <c r="F60" s="30">
        <f>(Jul!E60*9)+(Aug!E60*8)+(Sep!E60*7)+(Oct!E60*6)+(Nov!E60*5)+(Dec!E60*4)+(Jan!E60*3)+(Feb!E60*2)+(Mar!E60*1)</f>
        <v>0</v>
      </c>
      <c r="G60" s="8">
        <v>5338</v>
      </c>
      <c r="H60" s="30">
        <f>Feb!H60+G60</f>
        <v>52725</v>
      </c>
      <c r="I60" s="30">
        <f t="shared" si="0"/>
        <v>7214</v>
      </c>
      <c r="J60" s="30">
        <f t="shared" si="1"/>
        <v>125604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1818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404</v>
      </c>
      <c r="I63" s="30">
        <f t="shared" si="0"/>
        <v>0</v>
      </c>
      <c r="J63" s="30">
        <f t="shared" si="1"/>
        <v>2222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11408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2850</v>
      </c>
      <c r="I70" s="30">
        <f t="shared" si="2"/>
        <v>0</v>
      </c>
      <c r="J70" s="30">
        <f t="shared" si="3"/>
        <v>14258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0</v>
      </c>
      <c r="I71" s="30">
        <f t="shared" si="2"/>
        <v>0</v>
      </c>
      <c r="J71" s="30">
        <f t="shared" si="3"/>
        <v>0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9051</v>
      </c>
      <c r="D72" s="31">
        <f t="shared" si="4"/>
        <v>578328</v>
      </c>
      <c r="E72" s="31">
        <f t="shared" si="4"/>
        <v>0</v>
      </c>
      <c r="F72" s="31">
        <f t="shared" si="4"/>
        <v>11739</v>
      </c>
      <c r="G72" s="31">
        <f t="shared" si="4"/>
        <v>133643</v>
      </c>
      <c r="H72" s="31">
        <f t="shared" si="4"/>
        <v>803637</v>
      </c>
      <c r="I72" s="31">
        <f t="shared" si="4"/>
        <v>142694</v>
      </c>
      <c r="J72" s="31">
        <f t="shared" si="4"/>
        <v>1393704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31233</v>
      </c>
      <c r="D73" s="31">
        <f t="shared" si="5"/>
        <v>597978</v>
      </c>
      <c r="E73" s="31">
        <f t="shared" si="5"/>
        <v>0</v>
      </c>
      <c r="F73" s="31">
        <f t="shared" si="5"/>
        <v>0</v>
      </c>
      <c r="G73" s="31">
        <f t="shared" si="5"/>
        <v>148375</v>
      </c>
      <c r="H73" s="31">
        <f t="shared" si="5"/>
        <v>1092761</v>
      </c>
      <c r="I73" s="31">
        <f t="shared" si="5"/>
        <v>179608</v>
      </c>
      <c r="J73" s="31">
        <f t="shared" si="5"/>
        <v>1690739</v>
      </c>
    </row>
    <row r="74" spans="1:13" s="3" customFormat="1" ht="15.75" customHeight="1" x14ac:dyDescent="0.2">
      <c r="A74" s="17" t="s">
        <v>87</v>
      </c>
      <c r="B74" s="2"/>
      <c r="C74" s="31">
        <f>SUM(C72:C73)</f>
        <v>40284</v>
      </c>
      <c r="D74" s="31">
        <f t="shared" ref="D74:J74" si="6">SUM(D72:D73)</f>
        <v>1176306</v>
      </c>
      <c r="E74" s="31">
        <f t="shared" si="6"/>
        <v>0</v>
      </c>
      <c r="F74" s="31">
        <f t="shared" si="6"/>
        <v>11739</v>
      </c>
      <c r="G74" s="31">
        <f t="shared" si="6"/>
        <v>282018</v>
      </c>
      <c r="H74" s="31">
        <f t="shared" si="6"/>
        <v>1896398</v>
      </c>
      <c r="I74" s="31">
        <f t="shared" si="6"/>
        <v>322302</v>
      </c>
      <c r="J74" s="31">
        <f t="shared" si="6"/>
        <v>3084443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E8863-BAD5-4025-990E-1E644A4C9AE3}"/>
</file>

<file path=customXml/itemProps2.xml><?xml version="1.0" encoding="utf-8"?>
<ds:datastoreItem xmlns:ds="http://schemas.openxmlformats.org/officeDocument/2006/customXml" ds:itemID="{001C1A6C-560D-4398-9855-6903C806A32E}"/>
</file>

<file path=customXml/itemProps3.xml><?xml version="1.0" encoding="utf-8"?>
<ds:datastoreItem xmlns:ds="http://schemas.openxmlformats.org/officeDocument/2006/customXml" ds:itemID="{F61C1564-1EFA-453C-940B-1B5D71BB9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Gilliland, Nicholas</cp:lastModifiedBy>
  <cp:lastPrinted>2019-09-18T20:05:46Z</cp:lastPrinted>
  <dcterms:created xsi:type="dcterms:W3CDTF">2005-09-22T19:10:16Z</dcterms:created>
  <dcterms:modified xsi:type="dcterms:W3CDTF">2020-07-20T16:52:32Z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