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WSALVE\Desktop\"/>
    </mc:Choice>
  </mc:AlternateContent>
  <xr:revisionPtr revIDLastSave="0" documentId="13_ncr:1_{D1DA182C-7036-4F3A-964B-C7669FAA275F}" xr6:coauthVersionLast="45" xr6:coauthVersionMax="45" xr10:uidLastSave="{00000000-0000-0000-0000-000000000000}"/>
  <workbookProtection lockStructure="1"/>
  <bookViews>
    <workbookView xWindow="-120" yWindow="-120" windowWidth="29040" windowHeight="15840" activeTab="9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<sst xmlns="http://schemas.openxmlformats.org/spreadsheetml/2006/main" count="1789" uniqueCount="142">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</sst>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5" activePane="bottomLeft" state="frozen"/>
      <selection pane="bottomLeft" activeCell="F70" sqref="F70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6057.15</v>
      </c>
      <c r="D5" s="30">
        <f t="shared" ref="D5:D63" si="0">C5*1</f>
        <v>6057.15</v>
      </c>
      <c r="E5" s="60">
        <v>1228</v>
      </c>
      <c r="F5" s="30">
        <f t="shared" ref="F5:F63" si="1">E5*1</f>
        <v>1228</v>
      </c>
      <c r="G5" s="60">
        <v>52105.98</v>
      </c>
      <c r="H5" s="30">
        <f t="shared" ref="H5:H63" si="2">G5</f>
        <v>52105.98</v>
      </c>
      <c r="I5" s="30">
        <f t="shared" ref="I5:I63" si="3">C5+E5+G5</f>
        <v>59391.130000000005</v>
      </c>
      <c r="J5" s="30">
        <f t="shared" ref="J5:J63" si="4">H5+F5+D5</f>
        <v>59391.130000000005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60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60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60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3664.19</v>
      </c>
      <c r="D9" s="30">
        <f t="shared" si="0"/>
        <v>3664.19</v>
      </c>
      <c r="E9" s="60"/>
      <c r="F9" s="30">
        <f t="shared" si="1"/>
        <v>0</v>
      </c>
      <c r="G9" s="60"/>
      <c r="H9" s="30">
        <f t="shared" si="2"/>
        <v>0</v>
      </c>
      <c r="I9" s="30">
        <f t="shared" si="3"/>
        <v>3664.19</v>
      </c>
      <c r="J9" s="30">
        <f t="shared" si="4"/>
        <v>3664.19</v>
      </c>
    </row>
    <row r="10" spans="1:10" ht="15.75" customHeight="1" x14ac:dyDescent="0.2">
      <c r="A10" s="5" t="s">
        <v>30</v>
      </c>
      <c r="B10" s="18" t="s">
        <v>22</v>
      </c>
      <c r="C10" s="58">
        <v>7668.97</v>
      </c>
      <c r="D10" s="30">
        <f t="shared" si="0"/>
        <v>7668.97</v>
      </c>
      <c r="E10" s="60"/>
      <c r="F10" s="30">
        <f t="shared" si="1"/>
        <v>0</v>
      </c>
      <c r="G10" s="60">
        <v>49699.93</v>
      </c>
      <c r="H10" s="30">
        <f t="shared" si="2"/>
        <v>49699.93</v>
      </c>
      <c r="I10" s="30">
        <f t="shared" si="3"/>
        <v>57368.9</v>
      </c>
      <c r="J10" s="30">
        <f t="shared" si="4"/>
        <v>57368.9</v>
      </c>
    </row>
    <row r="11" spans="1:10" ht="15.75" customHeight="1" x14ac:dyDescent="0.2">
      <c r="A11" s="5" t="s">
        <v>31</v>
      </c>
      <c r="B11" s="18" t="s">
        <v>22</v>
      </c>
      <c r="C11" s="58">
        <v>1581.69</v>
      </c>
      <c r="D11" s="30">
        <f t="shared" si="0"/>
        <v>1581.69</v>
      </c>
      <c r="E11" s="60"/>
      <c r="F11" s="30">
        <f t="shared" si="1"/>
        <v>0</v>
      </c>
      <c r="G11" s="60">
        <v>20412.509999999998</v>
      </c>
      <c r="H11" s="30">
        <f t="shared" si="2"/>
        <v>20412.509999999998</v>
      </c>
      <c r="I11" s="30">
        <f t="shared" si="3"/>
        <v>21994.199999999997</v>
      </c>
      <c r="J11" s="30">
        <f t="shared" si="4"/>
        <v>21994.199999999997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60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/>
      <c r="D13" s="30">
        <f t="shared" si="0"/>
        <v>0</v>
      </c>
      <c r="E13" s="60"/>
      <c r="F13" s="30">
        <f t="shared" si="1"/>
        <v>0</v>
      </c>
      <c r="G13" s="60"/>
      <c r="H13" s="30">
        <f t="shared" si="2"/>
        <v>0</v>
      </c>
      <c r="I13" s="30">
        <f t="shared" si="3"/>
        <v>0</v>
      </c>
      <c r="J13" s="30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8">
        <v>1218.1600000000001</v>
      </c>
      <c r="D14" s="30">
        <f t="shared" si="0"/>
        <v>1218.1600000000001</v>
      </c>
      <c r="E14" s="60"/>
      <c r="F14" s="30">
        <f t="shared" si="1"/>
        <v>0</v>
      </c>
      <c r="G14" s="60">
        <v>32432.41</v>
      </c>
      <c r="H14" s="30">
        <f t="shared" si="2"/>
        <v>32432.41</v>
      </c>
      <c r="I14" s="30">
        <f t="shared" si="3"/>
        <v>33650.57</v>
      </c>
      <c r="J14" s="30">
        <f t="shared" si="4"/>
        <v>33650.57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60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5135.42</v>
      </c>
      <c r="D16" s="30">
        <f t="shared" si="0"/>
        <v>5135.42</v>
      </c>
      <c r="E16" s="60"/>
      <c r="F16" s="30">
        <f t="shared" si="1"/>
        <v>0</v>
      </c>
      <c r="G16" s="60">
        <v>10822.65</v>
      </c>
      <c r="H16" s="30">
        <f t="shared" si="2"/>
        <v>10822.65</v>
      </c>
      <c r="I16" s="30">
        <f t="shared" si="3"/>
        <v>15958.07</v>
      </c>
      <c r="J16" s="30">
        <f t="shared" si="4"/>
        <v>15958.07</v>
      </c>
    </row>
    <row r="17" spans="1:10" ht="15.75" customHeight="1" x14ac:dyDescent="0.2">
      <c r="A17" s="5" t="s">
        <v>46</v>
      </c>
      <c r="B17" s="18" t="s">
        <v>22</v>
      </c>
      <c r="C17" s="58">
        <v>1897.68</v>
      </c>
      <c r="D17" s="30">
        <f t="shared" si="0"/>
        <v>1897.68</v>
      </c>
      <c r="E17" s="60"/>
      <c r="F17" s="30">
        <f t="shared" si="1"/>
        <v>0</v>
      </c>
      <c r="G17" s="60"/>
      <c r="H17" s="30">
        <f t="shared" si="2"/>
        <v>0</v>
      </c>
      <c r="I17" s="30">
        <f t="shared" si="3"/>
        <v>1897.68</v>
      </c>
      <c r="J17" s="30">
        <f t="shared" si="4"/>
        <v>1897.68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60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60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60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60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60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60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60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>
        <v>142.29</v>
      </c>
      <c r="D25" s="30">
        <f t="shared" si="0"/>
        <v>142.29</v>
      </c>
      <c r="E25" s="60"/>
      <c r="F25" s="30">
        <f t="shared" si="1"/>
        <v>0</v>
      </c>
      <c r="G25" s="60"/>
      <c r="H25" s="30">
        <f t="shared" si="2"/>
        <v>0</v>
      </c>
      <c r="I25" s="30">
        <f t="shared" si="3"/>
        <v>142.29</v>
      </c>
      <c r="J25" s="30">
        <f t="shared" si="4"/>
        <v>142.29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60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60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60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60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60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415.34</v>
      </c>
      <c r="D31" s="30">
        <f t="shared" si="0"/>
        <v>415.34</v>
      </c>
      <c r="E31" s="60"/>
      <c r="F31" s="30">
        <f t="shared" si="1"/>
        <v>0</v>
      </c>
      <c r="G31" s="60"/>
      <c r="H31" s="30">
        <f t="shared" si="2"/>
        <v>0</v>
      </c>
      <c r="I31" s="30">
        <f t="shared" si="3"/>
        <v>415.34</v>
      </c>
      <c r="J31" s="30">
        <f t="shared" si="4"/>
        <v>415.34</v>
      </c>
    </row>
    <row r="32" spans="1:10" ht="15.75" customHeight="1" x14ac:dyDescent="0.2">
      <c r="A32" s="5" t="s">
        <v>19</v>
      </c>
      <c r="B32" s="18" t="s">
        <v>20</v>
      </c>
      <c r="C32" s="25"/>
      <c r="D32" s="30">
        <f t="shared" si="0"/>
        <v>0</v>
      </c>
      <c r="E32" s="60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25"/>
      <c r="D33" s="30">
        <f t="shared" si="0"/>
        <v>0</v>
      </c>
      <c r="E33" s="60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25"/>
      <c r="D34" s="30">
        <f t="shared" si="0"/>
        <v>0</v>
      </c>
      <c r="E34" s="60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25"/>
      <c r="D35" s="30">
        <f t="shared" si="0"/>
        <v>0</v>
      </c>
      <c r="E35" s="60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25"/>
      <c r="D36" s="30">
        <f t="shared" si="0"/>
        <v>0</v>
      </c>
      <c r="E36" s="60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25"/>
      <c r="D37" s="30">
        <f t="shared" si="0"/>
        <v>0</v>
      </c>
      <c r="E37" s="60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25"/>
      <c r="D38" s="30">
        <f t="shared" si="0"/>
        <v>0</v>
      </c>
      <c r="E38" s="60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25">
        <v>1657.8</v>
      </c>
      <c r="D39" s="30">
        <f t="shared" si="0"/>
        <v>1657.8</v>
      </c>
      <c r="E39" s="60"/>
      <c r="F39" s="30">
        <f t="shared" si="1"/>
        <v>0</v>
      </c>
      <c r="G39" s="60">
        <v>7241.2</v>
      </c>
      <c r="H39" s="30">
        <f t="shared" si="2"/>
        <v>7241.2</v>
      </c>
      <c r="I39" s="30">
        <f t="shared" si="3"/>
        <v>8899</v>
      </c>
      <c r="J39" s="30">
        <f t="shared" si="4"/>
        <v>8899</v>
      </c>
    </row>
    <row r="40" spans="1:10" ht="15.75" customHeight="1" x14ac:dyDescent="0.2">
      <c r="A40" s="5" t="s">
        <v>38</v>
      </c>
      <c r="B40" s="18" t="s">
        <v>20</v>
      </c>
      <c r="C40" s="25">
        <v>627.61</v>
      </c>
      <c r="D40" s="30">
        <f t="shared" si="0"/>
        <v>627.61</v>
      </c>
      <c r="E40" s="60"/>
      <c r="F40" s="30">
        <f t="shared" si="1"/>
        <v>0</v>
      </c>
      <c r="G40" s="60">
        <v>8697.16</v>
      </c>
      <c r="H40" s="30">
        <f t="shared" si="2"/>
        <v>8697.16</v>
      </c>
      <c r="I40" s="30">
        <f t="shared" si="3"/>
        <v>9324.77</v>
      </c>
      <c r="J40" s="30">
        <f t="shared" si="4"/>
        <v>9324.77</v>
      </c>
    </row>
    <row r="41" spans="1:10" s="11" customFormat="1" ht="15.75" customHeight="1" x14ac:dyDescent="0.2">
      <c r="A41" s="9" t="s">
        <v>39</v>
      </c>
      <c r="B41" s="16" t="s">
        <v>20</v>
      </c>
      <c r="C41" s="25"/>
      <c r="D41" s="30">
        <f t="shared" si="0"/>
        <v>0</v>
      </c>
      <c r="E41" s="60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25">
        <v>6794.39</v>
      </c>
      <c r="D42" s="30">
        <f t="shared" si="0"/>
        <v>6794.39</v>
      </c>
      <c r="E42" s="60"/>
      <c r="F42" s="30">
        <f t="shared" si="1"/>
        <v>0</v>
      </c>
      <c r="G42" s="60">
        <v>805</v>
      </c>
      <c r="H42" s="30">
        <f t="shared" si="2"/>
        <v>805</v>
      </c>
      <c r="I42" s="30">
        <f t="shared" si="3"/>
        <v>7599.39</v>
      </c>
      <c r="J42" s="30">
        <f t="shared" si="4"/>
        <v>7599.39</v>
      </c>
    </row>
    <row r="43" spans="1:10" ht="15.75" customHeight="1" x14ac:dyDescent="0.2">
      <c r="A43" s="5" t="s">
        <v>42</v>
      </c>
      <c r="B43" s="18" t="s">
        <v>20</v>
      </c>
      <c r="C43" s="25">
        <v>4749.1400000000003</v>
      </c>
      <c r="D43" s="30">
        <f t="shared" si="0"/>
        <v>4749.1400000000003</v>
      </c>
      <c r="E43" s="60"/>
      <c r="F43" s="30">
        <f t="shared" si="1"/>
        <v>0</v>
      </c>
      <c r="G43" s="60"/>
      <c r="H43" s="30">
        <f t="shared" si="2"/>
        <v>0</v>
      </c>
      <c r="I43" s="30">
        <f t="shared" si="3"/>
        <v>4749.1400000000003</v>
      </c>
      <c r="J43" s="30">
        <f t="shared" si="4"/>
        <v>4749.1400000000003</v>
      </c>
    </row>
    <row r="44" spans="1:10" s="11" customFormat="1" ht="15.75" customHeight="1" x14ac:dyDescent="0.2">
      <c r="A44" s="9" t="s">
        <v>43</v>
      </c>
      <c r="B44" s="16" t="s">
        <v>20</v>
      </c>
      <c r="C44" s="25">
        <v>360.16</v>
      </c>
      <c r="D44" s="30">
        <f t="shared" si="0"/>
        <v>360.16</v>
      </c>
      <c r="E44" s="60"/>
      <c r="F44" s="30">
        <f t="shared" si="1"/>
        <v>0</v>
      </c>
      <c r="G44" s="60"/>
      <c r="H44" s="30">
        <f t="shared" si="2"/>
        <v>0</v>
      </c>
      <c r="I44" s="30">
        <f t="shared" si="3"/>
        <v>360.16</v>
      </c>
      <c r="J44" s="30">
        <f t="shared" si="4"/>
        <v>360.16</v>
      </c>
    </row>
    <row r="45" spans="1:10" ht="15.75" customHeight="1" x14ac:dyDescent="0.2">
      <c r="A45" s="5" t="s">
        <v>48</v>
      </c>
      <c r="B45" s="18" t="s">
        <v>20</v>
      </c>
      <c r="C45" s="25"/>
      <c r="D45" s="30">
        <f t="shared" si="0"/>
        <v>0</v>
      </c>
      <c r="E45" s="60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25"/>
      <c r="D46" s="30">
        <f t="shared" si="0"/>
        <v>0</v>
      </c>
      <c r="E46" s="60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25"/>
      <c r="D47" s="30">
        <f t="shared" si="0"/>
        <v>0</v>
      </c>
      <c r="E47" s="60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25">
        <v>3875.31</v>
      </c>
      <c r="D48" s="30">
        <f t="shared" si="0"/>
        <v>3875.31</v>
      </c>
      <c r="E48" s="60"/>
      <c r="F48" s="30">
        <f t="shared" si="1"/>
        <v>0</v>
      </c>
      <c r="G48" s="60">
        <v>7611</v>
      </c>
      <c r="H48" s="30">
        <f t="shared" si="2"/>
        <v>7611</v>
      </c>
      <c r="I48" s="30">
        <f t="shared" si="3"/>
        <v>11486.31</v>
      </c>
      <c r="J48" s="30">
        <f t="shared" si="4"/>
        <v>11486.31</v>
      </c>
    </row>
    <row r="49" spans="1:10" ht="15.75" customHeight="1" x14ac:dyDescent="0.2">
      <c r="A49" s="5" t="s">
        <v>57</v>
      </c>
      <c r="B49" s="18" t="s">
        <v>20</v>
      </c>
      <c r="C49" s="25">
        <v>922.38</v>
      </c>
      <c r="D49" s="30">
        <f t="shared" si="0"/>
        <v>922.38</v>
      </c>
      <c r="E49" s="60"/>
      <c r="F49" s="30">
        <f t="shared" si="1"/>
        <v>0</v>
      </c>
      <c r="G49" s="60">
        <v>26070.27</v>
      </c>
      <c r="H49" s="30">
        <f t="shared" si="2"/>
        <v>26070.27</v>
      </c>
      <c r="I49" s="30">
        <f t="shared" si="3"/>
        <v>26992.65</v>
      </c>
      <c r="J49" s="30">
        <f t="shared" si="4"/>
        <v>26992.65</v>
      </c>
    </row>
    <row r="50" spans="1:10" ht="15.75" customHeight="1" x14ac:dyDescent="0.2">
      <c r="A50" s="5" t="s">
        <v>58</v>
      </c>
      <c r="B50" s="18" t="s">
        <v>20</v>
      </c>
      <c r="C50" s="25">
        <v>191.92</v>
      </c>
      <c r="D50" s="30">
        <f t="shared" si="0"/>
        <v>191.92</v>
      </c>
      <c r="E50" s="60"/>
      <c r="F50" s="30">
        <f t="shared" si="1"/>
        <v>0</v>
      </c>
      <c r="G50" s="60">
        <v>3235.46</v>
      </c>
      <c r="H50" s="30">
        <f t="shared" si="2"/>
        <v>3235.46</v>
      </c>
      <c r="I50" s="30">
        <f t="shared" si="3"/>
        <v>3427.38</v>
      </c>
      <c r="J50" s="30">
        <f t="shared" si="4"/>
        <v>3427.38</v>
      </c>
    </row>
    <row r="51" spans="1:10" ht="15.75" customHeight="1" x14ac:dyDescent="0.2">
      <c r="A51" s="5" t="s">
        <v>59</v>
      </c>
      <c r="B51" s="18" t="s">
        <v>20</v>
      </c>
      <c r="C51" s="25">
        <v>3716.64</v>
      </c>
      <c r="D51" s="30">
        <f t="shared" si="0"/>
        <v>3716.64</v>
      </c>
      <c r="E51" s="60"/>
      <c r="F51" s="30">
        <f t="shared" si="1"/>
        <v>0</v>
      </c>
      <c r="G51" s="60">
        <v>32734.19</v>
      </c>
      <c r="H51" s="30">
        <f t="shared" si="2"/>
        <v>32734.19</v>
      </c>
      <c r="I51" s="30">
        <f t="shared" si="3"/>
        <v>36450.83</v>
      </c>
      <c r="J51" s="30">
        <f t="shared" si="4"/>
        <v>36450.83</v>
      </c>
    </row>
    <row r="52" spans="1:10" ht="15.75" customHeight="1" x14ac:dyDescent="0.2">
      <c r="A52" s="5" t="s">
        <v>60</v>
      </c>
      <c r="B52" s="18" t="s">
        <v>20</v>
      </c>
      <c r="C52" s="25">
        <v>1861.57</v>
      </c>
      <c r="D52" s="30">
        <f t="shared" si="0"/>
        <v>1861.57</v>
      </c>
      <c r="E52" s="60">
        <v>7299.66</v>
      </c>
      <c r="F52" s="30">
        <f t="shared" si="1"/>
        <v>7299.66</v>
      </c>
      <c r="G52" s="60">
        <v>18633</v>
      </c>
      <c r="H52" s="30">
        <f t="shared" si="2"/>
        <v>18633</v>
      </c>
      <c r="I52" s="30">
        <f t="shared" si="3"/>
        <v>27794.23</v>
      </c>
      <c r="J52" s="30">
        <f t="shared" si="4"/>
        <v>27794.23</v>
      </c>
    </row>
    <row r="53" spans="1:10" ht="15.75" customHeight="1" x14ac:dyDescent="0.2">
      <c r="A53" s="5" t="s">
        <v>64</v>
      </c>
      <c r="B53" s="18" t="s">
        <v>20</v>
      </c>
      <c r="C53" s="25"/>
      <c r="D53" s="30">
        <f t="shared" si="0"/>
        <v>0</v>
      </c>
      <c r="E53" s="60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25">
        <v>1437.17</v>
      </c>
      <c r="D54" s="30">
        <f t="shared" si="0"/>
        <v>1437.17</v>
      </c>
      <c r="E54" s="60"/>
      <c r="F54" s="30">
        <f t="shared" si="1"/>
        <v>0</v>
      </c>
      <c r="G54" s="60">
        <v>70785</v>
      </c>
      <c r="H54" s="30">
        <f t="shared" si="2"/>
        <v>70785</v>
      </c>
      <c r="I54" s="30">
        <f t="shared" si="3"/>
        <v>72222.17</v>
      </c>
      <c r="J54" s="30">
        <f t="shared" si="4"/>
        <v>72222.17</v>
      </c>
    </row>
    <row r="55" spans="1:10" ht="15.75" customHeight="1" x14ac:dyDescent="0.2">
      <c r="A55" s="5" t="s">
        <v>66</v>
      </c>
      <c r="B55" s="18" t="s">
        <v>20</v>
      </c>
      <c r="C55" s="25"/>
      <c r="D55" s="30">
        <f t="shared" si="0"/>
        <v>0</v>
      </c>
      <c r="E55" s="60"/>
      <c r="F55" s="30">
        <f t="shared" si="1"/>
        <v>0</v>
      </c>
      <c r="G55" s="60"/>
      <c r="H55" s="30">
        <f t="shared" si="2"/>
        <v>0</v>
      </c>
      <c r="I55" s="30">
        <f t="shared" si="3"/>
        <v>0</v>
      </c>
      <c r="J55" s="30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25"/>
      <c r="D56" s="30">
        <f t="shared" si="0"/>
        <v>0</v>
      </c>
      <c r="E56" s="60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25"/>
      <c r="D57" s="30">
        <f t="shared" si="0"/>
        <v>0</v>
      </c>
      <c r="E57" s="60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25"/>
      <c r="D58" s="30">
        <f t="shared" si="0"/>
        <v>0</v>
      </c>
      <c r="E58" s="60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25"/>
      <c r="D59" s="30">
        <f t="shared" si="0"/>
        <v>0</v>
      </c>
      <c r="E59" s="60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25">
        <v>3731</v>
      </c>
      <c r="D60" s="30">
        <f t="shared" si="0"/>
        <v>3731</v>
      </c>
      <c r="E60" s="60"/>
      <c r="F60" s="30">
        <f t="shared" si="1"/>
        <v>0</v>
      </c>
      <c r="G60" s="60">
        <v>57815</v>
      </c>
      <c r="H60" s="30">
        <f t="shared" si="2"/>
        <v>57815</v>
      </c>
      <c r="I60" s="30">
        <f t="shared" si="3"/>
        <v>61546</v>
      </c>
      <c r="J60" s="30">
        <f t="shared" si="4"/>
        <v>61546</v>
      </c>
    </row>
    <row r="61" spans="1:10" ht="15.75" customHeight="1" x14ac:dyDescent="0.2">
      <c r="A61" s="5" t="s">
        <v>72</v>
      </c>
      <c r="B61" s="18" t="s">
        <v>20</v>
      </c>
      <c r="C61" s="25"/>
      <c r="D61" s="30">
        <f t="shared" si="0"/>
        <v>0</v>
      </c>
      <c r="E61" s="60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25"/>
      <c r="D62" s="30">
        <f t="shared" si="0"/>
        <v>0</v>
      </c>
      <c r="E62" s="60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25">
        <v>940.85</v>
      </c>
      <c r="D63" s="30">
        <f t="shared" si="0"/>
        <v>940.85</v>
      </c>
      <c r="E63" s="60"/>
      <c r="F63" s="30">
        <f t="shared" si="1"/>
        <v>0</v>
      </c>
      <c r="G63" s="60">
        <v>79113.08</v>
      </c>
      <c r="H63" s="30">
        <f t="shared" si="2"/>
        <v>79113.08</v>
      </c>
      <c r="I63" s="30">
        <f t="shared" si="3"/>
        <v>80053.930000000008</v>
      </c>
      <c r="J63" s="30">
        <f t="shared" si="4"/>
        <v>80053.930000000008</v>
      </c>
    </row>
    <row r="64" spans="1:10" ht="15.75" customHeight="1" x14ac:dyDescent="0.2">
      <c r="A64" s="5" t="s">
        <v>74</v>
      </c>
      <c r="B64" s="18" t="s">
        <v>20</v>
      </c>
      <c r="C64" s="25"/>
      <c r="D64" s="30">
        <f t="shared" ref="D64:D71" si="5">C64*1</f>
        <v>0</v>
      </c>
      <c r="E64" s="60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25"/>
      <c r="D65" s="30">
        <f t="shared" si="5"/>
        <v>0</v>
      </c>
      <c r="E65" s="60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25"/>
      <c r="D66" s="30">
        <f t="shared" si="5"/>
        <v>0</v>
      </c>
      <c r="E66" s="60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25"/>
      <c r="D67" s="30">
        <f t="shared" si="5"/>
        <v>0</v>
      </c>
      <c r="E67" s="60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25"/>
      <c r="D68" s="30">
        <f t="shared" si="5"/>
        <v>0</v>
      </c>
      <c r="E68" s="60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25"/>
      <c r="D69" s="30">
        <f t="shared" si="5"/>
        <v>0</v>
      </c>
      <c r="E69" s="60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25"/>
      <c r="D70" s="30">
        <f t="shared" si="5"/>
        <v>0</v>
      </c>
      <c r="E70" s="60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25">
        <v>2583</v>
      </c>
      <c r="D71" s="30">
        <f t="shared" si="5"/>
        <v>2583</v>
      </c>
      <c r="E71" s="60"/>
      <c r="F71" s="30">
        <f t="shared" si="6"/>
        <v>0</v>
      </c>
      <c r="G71" s="60">
        <v>2582</v>
      </c>
      <c r="H71" s="30">
        <f t="shared" si="7"/>
        <v>2582</v>
      </c>
      <c r="I71" s="30">
        <f t="shared" si="8"/>
        <v>5165</v>
      </c>
      <c r="J71" s="30">
        <f t="shared" si="9"/>
        <v>5165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27780.890000000003</v>
      </c>
      <c r="D72" s="32">
        <f t="shared" si="10"/>
        <v>27780.890000000003</v>
      </c>
      <c r="E72" s="32">
        <f t="shared" si="10"/>
        <v>1228</v>
      </c>
      <c r="F72" s="32">
        <f t="shared" si="10"/>
        <v>1228</v>
      </c>
      <c r="G72" s="32">
        <f t="shared" si="10"/>
        <v>165473.47999999998</v>
      </c>
      <c r="H72" s="32">
        <f t="shared" si="10"/>
        <v>165473.47999999998</v>
      </c>
      <c r="I72" s="32">
        <f t="shared" si="10"/>
        <v>194482.37</v>
      </c>
      <c r="J72" s="32">
        <f t="shared" si="10"/>
        <v>194482.37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33448.939999999995</v>
      </c>
      <c r="D73" s="32">
        <f t="shared" si="11"/>
        <v>33448.939999999995</v>
      </c>
      <c r="E73" s="32">
        <f t="shared" si="11"/>
        <v>7299.66</v>
      </c>
      <c r="F73" s="32">
        <f t="shared" si="11"/>
        <v>7299.66</v>
      </c>
      <c r="G73" s="32">
        <f t="shared" si="11"/>
        <v>315322.36</v>
      </c>
      <c r="H73" s="32">
        <f t="shared" si="11"/>
        <v>315322.36</v>
      </c>
      <c r="I73" s="32">
        <f t="shared" si="11"/>
        <v>356070.96</v>
      </c>
      <c r="J73" s="32">
        <f t="shared" si="11"/>
        <v>356070.96</v>
      </c>
    </row>
    <row r="74" spans="1:10" s="3" customFormat="1" ht="15.75" customHeight="1" x14ac:dyDescent="0.2">
      <c r="A74" s="5" t="s">
        <v>87</v>
      </c>
      <c r="B74" s="13"/>
      <c r="C74" s="32">
        <f>SUM(C72:C73)</f>
        <v>61229.83</v>
      </c>
      <c r="D74" s="32">
        <f t="shared" ref="D74:J74" si="12">SUM(D72:D73)</f>
        <v>61229.83</v>
      </c>
      <c r="E74" s="36">
        <f t="shared" si="12"/>
        <v>8527.66</v>
      </c>
      <c r="F74" s="32">
        <f t="shared" si="12"/>
        <v>8527.66</v>
      </c>
      <c r="G74" s="36">
        <f t="shared" si="12"/>
        <v>480795.83999999997</v>
      </c>
      <c r="H74" s="32">
        <f t="shared" si="12"/>
        <v>480795.83999999997</v>
      </c>
      <c r="I74" s="32">
        <f t="shared" si="12"/>
        <v>550553.33000000007</v>
      </c>
      <c r="J74" s="32">
        <f t="shared" si="12"/>
        <v>550553.33000000007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4 C72:I65527 D5:D71 F5:F71 H5:I71">
    <cfRule type="expression" dxfId="19" priority="79" stopIfTrue="1">
      <formula>CellHasFormula</formula>
    </cfRule>
  </conditionalFormatting>
  <conditionalFormatting sqref="J76">
    <cfRule type="expression" dxfId="18" priority="72" stopIfTrue="1">
      <formula>CellHasFormula</formula>
    </cfRule>
  </conditionalFormatting>
  <conditionalFormatting sqref="J75:J76">
    <cfRule type="expression" dxfId="17" priority="71" stopIfTrue="1">
      <formula>CellHasFormula</formula>
    </cfRule>
  </conditionalFormatting>
  <conditionalFormatting sqref="J75:J76">
    <cfRule type="expression" dxfId="16" priority="70" stopIfTrue="1">
      <formula>CellHasFormula</formula>
    </cfRule>
  </conditionalFormatting>
  <conditionalFormatting sqref="C5:C71">
    <cfRule type="expression" dxfId="15" priority="3" stopIfTrue="1">
      <formula>CellHasFormula</formula>
    </cfRule>
  </conditionalFormatting>
  <conditionalFormatting sqref="E5:E71">
    <cfRule type="expression" dxfId="14" priority="2" stopIfTrue="1">
      <formula>CellHasFormula</formula>
    </cfRule>
  </conditionalFormatting>
  <conditionalFormatting sqref="G5:G71">
    <cfRule type="expression" dxfId="13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tabSelected="1" workbookViewId="0">
      <pane ySplit="4" topLeftCell="A5" activePane="bottomLeft" state="frozen"/>
      <selection pane="bottomLeft" activeCell="G66" sqref="G66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15726.25</v>
      </c>
      <c r="D5" s="31">
        <f>(Jul!C5*10)+(Aug!C5*9)+(Sep!C5*8)+(Oct!C5*7)+(Nov!C5*6)+(Dec!C5*5)+(Jan!C5*4)+(Feb!C5*3)+(Mar!C5*2)+(Apr!C5*1)</f>
        <v>431923.36</v>
      </c>
      <c r="E5" s="8"/>
      <c r="F5" s="31">
        <f>(Jul!E5*10)+(Aug!E5*9)+(Sep!E5*8)+(Oct!E5*7)+(Nov!E5*6)+(Dec!E5*5)+(Jan!E5*4)+(Feb!E5*3)+(Mar!E5*2)+(Apr!E5*1)</f>
        <v>18500</v>
      </c>
      <c r="G5" s="8">
        <v>29589.62</v>
      </c>
      <c r="H5" s="31">
        <f>Mar!H5+G5</f>
        <v>525704.97</v>
      </c>
      <c r="I5" s="31">
        <f t="shared" ref="I5:I63" si="0">C5+E5+G5</f>
        <v>45315.869999999995</v>
      </c>
      <c r="J5" s="31">
        <f t="shared" ref="J5:J63" si="1">D5+F5+H5</f>
        <v>976128.33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144.13999999999999</v>
      </c>
      <c r="D6" s="31">
        <f>(Jul!C6*10)+(Aug!C6*9)+(Sep!C6*8)+(Oct!C6*7)+(Nov!C6*6)+(Dec!C6*5)+(Jan!C6*4)+(Feb!C6*3)+(Mar!C6*2)+(Apr!C6*1)</f>
        <v>26178.89</v>
      </c>
      <c r="E6" s="8"/>
      <c r="F6" s="31">
        <f>(Jul!E6*10)+(Aug!E6*9)+(Sep!E6*8)+(Oct!E6*7)+(Nov!E6*6)+(Dec!E6*5)+(Jan!E6*4)+(Feb!E6*3)+(Mar!E6*2)+(Apr!E6*1)</f>
        <v>0</v>
      </c>
      <c r="G6" s="8">
        <v>0</v>
      </c>
      <c r="H6" s="31">
        <f>Mar!H6+G6</f>
        <v>139196.34</v>
      </c>
      <c r="I6" s="31">
        <f t="shared" si="0"/>
        <v>144.13999999999999</v>
      </c>
      <c r="J6" s="31">
        <f t="shared" si="1"/>
        <v>165375.22999999998</v>
      </c>
    </row>
    <row r="7" spans="1:10" s="1" customFormat="1" ht="15.75" customHeight="1" x14ac:dyDescent="0.2">
      <c r="A7" s="5" t="s">
        <v>24</v>
      </c>
      <c r="B7" s="6" t="s">
        <v>22</v>
      </c>
      <c r="C7" s="7">
        <v>0</v>
      </c>
      <c r="D7" s="31">
        <f>(Jul!C7*10)+(Aug!C7*9)+(Sep!C7*8)+(Oct!C7*7)+(Nov!C7*6)+(Dec!C7*5)+(Jan!C7*4)+(Feb!C7*3)+(Mar!C7*2)+(Apr!C7*1)</f>
        <v>34577.81</v>
      </c>
      <c r="E7" s="8"/>
      <c r="F7" s="31">
        <f>(Jul!E7*10)+(Aug!E7*9)+(Sep!E7*8)+(Oct!E7*7)+(Nov!E7*6)+(Dec!E7*5)+(Jan!E7*4)+(Feb!E7*3)+(Mar!E7*2)+(Apr!E7*1)</f>
        <v>0</v>
      </c>
      <c r="G7" s="8">
        <v>0</v>
      </c>
      <c r="H7" s="31">
        <f>Mar!H7+G7</f>
        <v>54709.520000000004</v>
      </c>
      <c r="I7" s="31">
        <f t="shared" si="0"/>
        <v>0</v>
      </c>
      <c r="J7" s="31">
        <f t="shared" si="1"/>
        <v>89287.33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1509.39</v>
      </c>
      <c r="D8" s="31">
        <f>(Jul!C8*10)+(Aug!C8*9)+(Sep!C8*8)+(Oct!C8*7)+(Nov!C8*6)+(Dec!C8*5)+(Jan!C8*4)+(Feb!C8*3)+(Mar!C8*2)+(Apr!C8*1)</f>
        <v>17007.310000000001</v>
      </c>
      <c r="E8" s="8"/>
      <c r="F8" s="31">
        <f>(Jul!E8*10)+(Aug!E8*9)+(Sep!E8*8)+(Oct!E8*7)+(Nov!E8*6)+(Dec!E8*5)+(Jan!E8*4)+(Feb!E8*3)+(Mar!E8*2)+(Apr!E8*1)</f>
        <v>0</v>
      </c>
      <c r="G8" s="8">
        <v>8906.66</v>
      </c>
      <c r="H8" s="31">
        <f>Mar!H8+G8</f>
        <v>197773.11000000002</v>
      </c>
      <c r="I8" s="31">
        <f t="shared" si="0"/>
        <v>10416.049999999999</v>
      </c>
      <c r="J8" s="31">
        <f t="shared" si="1"/>
        <v>214780.42</v>
      </c>
    </row>
    <row r="9" spans="1:10" s="1" customFormat="1" ht="15.75" customHeight="1" x14ac:dyDescent="0.2">
      <c r="A9" s="5" t="s">
        <v>27</v>
      </c>
      <c r="B9" s="6" t="s">
        <v>22</v>
      </c>
      <c r="C9" s="7">
        <v>0</v>
      </c>
      <c r="D9" s="31">
        <f>(Jul!C9*10)+(Aug!C9*9)+(Sep!C9*8)+(Oct!C9*7)+(Nov!C9*6)+(Dec!C9*5)+(Jan!C9*4)+(Feb!C9*3)+(Mar!C9*2)+(Apr!C9*1)</f>
        <v>105702.19</v>
      </c>
      <c r="E9" s="8"/>
      <c r="F9" s="31">
        <f>(Jul!E9*10)+(Aug!E9*9)+(Sep!E9*8)+(Oct!E9*7)+(Nov!E9*6)+(Dec!E9*5)+(Jan!E9*4)+(Feb!E9*3)+(Mar!E9*2)+(Apr!E9*1)</f>
        <v>0</v>
      </c>
      <c r="G9" s="8">
        <v>0</v>
      </c>
      <c r="H9" s="31">
        <f>Mar!H9+G9</f>
        <v>69406.77</v>
      </c>
      <c r="I9" s="31">
        <f t="shared" si="0"/>
        <v>0</v>
      </c>
      <c r="J9" s="31">
        <f t="shared" si="1"/>
        <v>175108.96000000002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2555.94</v>
      </c>
      <c r="D10" s="31">
        <f>(Jul!C10*10)+(Aug!C10*9)+(Sep!C10*8)+(Oct!C10*7)+(Nov!C10*6)+(Dec!C10*5)+(Jan!C10*4)+(Feb!C10*3)+(Mar!C10*2)+(Apr!C10*1)</f>
        <v>291841.20999999996</v>
      </c>
      <c r="E10" s="8"/>
      <c r="F10" s="31">
        <f>(Jul!E10*10)+(Aug!E10*9)+(Sep!E10*8)+(Oct!E10*7)+(Nov!E10*6)+(Dec!E10*5)+(Jan!E10*4)+(Feb!E10*3)+(Mar!E10*2)+(Apr!E10*1)</f>
        <v>2715.12</v>
      </c>
      <c r="G10" s="8">
        <v>15758.18</v>
      </c>
      <c r="H10" s="31">
        <f>Mar!H10+G10</f>
        <v>640023.55999999994</v>
      </c>
      <c r="I10" s="31">
        <f t="shared" si="0"/>
        <v>18314.12</v>
      </c>
      <c r="J10" s="31">
        <f t="shared" si="1"/>
        <v>934579.8899999999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1719.25</v>
      </c>
      <c r="D11" s="31">
        <f>(Jul!C11*10)+(Aug!C11*9)+(Sep!C11*8)+(Oct!C11*7)+(Nov!C11*6)+(Dec!C11*5)+(Jan!C11*4)+(Feb!C11*3)+(Mar!C11*2)+(Apr!C11*1)</f>
        <v>27513.67</v>
      </c>
      <c r="E11" s="8"/>
      <c r="F11" s="31">
        <f>(Jul!E11*10)+(Aug!E11*9)+(Sep!E11*8)+(Oct!E11*7)+(Nov!E11*6)+(Dec!E11*5)+(Jan!E11*4)+(Feb!E11*3)+(Mar!E11*2)+(Apr!E11*1)</f>
        <v>0</v>
      </c>
      <c r="G11" s="8">
        <v>3595.61</v>
      </c>
      <c r="H11" s="31">
        <f>Mar!H11+G11</f>
        <v>38974.550000000003</v>
      </c>
      <c r="I11" s="31">
        <f t="shared" si="0"/>
        <v>5314.8600000000006</v>
      </c>
      <c r="J11" s="31">
        <f t="shared" si="1"/>
        <v>66488.22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0</v>
      </c>
      <c r="D12" s="31">
        <f>(Jul!C12*10)+(Aug!C12*9)+(Sep!C12*8)+(Oct!C12*7)+(Nov!C12*6)+(Dec!C12*5)+(Jan!C12*4)+(Feb!C12*3)+(Mar!C12*2)+(Apr!C12*1)</f>
        <v>5941.2</v>
      </c>
      <c r="E12" s="8"/>
      <c r="F12" s="31">
        <f>(Jul!E12*10)+(Aug!E12*9)+(Sep!E12*8)+(Oct!E12*7)+(Nov!E12*6)+(Dec!E12*5)+(Jan!E12*4)+(Feb!E12*3)+(Mar!E12*2)+(Apr!E12*1)</f>
        <v>0</v>
      </c>
      <c r="G12" s="8">
        <v>0</v>
      </c>
      <c r="H12" s="31">
        <f>Mar!H12+G12</f>
        <v>25267.14</v>
      </c>
      <c r="I12" s="31">
        <f t="shared" si="0"/>
        <v>0</v>
      </c>
      <c r="J12" s="31">
        <f t="shared" si="1"/>
        <v>31208.34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0</v>
      </c>
      <c r="D13" s="31">
        <f>(Jul!C13*10)+(Aug!C13*9)+(Sep!C13*8)+(Oct!C13*7)+(Nov!C13*6)+(Dec!C13*5)+(Jan!C13*4)+(Feb!C13*3)+(Mar!C13*2)+(Apr!C13*1)</f>
        <v>3095.84</v>
      </c>
      <c r="E13" s="8"/>
      <c r="F13" s="31">
        <f>(Jul!E13*10)+(Aug!E13*9)+(Sep!E13*8)+(Oct!E13*7)+(Nov!E13*6)+(Dec!E13*5)+(Jan!E13*4)+(Feb!E13*3)+(Mar!E13*2)+(Apr!E13*1)</f>
        <v>0</v>
      </c>
      <c r="G13" s="8">
        <v>0</v>
      </c>
      <c r="H13" s="31">
        <f>Mar!H13+G13</f>
        <v>6989.93</v>
      </c>
      <c r="I13" s="31">
        <f t="shared" si="0"/>
        <v>0</v>
      </c>
      <c r="J13" s="31">
        <f t="shared" si="1"/>
        <v>10085.77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1645.84</v>
      </c>
      <c r="D14" s="31">
        <f>(Jul!C14*10)+(Aug!C14*9)+(Sep!C14*8)+(Oct!C14*7)+(Nov!C14*6)+(Dec!C14*5)+(Jan!C14*4)+(Feb!C14*3)+(Mar!C14*2)+(Apr!C14*1)</f>
        <v>68940.3</v>
      </c>
      <c r="E14" s="8"/>
      <c r="F14" s="31">
        <f>(Jul!E14*10)+(Aug!E14*9)+(Sep!E14*8)+(Oct!E14*7)+(Nov!E14*6)+(Dec!E14*5)+(Jan!E14*4)+(Feb!E14*3)+(Mar!E14*2)+(Apr!E14*1)</f>
        <v>0</v>
      </c>
      <c r="G14" s="8">
        <v>8852.52</v>
      </c>
      <c r="H14" s="31">
        <f>Mar!H14+G14</f>
        <v>226991.68000000002</v>
      </c>
      <c r="I14" s="31">
        <f t="shared" si="0"/>
        <v>10498.36</v>
      </c>
      <c r="J14" s="31">
        <f t="shared" si="1"/>
        <v>295931.98000000004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0</v>
      </c>
      <c r="D15" s="31">
        <f>(Jul!C15*10)+(Aug!C15*9)+(Sep!C15*8)+(Oct!C15*7)+(Nov!C15*6)+(Dec!C15*5)+(Jan!C15*4)+(Feb!C15*3)+(Mar!C15*2)+(Apr!C15*1)</f>
        <v>854.79</v>
      </c>
      <c r="E15" s="8"/>
      <c r="F15" s="31">
        <f>(Jul!E15*10)+(Aug!E15*9)+(Sep!E15*8)+(Oct!E15*7)+(Nov!E15*6)+(Dec!E15*5)+(Jan!E15*4)+(Feb!E15*3)+(Mar!E15*2)+(Apr!E15*1)</f>
        <v>0</v>
      </c>
      <c r="G15" s="8">
        <v>0</v>
      </c>
      <c r="H15" s="31">
        <f>Mar!H15+G15</f>
        <v>2257.48</v>
      </c>
      <c r="I15" s="31">
        <f t="shared" si="0"/>
        <v>0</v>
      </c>
      <c r="J15" s="31">
        <f t="shared" si="1"/>
        <v>3112.27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1139.7</v>
      </c>
      <c r="D16" s="31">
        <f>(Jul!C16*10)+(Aug!C16*9)+(Sep!C16*8)+(Oct!C16*7)+(Nov!C16*6)+(Dec!C16*5)+(Jan!C16*4)+(Feb!C16*3)+(Mar!C16*2)+(Apr!C16*1)</f>
        <v>266002.82</v>
      </c>
      <c r="E16" s="8"/>
      <c r="F16" s="31">
        <f>(Jul!E16*10)+(Aug!E16*9)+(Sep!E16*8)+(Oct!E16*7)+(Nov!E16*6)+(Dec!E16*5)+(Jan!E16*4)+(Feb!E16*3)+(Mar!E16*2)+(Apr!E16*1)</f>
        <v>2714</v>
      </c>
      <c r="G16" s="8">
        <v>4066</v>
      </c>
      <c r="H16" s="31">
        <f>Mar!H16+G16</f>
        <v>272460.05</v>
      </c>
      <c r="I16" s="31">
        <f t="shared" si="0"/>
        <v>5205.7</v>
      </c>
      <c r="J16" s="31">
        <f t="shared" si="1"/>
        <v>541176.87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0</v>
      </c>
      <c r="D17" s="31">
        <f>(Jul!C17*10)+(Aug!C17*9)+(Sep!C17*8)+(Oct!C17*7)+(Nov!C17*6)+(Dec!C17*5)+(Jan!C17*4)+(Feb!C17*3)+(Mar!C17*2)+(Apr!C17*1)</f>
        <v>24671.65</v>
      </c>
      <c r="E17" s="8"/>
      <c r="F17" s="31">
        <f>(Jul!E17*10)+(Aug!E17*9)+(Sep!E17*8)+(Oct!E17*7)+(Nov!E17*6)+(Dec!E17*5)+(Jan!E17*4)+(Feb!E17*3)+(Mar!E17*2)+(Apr!E17*1)</f>
        <v>0</v>
      </c>
      <c r="G17" s="8">
        <v>0</v>
      </c>
      <c r="H17" s="31">
        <f>Mar!H17+G17</f>
        <v>3810</v>
      </c>
      <c r="I17" s="31">
        <f t="shared" si="0"/>
        <v>0</v>
      </c>
      <c r="J17" s="31">
        <f t="shared" si="1"/>
        <v>28481.65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0</v>
      </c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>
        <v>0</v>
      </c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441.35</v>
      </c>
      <c r="D19" s="31">
        <f>(Jul!C19*10)+(Aug!C19*9)+(Sep!C19*8)+(Oct!C19*7)+(Nov!C19*6)+(Dec!C19*5)+(Jan!C19*4)+(Feb!C19*3)+(Mar!C19*2)+(Apr!C19*1)</f>
        <v>441.35</v>
      </c>
      <c r="E19" s="8"/>
      <c r="F19" s="31">
        <f>(Jul!E19*10)+(Aug!E19*9)+(Sep!E19*8)+(Oct!E19*7)+(Nov!E19*6)+(Dec!E19*5)+(Jan!E19*4)+(Feb!E19*3)+(Mar!E19*2)+(Apr!E19*1)</f>
        <v>0</v>
      </c>
      <c r="G19" s="8">
        <v>0</v>
      </c>
      <c r="H19" s="31">
        <f>Mar!H19+G19</f>
        <v>0</v>
      </c>
      <c r="I19" s="31">
        <f t="shared" si="0"/>
        <v>441.35</v>
      </c>
      <c r="J19" s="31">
        <f t="shared" si="1"/>
        <v>441.35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0</v>
      </c>
      <c r="D20" s="31">
        <f>(Jul!C20*10)+(Aug!C20*9)+(Sep!C20*8)+(Oct!C20*7)+(Nov!C20*6)+(Dec!C20*5)+(Jan!C20*4)+(Feb!C20*3)+(Mar!C20*2)+(Apr!C20*1)</f>
        <v>591.66</v>
      </c>
      <c r="E20" s="8"/>
      <c r="F20" s="31">
        <f>(Jul!E20*10)+(Aug!E20*9)+(Sep!E20*8)+(Oct!E20*7)+(Nov!E20*6)+(Dec!E20*5)+(Jan!E20*4)+(Feb!E20*3)+(Mar!E20*2)+(Apr!E20*1)</f>
        <v>0</v>
      </c>
      <c r="G20" s="8">
        <v>0</v>
      </c>
      <c r="H20" s="31">
        <f>Mar!H20+G20</f>
        <v>0</v>
      </c>
      <c r="I20" s="31">
        <f t="shared" si="0"/>
        <v>0</v>
      </c>
      <c r="J20" s="31">
        <f t="shared" si="1"/>
        <v>591.66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775</v>
      </c>
      <c r="D21" s="31">
        <f>(Jul!C21*10)+(Aug!C21*9)+(Sep!C21*8)+(Oct!C21*7)+(Nov!C21*6)+(Dec!C21*5)+(Jan!C21*4)+(Feb!C21*3)+(Mar!C21*2)+(Apr!C21*1)</f>
        <v>25860.48</v>
      </c>
      <c r="E21" s="8"/>
      <c r="F21" s="31">
        <f>(Jul!E21*10)+(Aug!E21*9)+(Sep!E21*8)+(Oct!E21*7)+(Nov!E21*6)+(Dec!E21*5)+(Jan!E21*4)+(Feb!E21*3)+(Mar!E21*2)+(Apr!E21*1)</f>
        <v>0</v>
      </c>
      <c r="G21" s="8">
        <v>0</v>
      </c>
      <c r="H21" s="31">
        <f>Mar!H21+G21</f>
        <v>38025.31</v>
      </c>
      <c r="I21" s="31">
        <f t="shared" si="0"/>
        <v>775</v>
      </c>
      <c r="J21" s="31">
        <f t="shared" si="1"/>
        <v>63885.789999999994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1146.3900000000001</v>
      </c>
      <c r="D22" s="31">
        <f>(Jul!C22*10)+(Aug!C22*9)+(Sep!C22*8)+(Oct!C22*7)+(Nov!C22*6)+(Dec!C22*5)+(Jan!C22*4)+(Feb!C22*3)+(Mar!C22*2)+(Apr!C22*1)</f>
        <v>9171.1</v>
      </c>
      <c r="E22" s="8"/>
      <c r="F22" s="31">
        <f>(Jul!E22*10)+(Aug!E22*9)+(Sep!E22*8)+(Oct!E22*7)+(Nov!E22*6)+(Dec!E22*5)+(Jan!E22*4)+(Feb!E22*3)+(Mar!E22*2)+(Apr!E22*1)</f>
        <v>0</v>
      </c>
      <c r="G22" s="8">
        <v>13639</v>
      </c>
      <c r="H22" s="31">
        <f>Mar!H22+G22</f>
        <v>15972.94</v>
      </c>
      <c r="I22" s="31">
        <f t="shared" si="0"/>
        <v>14785.39</v>
      </c>
      <c r="J22" s="31">
        <f t="shared" si="1"/>
        <v>25144.04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0</v>
      </c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>
        <v>0</v>
      </c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0</v>
      </c>
      <c r="D24" s="31">
        <f>(Jul!C24*10)+(Aug!C24*9)+(Sep!C24*8)+(Oct!C24*7)+(Nov!C24*6)+(Dec!C24*5)+(Jan!C24*4)+(Feb!C24*3)+(Mar!C24*2)+(Apr!C24*1)</f>
        <v>13855.59</v>
      </c>
      <c r="E24" s="8"/>
      <c r="F24" s="31">
        <f>(Jul!E24*10)+(Aug!E24*9)+(Sep!E24*8)+(Oct!E24*7)+(Nov!E24*6)+(Dec!E24*5)+(Jan!E24*4)+(Feb!E24*3)+(Mar!E24*2)+(Apr!E24*1)</f>
        <v>0</v>
      </c>
      <c r="G24" s="8">
        <v>0</v>
      </c>
      <c r="H24" s="31">
        <f>Mar!H24+G24</f>
        <v>13732.8</v>
      </c>
      <c r="I24" s="31">
        <f t="shared" si="0"/>
        <v>0</v>
      </c>
      <c r="J24" s="31">
        <f t="shared" si="1"/>
        <v>27588.39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0</v>
      </c>
      <c r="D25" s="31">
        <f>(Jul!C25*10)+(Aug!C25*9)+(Sep!C25*8)+(Oct!C25*7)+(Nov!C25*6)+(Dec!C25*5)+(Jan!C25*4)+(Feb!C25*3)+(Mar!C25*2)+(Apr!C25*1)</f>
        <v>1422.8999999999999</v>
      </c>
      <c r="E25" s="8"/>
      <c r="F25" s="31">
        <f>(Jul!E25*10)+(Aug!E25*9)+(Sep!E25*8)+(Oct!E25*7)+(Nov!E25*6)+(Dec!E25*5)+(Jan!E25*4)+(Feb!E25*3)+(Mar!E25*2)+(Apr!E25*1)</f>
        <v>2488</v>
      </c>
      <c r="G25" s="8">
        <v>0</v>
      </c>
      <c r="H25" s="31">
        <f>Mar!H25+G25</f>
        <v>18468</v>
      </c>
      <c r="I25" s="31">
        <f t="shared" si="0"/>
        <v>0</v>
      </c>
      <c r="J25" s="31">
        <f t="shared" si="1"/>
        <v>22378.9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0</v>
      </c>
      <c r="D26" s="31">
        <f>(Jul!C26*10)+(Aug!C26*9)+(Sep!C26*8)+(Oct!C26*7)+(Nov!C26*6)+(Dec!C26*5)+(Jan!C26*4)+(Feb!C26*3)+(Mar!C26*2)+(Apr!C26*1)</f>
        <v>47954.59</v>
      </c>
      <c r="E26" s="8"/>
      <c r="F26" s="31">
        <f>(Jul!E26*10)+(Aug!E26*9)+(Sep!E26*8)+(Oct!E26*7)+(Nov!E26*6)+(Dec!E26*5)+(Jan!E26*4)+(Feb!E26*3)+(Mar!E26*2)+(Apr!E26*1)</f>
        <v>0</v>
      </c>
      <c r="G26" s="8">
        <v>0</v>
      </c>
      <c r="H26" s="31">
        <f>Mar!H26+G26</f>
        <v>28210.67</v>
      </c>
      <c r="I26" s="31">
        <f t="shared" si="0"/>
        <v>0</v>
      </c>
      <c r="J26" s="31">
        <f t="shared" si="1"/>
        <v>76165.259999999995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31">
        <f>(Jul!C27*10)+(Aug!C27*9)+(Sep!C27*8)+(Oct!C27*7)+(Nov!C27*6)+(Dec!C27*5)+(Jan!C27*4)+(Feb!C27*3)+(Mar!C27*2)+(Apr!C27*1)</f>
        <v>14529.57</v>
      </c>
      <c r="E27" s="8"/>
      <c r="F27" s="31">
        <f>(Jul!E27*10)+(Aug!E27*9)+(Sep!E27*8)+(Oct!E27*7)+(Nov!E27*6)+(Dec!E27*5)+(Jan!E27*4)+(Feb!E27*3)+(Mar!E27*2)+(Apr!E27*1)</f>
        <v>0</v>
      </c>
      <c r="G27" s="8">
        <v>0</v>
      </c>
      <c r="H27" s="31">
        <f>Mar!H27+G27</f>
        <v>10922.2</v>
      </c>
      <c r="I27" s="31">
        <f t="shared" si="0"/>
        <v>0</v>
      </c>
      <c r="J27" s="31">
        <f t="shared" si="1"/>
        <v>25451.77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0</v>
      </c>
      <c r="D28" s="31">
        <f>(Jul!C28*10)+(Aug!C28*9)+(Sep!C28*8)+(Oct!C28*7)+(Nov!C28*6)+(Dec!C28*5)+(Jan!C28*4)+(Feb!C28*3)+(Mar!C28*2)+(Apr!C28*1)</f>
        <v>25239.139999999996</v>
      </c>
      <c r="E28" s="8"/>
      <c r="F28" s="31">
        <f>(Jul!E28*10)+(Aug!E28*9)+(Sep!E28*8)+(Oct!E28*7)+(Nov!E28*6)+(Dec!E28*5)+(Jan!E28*4)+(Feb!E28*3)+(Mar!E28*2)+(Apr!E28*1)</f>
        <v>0</v>
      </c>
      <c r="G28" s="8">
        <v>0</v>
      </c>
      <c r="H28" s="31">
        <f>Mar!H28+G28</f>
        <v>63875.12</v>
      </c>
      <c r="I28" s="31">
        <f t="shared" si="0"/>
        <v>0</v>
      </c>
      <c r="J28" s="31">
        <f t="shared" si="1"/>
        <v>89114.26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0</v>
      </c>
      <c r="D29" s="31">
        <f>(Jul!C29*10)+(Aug!C29*9)+(Sep!C29*8)+(Oct!C29*7)+(Nov!C29*6)+(Dec!C29*5)+(Jan!C29*4)+(Feb!C29*3)+(Mar!C29*2)+(Apr!C29*1)</f>
        <v>19911.829999999998</v>
      </c>
      <c r="E29" s="8"/>
      <c r="F29" s="31">
        <f>(Jul!E29*10)+(Aug!E29*9)+(Sep!E29*8)+(Oct!E29*7)+(Nov!E29*6)+(Dec!E29*5)+(Jan!E29*4)+(Feb!E29*3)+(Mar!E29*2)+(Apr!E29*1)</f>
        <v>0</v>
      </c>
      <c r="G29" s="8">
        <v>0</v>
      </c>
      <c r="H29" s="31">
        <f>Mar!H29+G29</f>
        <v>6089.26</v>
      </c>
      <c r="I29" s="31">
        <f t="shared" si="0"/>
        <v>0</v>
      </c>
      <c r="J29" s="31">
        <f t="shared" si="1"/>
        <v>26001.089999999997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463.69</v>
      </c>
      <c r="D30" s="31">
        <f>(Jul!C30*10)+(Aug!C30*9)+(Sep!C30*8)+(Oct!C30*7)+(Nov!C30*6)+(Dec!C30*5)+(Jan!C30*4)+(Feb!C30*3)+(Mar!C30*2)+(Apr!C30*1)</f>
        <v>18864.179999999997</v>
      </c>
      <c r="E30" s="8"/>
      <c r="F30" s="31">
        <f>(Jul!E30*10)+(Aug!E30*9)+(Sep!E30*8)+(Oct!E30*7)+(Nov!E30*6)+(Dec!E30*5)+(Jan!E30*4)+(Feb!E30*3)+(Mar!E30*2)+(Apr!E30*1)</f>
        <v>0</v>
      </c>
      <c r="G30" s="8">
        <v>27271.34</v>
      </c>
      <c r="H30" s="31">
        <f>Mar!H30+G30</f>
        <v>72329.680000000008</v>
      </c>
      <c r="I30" s="31">
        <f t="shared" si="0"/>
        <v>27735.03</v>
      </c>
      <c r="J30" s="31">
        <f t="shared" si="1"/>
        <v>91193.86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5255.96</v>
      </c>
      <c r="D31" s="31">
        <f>(Jul!C31*10)+(Aug!C31*9)+(Sep!C31*8)+(Oct!C31*7)+(Nov!C31*6)+(Dec!C31*5)+(Jan!C31*4)+(Feb!C31*3)+(Mar!C31*2)+(Apr!C31*1)</f>
        <v>170196.42</v>
      </c>
      <c r="E31" s="8">
        <v>284.93</v>
      </c>
      <c r="F31" s="31">
        <f>(Jul!E31*10)+(Aug!E31*9)+(Sep!E31*8)+(Oct!E31*7)+(Nov!E31*6)+(Dec!E31*5)+(Jan!E31*4)+(Feb!E31*3)+(Mar!E31*2)+(Apr!E31*1)</f>
        <v>284.93</v>
      </c>
      <c r="G31" s="8">
        <v>37313.1</v>
      </c>
      <c r="H31" s="31">
        <f>Mar!H31+G31</f>
        <v>269436.81</v>
      </c>
      <c r="I31" s="31">
        <f t="shared" si="0"/>
        <v>42853.99</v>
      </c>
      <c r="J31" s="31">
        <f t="shared" si="1"/>
        <v>439918.16000000003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83.7</v>
      </c>
      <c r="D32" s="31">
        <f>(Jul!C32*10)+(Aug!C32*9)+(Sep!C32*8)+(Oct!C32*7)+(Nov!C32*6)+(Dec!C32*5)+(Jan!C32*4)+(Feb!C32*3)+(Mar!C32*2)+(Apr!C32*1)</f>
        <v>2510.37</v>
      </c>
      <c r="E32" s="8"/>
      <c r="F32" s="31">
        <f>(Jul!E32*10)+(Aug!E32*9)+(Sep!E32*8)+(Oct!E32*7)+(Nov!E32*6)+(Dec!E32*5)+(Jan!E32*4)+(Feb!E32*3)+(Mar!E32*2)+(Apr!E32*1)</f>
        <v>0</v>
      </c>
      <c r="G32" s="8">
        <v>0</v>
      </c>
      <c r="H32" s="31">
        <f>Mar!H32+G32</f>
        <v>9055.2199999999993</v>
      </c>
      <c r="I32" s="31">
        <f t="shared" si="0"/>
        <v>83.7</v>
      </c>
      <c r="J32" s="31">
        <f t="shared" si="1"/>
        <v>11565.59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0</v>
      </c>
      <c r="D33" s="31">
        <f>(Jul!C33*10)+(Aug!C33*9)+(Sep!C33*8)+(Oct!C33*7)+(Nov!C33*6)+(Dec!C33*5)+(Jan!C33*4)+(Feb!C33*3)+(Mar!C33*2)+(Apr!C33*1)</f>
        <v>22376.15</v>
      </c>
      <c r="E33" s="8"/>
      <c r="F33" s="31">
        <f>(Jul!E33*10)+(Aug!E33*9)+(Sep!E33*8)+(Oct!E33*7)+(Nov!E33*6)+(Dec!E33*5)+(Jan!E33*4)+(Feb!E33*3)+(Mar!E33*2)+(Apr!E33*1)</f>
        <v>0</v>
      </c>
      <c r="G33" s="8">
        <v>0</v>
      </c>
      <c r="H33" s="31">
        <f>Mar!H33+G33</f>
        <v>108062.87</v>
      </c>
      <c r="I33" s="31">
        <f t="shared" si="0"/>
        <v>0</v>
      </c>
      <c r="J33" s="31">
        <f t="shared" si="1"/>
        <v>130439.01999999999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0</v>
      </c>
      <c r="D34" s="31">
        <f>(Jul!C34*10)+(Aug!C34*9)+(Sep!C34*8)+(Oct!C34*7)+(Nov!C34*6)+(Dec!C34*5)+(Jan!C34*4)+(Feb!C34*3)+(Mar!C34*2)+(Apr!C34*1)</f>
        <v>4367.88</v>
      </c>
      <c r="E34" s="8"/>
      <c r="F34" s="31">
        <f>(Jul!E34*10)+(Aug!E34*9)+(Sep!E34*8)+(Oct!E34*7)+(Nov!E34*6)+(Dec!E34*5)+(Jan!E34*4)+(Feb!E34*3)+(Mar!E34*2)+(Apr!E34*1)</f>
        <v>0</v>
      </c>
      <c r="G34" s="8">
        <v>0</v>
      </c>
      <c r="H34" s="31">
        <f>Mar!H34+G34</f>
        <v>2426.6</v>
      </c>
      <c r="I34" s="31">
        <f t="shared" si="0"/>
        <v>0</v>
      </c>
      <c r="J34" s="31">
        <f t="shared" si="1"/>
        <v>6794.48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0</v>
      </c>
      <c r="D35" s="31">
        <f>(Jul!C35*10)+(Aug!C35*9)+(Sep!C35*8)+(Oct!C35*7)+(Nov!C35*6)+(Dec!C35*5)+(Jan!C35*4)+(Feb!C35*3)+(Mar!C35*2)+(Apr!C35*1)</f>
        <v>60234.84</v>
      </c>
      <c r="E35" s="8"/>
      <c r="F35" s="31">
        <f>(Jul!E35*10)+(Aug!E35*9)+(Sep!E35*8)+(Oct!E35*7)+(Nov!E35*6)+(Dec!E35*5)+(Jan!E35*4)+(Feb!E35*3)+(Mar!E35*2)+(Apr!E35*1)</f>
        <v>0</v>
      </c>
      <c r="G35" s="8">
        <v>0</v>
      </c>
      <c r="H35" s="31">
        <f>Mar!H35+G35</f>
        <v>28484.68</v>
      </c>
      <c r="I35" s="31">
        <f t="shared" si="0"/>
        <v>0</v>
      </c>
      <c r="J35" s="31">
        <f t="shared" si="1"/>
        <v>88719.51999999999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0</v>
      </c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>
        <v>0</v>
      </c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0</v>
      </c>
      <c r="D37" s="31">
        <f>(Jul!C37*10)+(Aug!C37*9)+(Sep!C37*8)+(Oct!C37*7)+(Nov!C37*6)+(Dec!C37*5)+(Jan!C37*4)+(Feb!C37*3)+(Mar!C37*2)+(Apr!C37*1)</f>
        <v>8650.26</v>
      </c>
      <c r="E37" s="8"/>
      <c r="F37" s="31">
        <f>(Jul!E37*10)+(Aug!E37*9)+(Sep!E37*8)+(Oct!E37*7)+(Nov!E37*6)+(Dec!E37*5)+(Jan!E37*4)+(Feb!E37*3)+(Mar!E37*2)+(Apr!E37*1)</f>
        <v>0</v>
      </c>
      <c r="G37" s="8">
        <v>0</v>
      </c>
      <c r="H37" s="31">
        <f>Mar!H37+G37</f>
        <v>17114.04</v>
      </c>
      <c r="I37" s="31">
        <f t="shared" si="0"/>
        <v>0</v>
      </c>
      <c r="J37" s="31">
        <f t="shared" si="1"/>
        <v>25764.300000000003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0</v>
      </c>
      <c r="D38" s="31">
        <f>(Jul!C38*10)+(Aug!C38*9)+(Sep!C38*8)+(Oct!C38*7)+(Nov!C38*6)+(Dec!C38*5)+(Jan!C38*4)+(Feb!C38*3)+(Mar!C38*2)+(Apr!C38*1)</f>
        <v>62538.81</v>
      </c>
      <c r="E38" s="8"/>
      <c r="F38" s="31">
        <f>(Jul!E38*10)+(Aug!E38*9)+(Sep!E38*8)+(Oct!E38*7)+(Nov!E38*6)+(Dec!E38*5)+(Jan!E38*4)+(Feb!E38*3)+(Mar!E38*2)+(Apr!E38*1)</f>
        <v>11091.84</v>
      </c>
      <c r="G38" s="8">
        <v>0</v>
      </c>
      <c r="H38" s="31">
        <f>Mar!H38+G38</f>
        <v>503005.04</v>
      </c>
      <c r="I38" s="31">
        <f t="shared" si="0"/>
        <v>0</v>
      </c>
      <c r="J38" s="31">
        <f t="shared" si="1"/>
        <v>576635.68999999994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1809.93</v>
      </c>
      <c r="D39" s="31">
        <f>(Jul!C39*10)+(Aug!C39*9)+(Sep!C39*8)+(Oct!C39*7)+(Nov!C39*6)+(Dec!C39*5)+(Jan!C39*4)+(Feb!C39*3)+(Mar!C39*2)+(Apr!C39*1)</f>
        <v>58116.19</v>
      </c>
      <c r="E39" s="8"/>
      <c r="F39" s="31">
        <f>(Jul!E39*10)+(Aug!E39*9)+(Sep!E39*8)+(Oct!E39*7)+(Nov!E39*6)+(Dec!E39*5)+(Jan!E39*4)+(Feb!E39*3)+(Mar!E39*2)+(Apr!E39*1)</f>
        <v>0</v>
      </c>
      <c r="G39" s="8">
        <v>4356.4799999999996</v>
      </c>
      <c r="H39" s="31">
        <f>Mar!H39+G39</f>
        <v>105034.68000000001</v>
      </c>
      <c r="I39" s="31">
        <f t="shared" si="0"/>
        <v>6166.41</v>
      </c>
      <c r="J39" s="31">
        <f t="shared" si="1"/>
        <v>163150.87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2828.5</v>
      </c>
      <c r="D40" s="31">
        <f>(Jul!C40*10)+(Aug!C40*9)+(Sep!C40*8)+(Oct!C40*7)+(Nov!C40*6)+(Dec!C40*5)+(Jan!C40*4)+(Feb!C40*3)+(Mar!C40*2)+(Apr!C40*1)</f>
        <v>68609.169999999984</v>
      </c>
      <c r="E40" s="8"/>
      <c r="F40" s="31">
        <f>(Jul!E40*10)+(Aug!E40*9)+(Sep!E40*8)+(Oct!E40*7)+(Nov!E40*6)+(Dec!E40*5)+(Jan!E40*4)+(Feb!E40*3)+(Mar!E40*2)+(Apr!E40*1)</f>
        <v>4072.68</v>
      </c>
      <c r="G40" s="8">
        <v>0</v>
      </c>
      <c r="H40" s="31">
        <f>Mar!H40+G40</f>
        <v>116191.73000000001</v>
      </c>
      <c r="I40" s="31">
        <f t="shared" si="0"/>
        <v>2828.5</v>
      </c>
      <c r="J40" s="31">
        <f t="shared" si="1"/>
        <v>188873.58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0</v>
      </c>
      <c r="D41" s="31">
        <f>(Jul!C41*10)+(Aug!C41*9)+(Sep!C41*8)+(Oct!C41*7)+(Nov!C41*6)+(Dec!C41*5)+(Jan!C41*4)+(Feb!C41*3)+(Mar!C41*2)+(Apr!C41*1)</f>
        <v>0</v>
      </c>
      <c r="E41" s="8"/>
      <c r="F41" s="31">
        <f>(Jul!E41*10)+(Aug!E41*9)+(Sep!E41*8)+(Oct!E41*7)+(Nov!E41*6)+(Dec!E41*5)+(Jan!E41*4)+(Feb!E41*3)+(Mar!E41*2)+(Apr!E41*1)</f>
        <v>0</v>
      </c>
      <c r="G41" s="8">
        <v>0</v>
      </c>
      <c r="H41" s="31">
        <f>Mar!H41+G41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0</v>
      </c>
      <c r="D42" s="31">
        <f>(Jul!C42*10)+(Aug!C42*9)+(Sep!C42*8)+(Oct!C42*7)+(Nov!C42*6)+(Dec!C42*5)+(Jan!C42*4)+(Feb!C42*3)+(Mar!C42*2)+(Apr!C42*1)</f>
        <v>131835.47</v>
      </c>
      <c r="E42" s="8"/>
      <c r="F42" s="31">
        <f>(Jul!E42*10)+(Aug!E42*9)+(Sep!E42*8)+(Oct!E42*7)+(Nov!E42*6)+(Dec!E42*5)+(Jan!E42*4)+(Feb!E42*3)+(Mar!E42*2)+(Apr!E42*1)</f>
        <v>0</v>
      </c>
      <c r="G42" s="8">
        <v>0</v>
      </c>
      <c r="H42" s="31">
        <f>Mar!H42+G42</f>
        <v>195072.77999999997</v>
      </c>
      <c r="I42" s="31">
        <f t="shared" si="0"/>
        <v>0</v>
      </c>
      <c r="J42" s="31">
        <f t="shared" si="1"/>
        <v>326908.25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1467.07</v>
      </c>
      <c r="D43" s="31">
        <f>(Jul!C43*10)+(Aug!C43*9)+(Sep!C43*8)+(Oct!C43*7)+(Nov!C43*6)+(Dec!C43*5)+(Jan!C43*4)+(Feb!C43*3)+(Mar!C43*2)+(Apr!C43*1)</f>
        <v>80195.72</v>
      </c>
      <c r="E43" s="8"/>
      <c r="F43" s="31">
        <f>(Jul!E43*10)+(Aug!E43*9)+(Sep!E43*8)+(Oct!E43*7)+(Nov!E43*6)+(Dec!E43*5)+(Jan!E43*4)+(Feb!E43*3)+(Mar!E43*2)+(Apr!E43*1)</f>
        <v>0</v>
      </c>
      <c r="G43" s="8">
        <v>0</v>
      </c>
      <c r="H43" s="31">
        <f>Mar!H43+G43</f>
        <v>58959.579999999994</v>
      </c>
      <c r="I43" s="31">
        <f t="shared" si="0"/>
        <v>1467.07</v>
      </c>
      <c r="J43" s="31">
        <f t="shared" si="1"/>
        <v>139155.29999999999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827.31</v>
      </c>
      <c r="D44" s="31">
        <f>(Jul!C44*10)+(Aug!C44*9)+(Sep!C44*8)+(Oct!C44*7)+(Nov!C44*6)+(Dec!C44*5)+(Jan!C44*4)+(Feb!C44*3)+(Mar!C44*2)+(Apr!C44*1)</f>
        <v>31294.190000000002</v>
      </c>
      <c r="E44" s="8"/>
      <c r="F44" s="31">
        <f>(Jul!E44*10)+(Aug!E44*9)+(Sep!E44*8)+(Oct!E44*7)+(Nov!E44*6)+(Dec!E44*5)+(Jan!E44*4)+(Feb!E44*3)+(Mar!E44*2)+(Apr!E44*1)</f>
        <v>0</v>
      </c>
      <c r="G44" s="8">
        <v>1654.62</v>
      </c>
      <c r="H44" s="31">
        <f>Mar!H44+G44</f>
        <v>18663.87</v>
      </c>
      <c r="I44" s="31">
        <f t="shared" si="0"/>
        <v>2481.9299999999998</v>
      </c>
      <c r="J44" s="31">
        <f t="shared" si="1"/>
        <v>49958.06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0</v>
      </c>
      <c r="D45" s="31">
        <f>(Jul!C45*10)+(Aug!C45*9)+(Sep!C45*8)+(Oct!C45*7)+(Nov!C45*6)+(Dec!C45*5)+(Jan!C45*4)+(Feb!C45*3)+(Mar!C45*2)+(Apr!C45*1)</f>
        <v>2496.6000000000004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1422.9</v>
      </c>
      <c r="I45" s="31">
        <f t="shared" si="0"/>
        <v>0</v>
      </c>
      <c r="J45" s="31">
        <f t="shared" si="1"/>
        <v>3919.5000000000005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0</v>
      </c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0</v>
      </c>
      <c r="D47" s="31">
        <f>(Jul!C47*10)+(Aug!C47*9)+(Sep!C47*8)+(Oct!C47*7)+(Nov!C47*6)+(Dec!C47*5)+(Jan!C47*4)+(Feb!C47*3)+(Mar!C47*2)+(Apr!C47*1)</f>
        <v>18829.259999999998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25290.739999999998</v>
      </c>
      <c r="I47" s="31">
        <f t="shared" si="0"/>
        <v>0</v>
      </c>
      <c r="J47" s="31">
        <f t="shared" si="1"/>
        <v>44120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3521.85</v>
      </c>
      <c r="D48" s="31">
        <f>(Jul!C48*10)+(Aug!C48*9)+(Sep!C48*8)+(Oct!C48*7)+(Nov!C48*6)+(Dec!C48*5)+(Jan!C48*4)+(Feb!C48*3)+(Mar!C48*2)+(Apr!C48*1)</f>
        <v>163956.72</v>
      </c>
      <c r="E48" s="8"/>
      <c r="F48" s="31">
        <f>(Jul!E48*10)+(Aug!E48*9)+(Sep!E48*8)+(Oct!E48*7)+(Nov!E48*6)+(Dec!E48*5)+(Jan!E48*4)+(Feb!E48*3)+(Mar!E48*2)+(Apr!E48*1)</f>
        <v>0</v>
      </c>
      <c r="G48" s="8">
        <v>7564.05</v>
      </c>
      <c r="H48" s="31">
        <f>Mar!H48+G48</f>
        <v>378928.85999999993</v>
      </c>
      <c r="I48" s="31">
        <f t="shared" si="0"/>
        <v>11085.9</v>
      </c>
      <c r="J48" s="31">
        <f t="shared" si="1"/>
        <v>542885.57999999996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144.13999999999999</v>
      </c>
      <c r="D49" s="31">
        <f>(Jul!C49*10)+(Aug!C49*9)+(Sep!C49*8)+(Oct!C49*7)+(Nov!C49*6)+(Dec!C49*5)+(Jan!C49*4)+(Feb!C49*3)+(Mar!C49*2)+(Apr!C49*1)</f>
        <v>40496.790000000008</v>
      </c>
      <c r="E49" s="8"/>
      <c r="F49" s="31">
        <f>(Jul!E49*10)+(Aug!E49*9)+(Sep!E49*8)+(Oct!E49*7)+(Nov!E49*6)+(Dec!E49*5)+(Jan!E49*4)+(Feb!E49*3)+(Mar!E49*2)+(Apr!E49*1)</f>
        <v>0</v>
      </c>
      <c r="G49" s="8">
        <v>2143.6</v>
      </c>
      <c r="H49" s="31">
        <f>Mar!H49+G49</f>
        <v>160963.81</v>
      </c>
      <c r="I49" s="31">
        <f t="shared" si="0"/>
        <v>2287.7399999999998</v>
      </c>
      <c r="J49" s="31">
        <f t="shared" si="1"/>
        <v>201460.6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0</v>
      </c>
      <c r="D50" s="31">
        <f>(Jul!C50*10)+(Aug!C50*9)+(Sep!C50*8)+(Oct!C50*7)+(Nov!C50*6)+(Dec!C50*5)+(Jan!C50*4)+(Feb!C50*3)+(Mar!C50*2)+(Apr!C50*1)</f>
        <v>8524.2000000000007</v>
      </c>
      <c r="E50" s="8"/>
      <c r="F50" s="31">
        <f>(Jul!E50*10)+(Aug!E50*9)+(Sep!E50*8)+(Oct!E50*7)+(Nov!E50*6)+(Dec!E50*5)+(Jan!E50*4)+(Feb!E50*3)+(Mar!E50*2)+(Apr!E50*1)</f>
        <v>0</v>
      </c>
      <c r="G50" s="8">
        <v>1188.8399999999999</v>
      </c>
      <c r="H50" s="31">
        <f>Mar!H50+G50</f>
        <v>16973.3</v>
      </c>
      <c r="I50" s="31">
        <f t="shared" si="0"/>
        <v>1188.8399999999999</v>
      </c>
      <c r="J50" s="31">
        <f t="shared" si="1"/>
        <v>25497.5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0</v>
      </c>
      <c r="D51" s="31">
        <f>(Jul!C51*10)+(Aug!C51*9)+(Sep!C51*8)+(Oct!C51*7)+(Nov!C51*6)+(Dec!C51*5)+(Jan!C51*4)+(Feb!C51*3)+(Mar!C51*2)+(Apr!C51*1)</f>
        <v>74596.010000000009</v>
      </c>
      <c r="E51" s="8"/>
      <c r="F51" s="31">
        <f>(Jul!E51*10)+(Aug!E51*9)+(Sep!E51*8)+(Oct!E51*7)+(Nov!E51*6)+(Dec!E51*5)+(Jan!E51*4)+(Feb!E51*3)+(Mar!E51*2)+(Apr!E51*1)</f>
        <v>0</v>
      </c>
      <c r="G51" s="8">
        <v>0</v>
      </c>
      <c r="H51" s="31">
        <f>Mar!H51+G51</f>
        <v>41840.149999999994</v>
      </c>
      <c r="I51" s="31">
        <f t="shared" si="0"/>
        <v>0</v>
      </c>
      <c r="J51" s="31">
        <f t="shared" si="1"/>
        <v>116436.16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3117.37</v>
      </c>
      <c r="D52" s="31">
        <f>(Jul!C52*10)+(Aug!C52*9)+(Sep!C52*8)+(Oct!C52*7)+(Nov!C52*6)+(Dec!C52*5)+(Jan!C52*4)+(Feb!C52*3)+(Mar!C52*2)+(Apr!C52*1)</f>
        <v>85684.99</v>
      </c>
      <c r="E52" s="8"/>
      <c r="F52" s="31">
        <f>(Jul!E52*10)+(Aug!E52*9)+(Sep!E52*8)+(Oct!E52*7)+(Nov!E52*6)+(Dec!E52*5)+(Jan!E52*4)+(Feb!E52*3)+(Mar!E52*2)+(Apr!E52*1)</f>
        <v>72996.600000000006</v>
      </c>
      <c r="G52" s="8">
        <v>3261.51</v>
      </c>
      <c r="H52" s="31">
        <f>Mar!H52+G52</f>
        <v>56974.140000000007</v>
      </c>
      <c r="I52" s="31">
        <f t="shared" si="0"/>
        <v>6378.88</v>
      </c>
      <c r="J52" s="31">
        <f t="shared" si="1"/>
        <v>215655.73000000004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0</v>
      </c>
      <c r="D53" s="31">
        <f>(Jul!C53*10)+(Aug!C53*9)+(Sep!C53*8)+(Oct!C53*7)+(Nov!C53*6)+(Dec!C53*5)+(Jan!C53*4)+(Feb!C53*3)+(Mar!C53*2)+(Apr!C53*1)</f>
        <v>0</v>
      </c>
      <c r="E53" s="8"/>
      <c r="F53" s="31">
        <f>(Jul!E53*10)+(Aug!E53*9)+(Sep!E53*8)+(Oct!E53*7)+(Nov!E53*6)+(Dec!E53*5)+(Jan!E53*4)+(Feb!E53*3)+(Mar!E53*2)+(Apr!E53*1)</f>
        <v>0</v>
      </c>
      <c r="G53" s="8">
        <v>0</v>
      </c>
      <c r="H53" s="31">
        <f>Mar!H53+G53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0</v>
      </c>
      <c r="D54" s="31">
        <f>(Jul!C54*10)+(Aug!C54*9)+(Sep!C54*8)+(Oct!C54*7)+(Nov!C54*6)+(Dec!C54*5)+(Jan!C54*4)+(Feb!C54*3)+(Mar!C54*2)+(Apr!C54*1)</f>
        <v>16142.78</v>
      </c>
      <c r="E54" s="8"/>
      <c r="F54" s="31">
        <f>(Jul!E54*10)+(Aug!E54*9)+(Sep!E54*8)+(Oct!E54*7)+(Nov!E54*6)+(Dec!E54*5)+(Jan!E54*4)+(Feb!E54*3)+(Mar!E54*2)+(Apr!E54*1)</f>
        <v>0</v>
      </c>
      <c r="G54" s="8">
        <v>0</v>
      </c>
      <c r="H54" s="31">
        <f>Mar!H54+G54</f>
        <v>74220.55</v>
      </c>
      <c r="I54" s="31">
        <f t="shared" si="0"/>
        <v>0</v>
      </c>
      <c r="J54" s="31">
        <f t="shared" si="1"/>
        <v>90363.33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545.15</v>
      </c>
      <c r="D55" s="31">
        <f>(Jul!C55*10)+(Aug!C55*9)+(Sep!C55*8)+(Oct!C55*7)+(Nov!C55*6)+(Dec!C55*5)+(Jan!C55*4)+(Feb!C55*3)+(Mar!C55*2)+(Apr!C55*1)</f>
        <v>27161.149999999994</v>
      </c>
      <c r="E55" s="8"/>
      <c r="F55" s="31">
        <f>(Jul!E55*10)+(Aug!E55*9)+(Sep!E55*8)+(Oct!E55*7)+(Nov!E55*6)+(Dec!E55*5)+(Jan!E55*4)+(Feb!E55*3)+(Mar!E55*2)+(Apr!E55*1)</f>
        <v>4937.49</v>
      </c>
      <c r="G55" s="8">
        <v>246.83</v>
      </c>
      <c r="H55" s="31">
        <f>Mar!H55+G55</f>
        <v>40851.54</v>
      </c>
      <c r="I55" s="31">
        <f t="shared" si="0"/>
        <v>791.98</v>
      </c>
      <c r="J55" s="31">
        <f t="shared" si="1"/>
        <v>72950.179999999993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0</v>
      </c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>
        <v>0</v>
      </c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0</v>
      </c>
      <c r="D57" s="31">
        <f>(Jul!C57*10)+(Aug!C57*9)+(Sep!C57*8)+(Oct!C57*7)+(Nov!C57*6)+(Dec!C57*5)+(Jan!C57*4)+(Feb!C57*3)+(Mar!C57*2)+(Apr!C57*1)</f>
        <v>6818.92</v>
      </c>
      <c r="E57" s="8"/>
      <c r="F57" s="31">
        <f>(Jul!E57*10)+(Aug!E57*9)+(Sep!E57*8)+(Oct!E57*7)+(Nov!E57*6)+(Dec!E57*5)+(Jan!E57*4)+(Feb!E57*3)+(Mar!E57*2)+(Apr!E57*1)</f>
        <v>0</v>
      </c>
      <c r="G57" s="8">
        <v>0</v>
      </c>
      <c r="H57" s="31">
        <f>Mar!H57+G57</f>
        <v>11804.01</v>
      </c>
      <c r="I57" s="31">
        <f t="shared" si="0"/>
        <v>0</v>
      </c>
      <c r="J57" s="31">
        <f t="shared" si="1"/>
        <v>18622.93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0</v>
      </c>
      <c r="D58" s="31">
        <f>(Jul!C58*10)+(Aug!C58*9)+(Sep!C58*8)+(Oct!C58*7)+(Nov!C58*6)+(Dec!C58*5)+(Jan!C58*4)+(Feb!C58*3)+(Mar!C58*2)+(Apr!C58*1)</f>
        <v>576.55999999999995</v>
      </c>
      <c r="E58" s="8"/>
      <c r="F58" s="31">
        <f>(Jul!E58*10)+(Aug!E58*9)+(Sep!E58*8)+(Oct!E58*7)+(Nov!E58*6)+(Dec!E58*5)+(Jan!E58*4)+(Feb!E58*3)+(Mar!E58*2)+(Apr!E58*1)</f>
        <v>0</v>
      </c>
      <c r="G58" s="8">
        <v>0</v>
      </c>
      <c r="H58" s="31">
        <f>Mar!H58+G58</f>
        <v>855.59</v>
      </c>
      <c r="I58" s="31">
        <f t="shared" si="0"/>
        <v>0</v>
      </c>
      <c r="J58" s="31">
        <f t="shared" si="1"/>
        <v>1432.15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0</v>
      </c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>
        <v>0</v>
      </c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4328.58</v>
      </c>
      <c r="D60" s="31">
        <f>(Jul!C60*10)+(Aug!C60*9)+(Sep!C60*8)+(Oct!C60*7)+(Nov!C60*6)+(Dec!C60*5)+(Jan!C60*4)+(Feb!C60*3)+(Mar!C60*2)+(Apr!C60*1)</f>
        <v>102293.26000000001</v>
      </c>
      <c r="E60" s="8"/>
      <c r="F60" s="31">
        <f>(Jul!E60*10)+(Aug!E60*9)+(Sep!E60*8)+(Oct!E60*7)+(Nov!E60*6)+(Dec!E60*5)+(Jan!E60*4)+(Feb!E60*3)+(Mar!E60*2)+(Apr!E60*1)</f>
        <v>11052</v>
      </c>
      <c r="G60" s="8">
        <v>31381</v>
      </c>
      <c r="H60" s="31">
        <f>Mar!H60+G60</f>
        <v>153603.02999999997</v>
      </c>
      <c r="I60" s="31">
        <f t="shared" si="0"/>
        <v>35709.58</v>
      </c>
      <c r="J60" s="31">
        <f t="shared" si="1"/>
        <v>266948.28999999998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0</v>
      </c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>
        <v>0</v>
      </c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18.54</v>
      </c>
      <c r="D62" s="31">
        <f>(Jul!C62*10)+(Aug!C62*9)+(Sep!C62*8)+(Oct!C62*7)+(Nov!C62*6)+(Dec!C62*5)+(Jan!C62*4)+(Feb!C62*3)+(Mar!C62*2)+(Apr!C62*1)</f>
        <v>18.54</v>
      </c>
      <c r="E62" s="8"/>
      <c r="F62" s="31">
        <f>(Jul!E62*10)+(Aug!E62*9)+(Sep!E62*8)+(Oct!E62*7)+(Nov!E62*6)+(Dec!E62*5)+(Jan!E62*4)+(Feb!E62*3)+(Mar!E62*2)+(Apr!E62*1)</f>
        <v>0</v>
      </c>
      <c r="G62" s="8">
        <v>0</v>
      </c>
      <c r="H62" s="31">
        <f>Mar!H62+G62</f>
        <v>0</v>
      </c>
      <c r="I62" s="31">
        <f t="shared" si="0"/>
        <v>18.54</v>
      </c>
      <c r="J62" s="31">
        <f t="shared" si="1"/>
        <v>18.54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0</v>
      </c>
      <c r="D63" s="31">
        <f>(Jul!C63*10)+(Aug!C63*9)+(Sep!C63*8)+(Oct!C63*7)+(Nov!C63*6)+(Dec!C63*5)+(Jan!C63*4)+(Feb!C63*3)+(Mar!C63*2)+(Apr!C63*1)</f>
        <v>12999.060000000001</v>
      </c>
      <c r="E63" s="8"/>
      <c r="F63" s="31">
        <f>(Jul!E63*10)+(Aug!E63*9)+(Sep!E63*8)+(Oct!E63*7)+(Nov!E63*6)+(Dec!E63*5)+(Jan!E63*4)+(Feb!E63*3)+(Mar!E63*2)+(Apr!E63*1)</f>
        <v>0</v>
      </c>
      <c r="G63" s="8">
        <v>0</v>
      </c>
      <c r="H63" s="31">
        <f>Mar!H63+G63</f>
        <v>85596.709999999992</v>
      </c>
      <c r="I63" s="31">
        <f t="shared" si="0"/>
        <v>0</v>
      </c>
      <c r="J63" s="31">
        <f t="shared" si="1"/>
        <v>98595.76999999999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0</v>
      </c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>
        <v>0</v>
      </c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>
        <v>0</v>
      </c>
      <c r="D65" s="31">
        <f>(Jul!C65*10)+(Aug!C65*9)+(Sep!C65*8)+(Oct!C65*7)+(Nov!C65*6)+(Dec!C65*5)+(Jan!C65*4)+(Feb!C65*3)+(Mar!C65*2)+(Apr!C65*1)</f>
        <v>1091.24</v>
      </c>
      <c r="E65" s="8"/>
      <c r="F65" s="31">
        <f>(Jul!E65*10)+(Aug!E65*9)+(Sep!E65*8)+(Oct!E65*7)+(Nov!E65*6)+(Dec!E65*5)+(Jan!E65*4)+(Feb!E65*3)+(Mar!E65*2)+(Apr!E65*1)</f>
        <v>0</v>
      </c>
      <c r="G65" s="8">
        <v>0</v>
      </c>
      <c r="H65" s="31">
        <f>Mar!H65+G65</f>
        <v>545.62</v>
      </c>
      <c r="I65" s="31">
        <f t="shared" si="2"/>
        <v>0</v>
      </c>
      <c r="J65" s="31">
        <f t="shared" si="3"/>
        <v>1636.8600000000001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0</v>
      </c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>
        <v>0</v>
      </c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0</v>
      </c>
      <c r="D67" s="31">
        <f>(Jul!C67*10)+(Aug!C67*9)+(Sep!C67*8)+(Oct!C67*7)+(Nov!C67*6)+(Dec!C67*5)+(Jan!C67*4)+(Feb!C67*3)+(Mar!C67*2)+(Apr!C67*1)</f>
        <v>972.8599999999999</v>
      </c>
      <c r="E67" s="8"/>
      <c r="F67" s="31">
        <f>(Jul!E67*10)+(Aug!E67*9)+(Sep!E67*8)+(Oct!E67*7)+(Nov!E67*6)+(Dec!E67*5)+(Jan!E67*4)+(Feb!E67*3)+(Mar!E67*2)+(Apr!E67*1)</f>
        <v>0</v>
      </c>
      <c r="G67" s="8">
        <v>0</v>
      </c>
      <c r="H67" s="31">
        <f>Mar!H67+G67</f>
        <v>972.86</v>
      </c>
      <c r="I67" s="31">
        <f t="shared" si="2"/>
        <v>0</v>
      </c>
      <c r="J67" s="31">
        <f t="shared" si="3"/>
        <v>1945.7199999999998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0</v>
      </c>
      <c r="D68" s="31">
        <f>(Jul!C68*10)+(Aug!C68*9)+(Sep!C68*8)+(Oct!C68*7)+(Nov!C68*6)+(Dec!C68*5)+(Jan!C68*4)+(Feb!C68*3)+(Mar!C68*2)+(Apr!C68*1)</f>
        <v>1992.1799999999998</v>
      </c>
      <c r="E68" s="8"/>
      <c r="F68" s="31">
        <f>(Jul!E68*10)+(Aug!E68*9)+(Sep!E68*8)+(Oct!E68*7)+(Nov!E68*6)+(Dec!E68*5)+(Jan!E68*4)+(Feb!E68*3)+(Mar!E68*2)+(Apr!E68*1)</f>
        <v>0</v>
      </c>
      <c r="G68" s="8">
        <v>0</v>
      </c>
      <c r="H68" s="31">
        <f>Mar!H68+G68</f>
        <v>312.49</v>
      </c>
      <c r="I68" s="31">
        <f t="shared" si="2"/>
        <v>0</v>
      </c>
      <c r="J68" s="31">
        <f t="shared" si="3"/>
        <v>2304.67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0</v>
      </c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0</v>
      </c>
      <c r="D70" s="31">
        <f>(Jul!C70*10)+(Aug!C70*9)+(Sep!C70*8)+(Oct!C70*7)+(Nov!C70*6)+(Dec!C70*5)+(Jan!C70*4)+(Feb!C70*3)+(Mar!C70*2)+(Apr!C70*1)</f>
        <v>853.74</v>
      </c>
      <c r="E70" s="8"/>
      <c r="F70" s="31">
        <f>(Jul!E70*10)+(Aug!E70*9)+(Sep!E70*8)+(Oct!E70*7)+(Nov!E70*6)+(Dec!E70*5)+(Jan!E70*4)+(Feb!E70*3)+(Mar!E70*2)+(Apr!E70*1)</f>
        <v>0</v>
      </c>
      <c r="G70" s="8">
        <v>0</v>
      </c>
      <c r="H70" s="31">
        <f>Mar!H70+G70</f>
        <v>1565.61</v>
      </c>
      <c r="I70" s="31">
        <f t="shared" si="2"/>
        <v>0</v>
      </c>
      <c r="J70" s="31">
        <f t="shared" si="3"/>
        <v>2419.35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0</v>
      </c>
      <c r="D71" s="31">
        <f>(Jul!C71*10)+(Aug!C71*9)+(Sep!C71*8)+(Oct!C71*7)+(Nov!C71*6)+(Dec!C71*5)+(Jan!C71*4)+(Feb!C71*3)+(Mar!C71*2)+(Apr!C71*1)</f>
        <v>59336.989999999991</v>
      </c>
      <c r="E71" s="8"/>
      <c r="F71" s="31">
        <f>(Jul!E71*10)+(Aug!E71*9)+(Sep!E71*8)+(Oct!E71*7)+(Nov!E71*6)+(Dec!E71*5)+(Jan!E71*4)+(Feb!E71*3)+(Mar!E71*2)+(Apr!E71*1)</f>
        <v>0</v>
      </c>
      <c r="G71" s="8">
        <v>0</v>
      </c>
      <c r="H71" s="31">
        <f>Mar!H71+G71</f>
        <v>32567.739999999998</v>
      </c>
      <c r="I71" s="31">
        <f t="shared" si="2"/>
        <v>0</v>
      </c>
      <c r="J71" s="31">
        <f t="shared" si="3"/>
        <v>91904.729999999981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32522.899999999994</v>
      </c>
      <c r="D72" s="32">
        <f t="shared" si="4"/>
        <v>1652289.85</v>
      </c>
      <c r="E72" s="32">
        <f t="shared" si="4"/>
        <v>284.93</v>
      </c>
      <c r="F72" s="32">
        <f t="shared" si="4"/>
        <v>26702.05</v>
      </c>
      <c r="G72" s="32">
        <f t="shared" si="4"/>
        <v>148992.03</v>
      </c>
      <c r="H72" s="32">
        <f t="shared" si="4"/>
        <v>2740627.8899999997</v>
      </c>
      <c r="I72" s="32">
        <f t="shared" si="4"/>
        <v>181799.86</v>
      </c>
      <c r="J72" s="32">
        <f t="shared" si="4"/>
        <v>4419619.79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18692.14</v>
      </c>
      <c r="D73" s="32">
        <f t="shared" si="5"/>
        <v>1155570.9000000001</v>
      </c>
      <c r="E73" s="32">
        <f t="shared" si="5"/>
        <v>0</v>
      </c>
      <c r="F73" s="32">
        <f t="shared" si="5"/>
        <v>104150.61000000002</v>
      </c>
      <c r="G73" s="32">
        <f t="shared" si="5"/>
        <v>51796.93</v>
      </c>
      <c r="H73" s="32">
        <f t="shared" si="5"/>
        <v>2247360.7400000002</v>
      </c>
      <c r="I73" s="32">
        <f t="shared" si="5"/>
        <v>70489.069999999992</v>
      </c>
      <c r="J73" s="32">
        <f t="shared" si="5"/>
        <v>3507082.2500000005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51215.039999999994</v>
      </c>
      <c r="D74" s="32">
        <f t="shared" ref="D74:J74" si="6">SUM(D72:D73)</f>
        <v>2807860.75</v>
      </c>
      <c r="E74" s="32">
        <f t="shared" si="6"/>
        <v>284.93</v>
      </c>
      <c r="F74" s="32">
        <f t="shared" si="6"/>
        <v>130852.66000000002</v>
      </c>
      <c r="G74" s="32">
        <f t="shared" si="6"/>
        <v>200788.96</v>
      </c>
      <c r="H74" s="32">
        <f t="shared" si="6"/>
        <v>4987988.63</v>
      </c>
      <c r="I74" s="32">
        <f t="shared" si="6"/>
        <v>252288.93</v>
      </c>
      <c r="J74" s="32">
        <f t="shared" si="6"/>
        <v>7926702.040000001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44" activePane="bottomLeft" state="frozen"/>
      <selection pane="bottomLeft" activeCell="G71" sqref="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517804.94</v>
      </c>
      <c r="E5" s="8"/>
      <c r="F5" s="31">
        <f>(Jul!E5*11)+(Aug!E5*10)+(Sep!E5*9)+(Oct!E5*8)+(Nov!E5*7)+(Dec!E5*6)+(Jan!E5*5)+(Feb!E5*4)+(Mar!E5*3)+(Apr!E5*2)+(May!E5*1)</f>
        <v>20972</v>
      </c>
      <c r="G5" s="8"/>
      <c r="H5" s="31">
        <f>Apr!H5+G5</f>
        <v>525704.97</v>
      </c>
      <c r="I5" s="31">
        <f t="shared" ref="I5:I63" si="0">C5+E5+G5</f>
        <v>0</v>
      </c>
      <c r="J5" s="49">
        <f t="shared" ref="J5:J63" si="1">D5+F5+H5</f>
        <v>1064481.9099999999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31002.19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139196.34</v>
      </c>
      <c r="I6" s="31">
        <f t="shared" si="0"/>
        <v>0</v>
      </c>
      <c r="J6" s="49">
        <f t="shared" si="1"/>
        <v>170198.53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40586.550000000003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54709.520000000004</v>
      </c>
      <c r="I7" s="31">
        <f t="shared" si="0"/>
        <v>0</v>
      </c>
      <c r="J7" s="49">
        <f t="shared" si="1"/>
        <v>95296.07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22772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197773.11000000002</v>
      </c>
      <c r="I8" s="31">
        <f t="shared" si="0"/>
        <v>0</v>
      </c>
      <c r="J8" s="49">
        <f t="shared" si="1"/>
        <v>220545.11000000002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124653.54000000001</v>
      </c>
      <c r="E9" s="8"/>
      <c r="F9" s="31">
        <f>(Jul!E9*11)+(Aug!E9*10)+(Sep!E9*9)+(Oct!E9*8)+(Nov!E9*7)+(Dec!E9*6)+(Jan!E9*5)+(Feb!E9*4)+(Mar!E9*3)+(Apr!E9*2)+(May!E9*1)</f>
        <v>0</v>
      </c>
      <c r="G9" s="8"/>
      <c r="H9" s="31">
        <f>Apr!H9+G9</f>
        <v>69406.77</v>
      </c>
      <c r="I9" s="31">
        <f t="shared" si="0"/>
        <v>0</v>
      </c>
      <c r="J9" s="49">
        <f t="shared" si="1"/>
        <v>194060.31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343331.68</v>
      </c>
      <c r="E10" s="8"/>
      <c r="F10" s="31">
        <f>(Jul!E10*11)+(Aug!E10*10)+(Sep!E10*9)+(Oct!E10*8)+(Nov!E10*7)+(Dec!E10*6)+(Jan!E10*5)+(Feb!E10*4)+(Mar!E10*3)+(Apr!E10*2)+(May!E10*1)</f>
        <v>4072.68</v>
      </c>
      <c r="G10" s="8"/>
      <c r="H10" s="31">
        <f>Apr!H10+G10</f>
        <v>640023.55999999994</v>
      </c>
      <c r="I10" s="31">
        <f t="shared" si="0"/>
        <v>0</v>
      </c>
      <c r="J10" s="49">
        <f t="shared" si="1"/>
        <v>987427.91999999993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33113.300000000003</v>
      </c>
      <c r="E11" s="8"/>
      <c r="F11" s="31">
        <f>(Jul!E11*11)+(Aug!E11*10)+(Sep!E11*9)+(Oct!E11*8)+(Nov!E11*7)+(Dec!E11*6)+(Jan!E11*5)+(Feb!E11*4)+(Mar!E11*3)+(Apr!E11*2)+(May!E11*1)</f>
        <v>0</v>
      </c>
      <c r="G11" s="8"/>
      <c r="H11" s="31">
        <f>Apr!H11+G11</f>
        <v>38974.550000000003</v>
      </c>
      <c r="I11" s="31">
        <f t="shared" si="0"/>
        <v>0</v>
      </c>
      <c r="J11" s="49">
        <f t="shared" si="1"/>
        <v>72087.850000000006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8911.7999999999993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25267.14</v>
      </c>
      <c r="I12" s="31">
        <f t="shared" si="0"/>
        <v>0</v>
      </c>
      <c r="J12" s="49">
        <f t="shared" si="1"/>
        <v>34178.94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4643.76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6989.93</v>
      </c>
      <c r="I13" s="31">
        <f t="shared" si="0"/>
        <v>0</v>
      </c>
      <c r="J13" s="49">
        <f t="shared" si="1"/>
        <v>11633.69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85038.28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226991.68000000002</v>
      </c>
      <c r="I14" s="31">
        <f t="shared" si="0"/>
        <v>0</v>
      </c>
      <c r="J14" s="49">
        <f t="shared" si="1"/>
        <v>312029.96000000002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1139.72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2257.48</v>
      </c>
      <c r="I15" s="31">
        <f t="shared" si="0"/>
        <v>0</v>
      </c>
      <c r="J15" s="49">
        <f t="shared" si="1"/>
        <v>3397.2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317249.46000000002</v>
      </c>
      <c r="E16" s="8"/>
      <c r="F16" s="31">
        <f>(Jul!E16*11)+(Aug!E16*10)+(Sep!E16*9)+(Oct!E16*8)+(Nov!E16*7)+(Dec!E16*6)+(Jan!E16*5)+(Feb!E16*4)+(Mar!E16*3)+(Apr!E16*2)+(May!E16*1)</f>
        <v>4071</v>
      </c>
      <c r="G16" s="8"/>
      <c r="H16" s="31">
        <f>Apr!H16+G16</f>
        <v>272460.05</v>
      </c>
      <c r="I16" s="31">
        <f t="shared" si="0"/>
        <v>0</v>
      </c>
      <c r="J16" s="49">
        <f t="shared" si="1"/>
        <v>593780.51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28287.15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3810</v>
      </c>
      <c r="I17" s="31">
        <f t="shared" si="0"/>
        <v>0</v>
      </c>
      <c r="J17" s="49">
        <f t="shared" si="1"/>
        <v>32097.15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882.7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882.7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690.27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0</v>
      </c>
      <c r="I20" s="31">
        <f t="shared" si="0"/>
        <v>0</v>
      </c>
      <c r="J20" s="49">
        <f t="shared" si="1"/>
        <v>690.27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31986.46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38025.31</v>
      </c>
      <c r="I21" s="31">
        <f t="shared" si="0"/>
        <v>0</v>
      </c>
      <c r="J21" s="49">
        <f t="shared" si="1"/>
        <v>70011.76999999999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11505.060000000001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15972.94</v>
      </c>
      <c r="I22" s="31">
        <f t="shared" si="0"/>
        <v>0</v>
      </c>
      <c r="J22" s="49">
        <f t="shared" si="1"/>
        <v>27478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18637.29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13732.8</v>
      </c>
      <c r="I24" s="31">
        <f t="shared" si="0"/>
        <v>0</v>
      </c>
      <c r="J24" s="49">
        <f t="shared" si="1"/>
        <v>32370.09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1565.1899999999998</v>
      </c>
      <c r="E25" s="8"/>
      <c r="F25" s="31">
        <f>(Jul!E25*11)+(Aug!E25*10)+(Sep!E25*9)+(Oct!E25*8)+(Nov!E25*7)+(Dec!E25*6)+(Jan!E25*5)+(Feb!E25*4)+(Mar!E25*3)+(Apr!E25*2)+(May!E25*1)</f>
        <v>3732</v>
      </c>
      <c r="G25" s="8"/>
      <c r="H25" s="31">
        <f>Apr!H25+G25</f>
        <v>18468</v>
      </c>
      <c r="I25" s="31">
        <f t="shared" si="0"/>
        <v>0</v>
      </c>
      <c r="J25" s="49">
        <f t="shared" si="1"/>
        <v>23765.19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55639.650000000009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28210.67</v>
      </c>
      <c r="I26" s="31">
        <f t="shared" si="0"/>
        <v>0</v>
      </c>
      <c r="J26" s="49">
        <f t="shared" si="1"/>
        <v>83850.320000000007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18157.68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10922.2</v>
      </c>
      <c r="I27" s="31">
        <f t="shared" si="0"/>
        <v>0</v>
      </c>
      <c r="J27" s="49">
        <f t="shared" si="1"/>
        <v>29079.88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29674.649999999998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63875.12</v>
      </c>
      <c r="I28" s="31">
        <f t="shared" si="0"/>
        <v>0</v>
      </c>
      <c r="J28" s="49">
        <f t="shared" si="1"/>
        <v>93549.77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24375.41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6089.26</v>
      </c>
      <c r="I29" s="31">
        <f t="shared" si="0"/>
        <v>0</v>
      </c>
      <c r="J29" s="49">
        <f t="shared" si="1"/>
        <v>30464.67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24201.809999999998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72329.680000000008</v>
      </c>
      <c r="I30" s="31">
        <f t="shared" si="0"/>
        <v>0</v>
      </c>
      <c r="J30" s="49">
        <f t="shared" si="1"/>
        <v>96531.49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209167.43</v>
      </c>
      <c r="E31" s="8"/>
      <c r="F31" s="31">
        <f>(Jul!E31*11)+(Aug!E31*10)+(Sep!E31*9)+(Oct!E31*8)+(Nov!E31*7)+(Dec!E31*6)+(Jan!E31*5)+(Feb!E31*4)+(Mar!E31*3)+(Apr!E31*2)+(May!E31*1)</f>
        <v>569.86</v>
      </c>
      <c r="G31" s="8"/>
      <c r="H31" s="31">
        <f>Apr!H31+G31</f>
        <v>269436.81</v>
      </c>
      <c r="I31" s="31">
        <f t="shared" si="0"/>
        <v>0</v>
      </c>
      <c r="J31" s="49">
        <f t="shared" si="1"/>
        <v>479174.1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2863.7000000000003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9055.2199999999993</v>
      </c>
      <c r="I32" s="31">
        <f t="shared" si="0"/>
        <v>0</v>
      </c>
      <c r="J32" s="49">
        <f t="shared" si="1"/>
        <v>11918.92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26899.97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108062.87</v>
      </c>
      <c r="I33" s="31">
        <f t="shared" si="0"/>
        <v>0</v>
      </c>
      <c r="J33" s="49">
        <f t="shared" si="1"/>
        <v>134962.84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4853.2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2426.6</v>
      </c>
      <c r="I34" s="31">
        <f t="shared" si="0"/>
        <v>0</v>
      </c>
      <c r="J34" s="49">
        <f t="shared" si="1"/>
        <v>7279.7999999999993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68547.930000000008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28484.68</v>
      </c>
      <c r="I35" s="31">
        <f t="shared" si="0"/>
        <v>0</v>
      </c>
      <c r="J35" s="49">
        <f t="shared" si="1"/>
        <v>97032.610000000015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10091.970000000001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17114.04</v>
      </c>
      <c r="I37" s="31">
        <f t="shared" si="0"/>
        <v>0</v>
      </c>
      <c r="J37" s="49">
        <f t="shared" si="1"/>
        <v>27206.010000000002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75798.22</v>
      </c>
      <c r="E38" s="8"/>
      <c r="F38" s="31">
        <f>(Jul!E38*11)+(Aug!E38*10)+(Sep!E38*9)+(Oct!E38*8)+(Nov!E38*7)+(Dec!E38*6)+(Jan!E38*5)+(Feb!E38*4)+(Mar!E38*3)+(Apr!E38*2)+(May!E38*1)</f>
        <v>14789.12</v>
      </c>
      <c r="G38" s="8"/>
      <c r="H38" s="31">
        <f>Apr!H38+G38</f>
        <v>503005.04</v>
      </c>
      <c r="I38" s="31">
        <f t="shared" si="0"/>
        <v>0</v>
      </c>
      <c r="J38" s="49">
        <f t="shared" si="1"/>
        <v>593592.38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68072.889999999985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105034.68000000001</v>
      </c>
      <c r="I39" s="31">
        <f t="shared" si="0"/>
        <v>0</v>
      </c>
      <c r="J39" s="49">
        <f t="shared" si="1"/>
        <v>173107.57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81161.619999999981</v>
      </c>
      <c r="E40" s="8"/>
      <c r="F40" s="31">
        <f>(Jul!E40*11)+(Aug!E40*10)+(Sep!E40*9)+(Oct!E40*8)+(Nov!E40*7)+(Dec!E40*6)+(Jan!E40*5)+(Feb!E40*4)+(Mar!E40*3)+(Apr!E40*2)+(May!E40*1)</f>
        <v>5430.24</v>
      </c>
      <c r="G40" s="8"/>
      <c r="H40" s="31">
        <f>Apr!H40+G40</f>
        <v>116191.73000000001</v>
      </c>
      <c r="I40" s="31">
        <f t="shared" si="0"/>
        <v>0</v>
      </c>
      <c r="J40" s="49">
        <f t="shared" si="1"/>
        <v>202783.59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0</v>
      </c>
      <c r="I41" s="31">
        <f t="shared" si="0"/>
        <v>0</v>
      </c>
      <c r="J41" s="49">
        <f t="shared" si="1"/>
        <v>0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147567.36000000002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195072.77999999997</v>
      </c>
      <c r="I42" s="31">
        <f t="shared" si="0"/>
        <v>0</v>
      </c>
      <c r="J42" s="49">
        <f t="shared" si="1"/>
        <v>342640.14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93602.54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58959.579999999994</v>
      </c>
      <c r="I43" s="31">
        <f t="shared" si="0"/>
        <v>0</v>
      </c>
      <c r="J43" s="49">
        <f t="shared" si="1"/>
        <v>152562.12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36791.159999999996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18663.87</v>
      </c>
      <c r="I44" s="31">
        <f t="shared" si="0"/>
        <v>0</v>
      </c>
      <c r="J44" s="49">
        <f t="shared" si="1"/>
        <v>55455.03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2912.7000000000003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1422.9</v>
      </c>
      <c r="I45" s="31">
        <f t="shared" si="0"/>
        <v>0</v>
      </c>
      <c r="J45" s="49">
        <f t="shared" si="1"/>
        <v>4335.6000000000004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20921.399999999998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25290.739999999998</v>
      </c>
      <c r="I47" s="31">
        <f t="shared" si="0"/>
        <v>0</v>
      </c>
      <c r="J47" s="49">
        <f t="shared" si="1"/>
        <v>46212.14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188222.34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378928.85999999993</v>
      </c>
      <c r="I48" s="31">
        <f t="shared" si="0"/>
        <v>0</v>
      </c>
      <c r="J48" s="49">
        <f t="shared" si="1"/>
        <v>567151.19999999995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47432.479999999996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160963.81</v>
      </c>
      <c r="I49" s="31">
        <f t="shared" si="0"/>
        <v>0</v>
      </c>
      <c r="J49" s="49">
        <f t="shared" si="1"/>
        <v>208396.28999999998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10037.119999999999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16973.3</v>
      </c>
      <c r="I50" s="31">
        <f t="shared" si="0"/>
        <v>0</v>
      </c>
      <c r="J50" s="49">
        <f t="shared" si="1"/>
        <v>27010.42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83617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41840.149999999994</v>
      </c>
      <c r="I51" s="31">
        <f t="shared" si="0"/>
        <v>0</v>
      </c>
      <c r="J51" s="49">
        <f t="shared" si="1"/>
        <v>125457.15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99462.24</v>
      </c>
      <c r="E52" s="8"/>
      <c r="F52" s="31">
        <f>(Jul!E52*11)+(Aug!E52*10)+(Sep!E52*9)+(Oct!E52*8)+(Nov!E52*7)+(Dec!E52*6)+(Jan!E52*5)+(Feb!E52*4)+(Mar!E52*3)+(Apr!E52*2)+(May!E52*1)</f>
        <v>80296.259999999995</v>
      </c>
      <c r="G52" s="8"/>
      <c r="H52" s="31">
        <f>Apr!H52+G52</f>
        <v>56974.140000000007</v>
      </c>
      <c r="I52" s="31">
        <f t="shared" si="0"/>
        <v>0</v>
      </c>
      <c r="J52" s="49">
        <f t="shared" si="1"/>
        <v>236732.64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0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0</v>
      </c>
      <c r="I53" s="31">
        <f t="shared" si="0"/>
        <v>0</v>
      </c>
      <c r="J53" s="49">
        <f t="shared" si="1"/>
        <v>0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17875.13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74220.55</v>
      </c>
      <c r="I54" s="31">
        <f t="shared" si="0"/>
        <v>0</v>
      </c>
      <c r="J54" s="49">
        <f t="shared" si="1"/>
        <v>92095.680000000008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31234.089999999997</v>
      </c>
      <c r="E55" s="8"/>
      <c r="F55" s="31">
        <f>(Jul!E55*11)+(Aug!E55*10)+(Sep!E55*9)+(Oct!E55*8)+(Nov!E55*7)+(Dec!E55*6)+(Jan!E55*5)+(Feb!E55*4)+(Mar!E55*3)+(Apr!E55*2)+(May!E55*1)</f>
        <v>6583.32</v>
      </c>
      <c r="G55" s="8"/>
      <c r="H55" s="31">
        <f>Apr!H55+G55</f>
        <v>40851.54</v>
      </c>
      <c r="I55" s="31">
        <f t="shared" si="0"/>
        <v>0</v>
      </c>
      <c r="J55" s="49">
        <f t="shared" si="1"/>
        <v>78668.95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8869.31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11804.01</v>
      </c>
      <c r="I57" s="31">
        <f t="shared" si="0"/>
        <v>0</v>
      </c>
      <c r="J57" s="49">
        <f t="shared" si="1"/>
        <v>20673.32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720.69999999999993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855.59</v>
      </c>
      <c r="I58" s="31">
        <f t="shared" si="0"/>
        <v>0</v>
      </c>
      <c r="J58" s="49">
        <f t="shared" si="1"/>
        <v>1576.29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121734.00000000001</v>
      </c>
      <c r="E60" s="8"/>
      <c r="F60" s="31">
        <f>(Jul!E60*11)+(Aug!E60*10)+(Sep!E60*9)+(Oct!E60*8)+(Nov!E60*7)+(Dec!E60*6)+(Jan!E60*5)+(Feb!E60*4)+(Mar!E60*3)+(Apr!E60*2)+(May!E60*1)</f>
        <v>12280</v>
      </c>
      <c r="G60" s="8"/>
      <c r="H60" s="31">
        <f>Apr!H60+G60</f>
        <v>153603.02999999997</v>
      </c>
      <c r="I60" s="31">
        <f t="shared" si="0"/>
        <v>0</v>
      </c>
      <c r="J60" s="49">
        <f t="shared" si="1"/>
        <v>287617.02999999997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37.08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0</v>
      </c>
      <c r="I62" s="31">
        <f t="shared" si="0"/>
        <v>0</v>
      </c>
      <c r="J62" s="49">
        <f t="shared" si="1"/>
        <v>37.08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14909.62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85596.709999999992</v>
      </c>
      <c r="I63" s="31">
        <f t="shared" si="0"/>
        <v>0</v>
      </c>
      <c r="J63" s="49">
        <f t="shared" si="1"/>
        <v>100506.32999999999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1636.8600000000001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545.62</v>
      </c>
      <c r="I65" s="31">
        <f t="shared" si="2"/>
        <v>0</v>
      </c>
      <c r="J65" s="49">
        <f t="shared" si="3"/>
        <v>2182.48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1111.8399999999999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972.86</v>
      </c>
      <c r="I67" s="31">
        <f t="shared" si="2"/>
        <v>0</v>
      </c>
      <c r="J67" s="49">
        <f t="shared" si="3"/>
        <v>2084.6999999999998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2324.21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312.49</v>
      </c>
      <c r="I68" s="31">
        <f t="shared" si="2"/>
        <v>0</v>
      </c>
      <c r="J68" s="49">
        <f t="shared" si="3"/>
        <v>2636.7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996.03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1565.61</v>
      </c>
      <c r="I70" s="31">
        <f t="shared" si="2"/>
        <v>0</v>
      </c>
      <c r="J70" s="49">
        <f t="shared" si="3"/>
        <v>2561.64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67977.84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32567.739999999998</v>
      </c>
      <c r="I71" s="31">
        <f t="shared" si="2"/>
        <v>0</v>
      </c>
      <c r="J71" s="49">
        <f t="shared" si="3"/>
        <v>100545.57999999999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1985017.9699999997</v>
      </c>
      <c r="E72" s="32">
        <f t="shared" si="4"/>
        <v>0</v>
      </c>
      <c r="F72" s="32">
        <f t="shared" si="4"/>
        <v>33417.54</v>
      </c>
      <c r="G72" s="32">
        <f t="shared" si="4"/>
        <v>0</v>
      </c>
      <c r="H72" s="32">
        <f t="shared" si="4"/>
        <v>2740627.8899999997</v>
      </c>
      <c r="I72" s="32">
        <f t="shared" si="4"/>
        <v>0</v>
      </c>
      <c r="J72" s="32">
        <f t="shared" si="4"/>
        <v>4759063.3999999994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1338282.5500000005</v>
      </c>
      <c r="E73" s="32">
        <f t="shared" si="5"/>
        <v>0</v>
      </c>
      <c r="F73" s="32">
        <f t="shared" si="5"/>
        <v>119378.94</v>
      </c>
      <c r="G73" s="32">
        <f t="shared" si="5"/>
        <v>0</v>
      </c>
      <c r="H73" s="32">
        <f t="shared" si="5"/>
        <v>2247360.7400000002</v>
      </c>
      <c r="I73" s="32">
        <f t="shared" si="5"/>
        <v>0</v>
      </c>
      <c r="J73" s="32">
        <f t="shared" si="5"/>
        <v>3705022.2300000009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3323300.5200000005</v>
      </c>
      <c r="E74" s="32">
        <f t="shared" si="6"/>
        <v>0</v>
      </c>
      <c r="F74" s="32">
        <f t="shared" si="6"/>
        <v>152796.48000000001</v>
      </c>
      <c r="G74" s="32">
        <f t="shared" si="6"/>
        <v>0</v>
      </c>
      <c r="H74" s="32">
        <f t="shared" si="6"/>
        <v>4987988.63</v>
      </c>
      <c r="I74" s="32">
        <f t="shared" si="6"/>
        <v>0</v>
      </c>
      <c r="J74" s="32">
        <f t="shared" si="6"/>
        <v>8464085.6300000008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44" activePane="bottomLeft" state="frozen"/>
      <selection pane="bottomLeft" activeCell="C5" sqref="C5:C7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603686.52</v>
      </c>
      <c r="E5" s="8"/>
      <c r="F5" s="49">
        <f>(Jul!E5*12)+(Aug!E5*11)+(Sep!E5*10)+(Oct!E5*9)+(Nov!E5*8)+(Dec!E5*7)+(Jan!E5*6)+(Feb!E5*5)+(Mar!E5*4)+(Apr!E5*3)+(May!E5*2)+(Jun!E5*1)</f>
        <v>23444</v>
      </c>
      <c r="G5" s="8"/>
      <c r="H5" s="31">
        <f>May!H5+G5</f>
        <v>525704.97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1152835.4900000002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35825.490000000005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139196.34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175021.83000000002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46595.289999999994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54709.520000000004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101304.81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28536.689999999995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197773.11000000002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226309.8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143604.89000000001</v>
      </c>
      <c r="E9" s="8"/>
      <c r="F9" s="49">
        <f>(Jul!E9*12)+(Aug!E9*11)+(Sep!E9*10)+(Oct!E9*9)+(Nov!E9*8)+(Dec!E9*7)+(Jan!E9*6)+(Feb!E9*5)+(Mar!E9*4)+(Apr!E9*3)+(May!E9*2)+(Jun!E9*1)</f>
        <v>0</v>
      </c>
      <c r="G9" s="8"/>
      <c r="H9" s="31">
        <f>May!H9+G9</f>
        <v>69406.77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213011.65999999997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394822.15</v>
      </c>
      <c r="E10" s="8"/>
      <c r="F10" s="49">
        <f>(Jul!E10*12)+(Aug!E10*11)+(Sep!E10*10)+(Oct!E10*9)+(Nov!E10*8)+(Dec!E10*7)+(Jan!E10*6)+(Feb!E10*5)+(Mar!E10*4)+(Apr!E10*3)+(May!E10*2)+(Jun!E10*1)</f>
        <v>5430.24</v>
      </c>
      <c r="G10" s="8"/>
      <c r="H10" s="31">
        <f>May!H10+G10</f>
        <v>640023.55999999994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1040275.95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38712.929999999993</v>
      </c>
      <c r="E11" s="8"/>
      <c r="F11" s="49">
        <f>(Jul!E11*12)+(Aug!E11*11)+(Sep!E11*10)+(Oct!E11*9)+(Nov!E11*8)+(Dec!E11*7)+(Jan!E11*6)+(Feb!E11*5)+(Mar!E11*4)+(Apr!E11*3)+(May!E11*2)+(Jun!E11*1)</f>
        <v>0</v>
      </c>
      <c r="G11" s="8"/>
      <c r="H11" s="31">
        <f>May!H11+G11</f>
        <v>38974.550000000003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77687.48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11882.4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25267.14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37149.54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6191.68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6989.93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13181.61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101136.26000000001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226991.68000000002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328127.94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1424.65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2257.48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3682.13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368496.1</v>
      </c>
      <c r="E16" s="8"/>
      <c r="F16" s="49">
        <f>(Jul!E16*12)+(Aug!E16*11)+(Sep!E16*10)+(Oct!E16*9)+(Nov!E16*8)+(Dec!E16*7)+(Jan!E16*6)+(Feb!E16*5)+(Mar!E16*4)+(Apr!E16*3)+(May!E16*2)+(Jun!E16*1)</f>
        <v>5428</v>
      </c>
      <c r="G16" s="8"/>
      <c r="H16" s="31">
        <f>May!H16+G16</f>
        <v>272460.05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646384.14999999991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31902.65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3810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35712.65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1324.0500000000002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1324.0500000000002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788.88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788.88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38112.44</v>
      </c>
      <c r="E21" s="8"/>
      <c r="F21" s="49">
        <f>(Jul!E21*12)+(Aug!E21*11)+(Sep!E21*10)+(Oct!E21*9)+(Nov!E21*8)+(Dec!E21*7)+(Jan!E21*6)+(Feb!E21*5)+(Mar!E21*4)+(Apr!E21*3)+(May!E21*2)+(Jun!E21*1)</f>
        <v>0</v>
      </c>
      <c r="G21" s="8"/>
      <c r="H21" s="31">
        <f>May!H21+G21</f>
        <v>38025.31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76137.75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13839.02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15972.94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29811.96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23418.989999999998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13732.8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37151.789999999994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1707.48</v>
      </c>
      <c r="E25" s="8"/>
      <c r="F25" s="49">
        <f>(Jul!E25*12)+(Aug!E25*11)+(Sep!E25*10)+(Oct!E25*9)+(Nov!E25*8)+(Dec!E25*7)+(Jan!E25*6)+(Feb!E25*5)+(Mar!E25*4)+(Apr!E25*3)+(May!E25*2)+(Jun!E25*1)</f>
        <v>4976</v>
      </c>
      <c r="G25" s="8"/>
      <c r="H25" s="31">
        <f>May!H25+G25</f>
        <v>18468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25151.48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63324.710000000006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28210.67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91535.38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21785.789999999997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10922.2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32707.989999999998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34110.160000000003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63875.12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97985.280000000013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28838.989999999998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6089.26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34928.25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29539.439999999999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72329.680000000008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101869.12000000001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248138.44</v>
      </c>
      <c r="E31" s="8"/>
      <c r="F31" s="49">
        <f>(Jul!E31*12)+(Aug!E31*11)+(Sep!E31*10)+(Oct!E31*9)+(Nov!E31*8)+(Dec!E31*7)+(Jan!E31*6)+(Feb!E31*5)+(Mar!E31*4)+(Apr!E31*3)+(May!E31*2)+(Jun!E31*1)</f>
        <v>854.79</v>
      </c>
      <c r="G31" s="8"/>
      <c r="H31" s="31">
        <f>May!H31+G31</f>
        <v>269436.81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518430.04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3217.0299999999997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9055.2199999999993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12272.25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31423.79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108062.87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139486.66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5338.5199999999995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2426.6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7765.119999999999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76861.02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28484.68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105345.70000000001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11533.68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17114.04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28647.72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89057.63</v>
      </c>
      <c r="E38" s="8"/>
      <c r="F38" s="49">
        <f>(Jul!E38*12)+(Aug!E38*11)+(Sep!E38*10)+(Oct!E38*9)+(Nov!E38*8)+(Dec!E38*7)+(Jan!E38*6)+(Feb!E38*5)+(Mar!E38*4)+(Apr!E38*3)+(May!E38*2)+(Jun!E38*1)</f>
        <v>18486.400000000001</v>
      </c>
      <c r="G38" s="8"/>
      <c r="H38" s="31">
        <f>May!H38+G38</f>
        <v>503005.04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610549.06999999995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78029.589999999982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105034.68000000001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183064.26999999996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93714.07</v>
      </c>
      <c r="E40" s="8"/>
      <c r="F40" s="49">
        <f>(Jul!E40*12)+(Aug!E40*11)+(Sep!E40*10)+(Oct!E40*9)+(Nov!E40*8)+(Dec!E40*7)+(Jan!E40*6)+(Feb!E40*5)+(Mar!E40*4)+(Apr!E40*3)+(May!E40*2)+(Jun!E40*1)</f>
        <v>6787.7999999999993</v>
      </c>
      <c r="G40" s="8"/>
      <c r="H40" s="31">
        <f>May!H40+G40</f>
        <v>116191.73000000001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216693.6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0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163299.25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195072.77999999997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358372.02999999997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107009.36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58959.579999999994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165968.94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42288.130000000005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18663.87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60952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3328.8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1422.9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4751.7000000000007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23013.539999999997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25290.739999999998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48304.28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212487.96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378928.85999999993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591416.82000000007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54368.169999999991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160963.81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215331.97999999995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11550.04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16973.3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28523.34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92637.99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41840.149999999994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134478.13999999998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113239.49</v>
      </c>
      <c r="E52" s="8"/>
      <c r="F52" s="49">
        <f>(Jul!E52*12)+(Aug!E52*11)+(Sep!E52*10)+(Oct!E52*9)+(Nov!E52*8)+(Dec!E52*7)+(Jan!E52*6)+(Feb!E52*5)+(Mar!E52*4)+(Apr!E52*3)+(May!E52*2)+(Jun!E52*1)</f>
        <v>87595.92</v>
      </c>
      <c r="G52" s="8"/>
      <c r="H52" s="31">
        <f>May!H52+G52</f>
        <v>56974.140000000007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257809.55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0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19607.48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74220.55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93828.030000000013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35307.03</v>
      </c>
      <c r="E55" s="8"/>
      <c r="F55" s="49">
        <f>(Jul!E55*12)+(Aug!E55*11)+(Sep!E55*10)+(Oct!E55*9)+(Nov!E55*8)+(Dec!E55*7)+(Jan!E55*6)+(Feb!E55*5)+(Mar!E55*4)+(Apr!E55*3)+(May!E55*2)+(Jun!E55*1)</f>
        <v>8229.15</v>
      </c>
      <c r="G55" s="8"/>
      <c r="H55" s="31">
        <f>May!H55+G55</f>
        <v>40851.54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84387.719999999987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10919.7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11804.01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22723.71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864.83999999999992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855.59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1720.4299999999998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141174.74</v>
      </c>
      <c r="E60" s="8"/>
      <c r="F60" s="49">
        <f>(Jul!E60*12)+(Aug!E60*11)+(Sep!E60*10)+(Oct!E60*9)+(Nov!E60*8)+(Dec!E60*7)+(Jan!E60*6)+(Feb!E60*5)+(Mar!E60*4)+(Apr!E60*3)+(May!E60*2)+(Jun!E60*1)</f>
        <v>13508</v>
      </c>
      <c r="G60" s="8"/>
      <c r="H60" s="31">
        <f>May!H60+G60</f>
        <v>153603.02999999997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308285.76999999996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55.62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55.62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16820.18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85596.709999999992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102416.89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2182.48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545.62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2728.1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1250.82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972.86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2223.6799999999998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2656.24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312.49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2968.7299999999996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1138.32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1565.61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2703.93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76618.69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32567.739999999998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109186.43000000001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2317746.0899999994</v>
      </c>
      <c r="E72" s="32">
        <f t="shared" si="2"/>
        <v>0</v>
      </c>
      <c r="F72" s="31">
        <f t="shared" si="2"/>
        <v>40133.03</v>
      </c>
      <c r="G72" s="32">
        <f t="shared" si="2"/>
        <v>0</v>
      </c>
      <c r="H72" s="32">
        <f t="shared" si="2"/>
        <v>2740627.8899999997</v>
      </c>
      <c r="I72" s="32">
        <f t="shared" si="2"/>
        <v>0</v>
      </c>
      <c r="J72" s="32">
        <f t="shared" si="2"/>
        <v>5098507.01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1520994.2000000004</v>
      </c>
      <c r="E73" s="32">
        <f t="shared" si="3"/>
        <v>0</v>
      </c>
      <c r="F73" s="32">
        <f t="shared" si="3"/>
        <v>134607.26999999999</v>
      </c>
      <c r="G73" s="32">
        <f t="shared" si="3"/>
        <v>0</v>
      </c>
      <c r="H73" s="32">
        <f t="shared" si="3"/>
        <v>2247360.7400000002</v>
      </c>
      <c r="I73" s="32">
        <f t="shared" si="3"/>
        <v>0</v>
      </c>
      <c r="J73" s="32">
        <f t="shared" si="3"/>
        <v>3902962.2100000009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3838740.29</v>
      </c>
      <c r="E74" s="32">
        <f t="shared" si="4"/>
        <v>0</v>
      </c>
      <c r="F74" s="32">
        <f t="shared" si="4"/>
        <v>174740.3</v>
      </c>
      <c r="G74" s="32">
        <f t="shared" si="4"/>
        <v>0</v>
      </c>
      <c r="H74" s="32">
        <f t="shared" si="4"/>
        <v>4987988.63</v>
      </c>
      <c r="I74" s="32">
        <f>SUM(I72:I73)</f>
        <v>0</v>
      </c>
      <c r="J74" s="32">
        <f>SUM(J72:J73)</f>
        <v>9001469.2200000007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" activePane="bottomLeft" state="frozen"/>
      <selection pane="bottomLeft" activeCell="E69" sqref="E6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2">
        <v>14036.38</v>
      </c>
      <c r="D5" s="31">
        <f>(Jul!C5*2)+(Aug!C5*1)</f>
        <v>26150.68</v>
      </c>
      <c r="E5" s="63">
        <v>0</v>
      </c>
      <c r="F5" s="31">
        <f>(Jul!E5*2)+(Aug!E5*1)</f>
        <v>2456</v>
      </c>
      <c r="G5" s="64">
        <v>88123.73</v>
      </c>
      <c r="H5" s="31">
        <f>Jul!H5+Aug!G5</f>
        <v>140229.71</v>
      </c>
      <c r="I5" s="31">
        <f t="shared" ref="I5:I63" si="0">C5+E5+G5</f>
        <v>102160.11</v>
      </c>
      <c r="J5" s="31">
        <f t="shared" ref="J5:J63" si="1">D5+F5+H5</f>
        <v>168836.38999999998</v>
      </c>
    </row>
    <row r="6" spans="1:10" s="11" customFormat="1" ht="15.75" customHeight="1" x14ac:dyDescent="0.2">
      <c r="A6" s="9" t="s">
        <v>23</v>
      </c>
      <c r="B6" s="10" t="s">
        <v>22</v>
      </c>
      <c r="C6" s="62">
        <v>1483.42</v>
      </c>
      <c r="D6" s="31">
        <f>(Jul!C6*2)+(Aug!C6*1)</f>
        <v>1483.42</v>
      </c>
      <c r="E6" s="63">
        <v>0</v>
      </c>
      <c r="F6" s="31">
        <f>(Jul!E6*2)+(Aug!E6*1)</f>
        <v>0</v>
      </c>
      <c r="G6" s="64">
        <v>49215.040000000001</v>
      </c>
      <c r="H6" s="31">
        <f>Jul!H6+Aug!G6</f>
        <v>49215.040000000001</v>
      </c>
      <c r="I6" s="31">
        <f t="shared" si="0"/>
        <v>50698.46</v>
      </c>
      <c r="J6" s="31">
        <f t="shared" si="1"/>
        <v>50698.46</v>
      </c>
    </row>
    <row r="7" spans="1:10" s="1" customFormat="1" ht="15.75" customHeight="1" x14ac:dyDescent="0.2">
      <c r="A7" s="5" t="s">
        <v>24</v>
      </c>
      <c r="B7" s="6" t="s">
        <v>22</v>
      </c>
      <c r="C7" s="62">
        <v>0</v>
      </c>
      <c r="D7" s="31">
        <f>(Jul!C7*2)+(Aug!C7*1)</f>
        <v>0</v>
      </c>
      <c r="E7" s="63">
        <v>0</v>
      </c>
      <c r="F7" s="31">
        <f>(Jul!E7*2)+(Aug!E7*1)</f>
        <v>0</v>
      </c>
      <c r="G7" s="64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2">
        <v>0</v>
      </c>
      <c r="D8" s="31">
        <f>(Jul!C8*2)+(Aug!C8*1)</f>
        <v>0</v>
      </c>
      <c r="E8" s="63">
        <v>0</v>
      </c>
      <c r="F8" s="31">
        <f>(Jul!E8*2)+(Aug!E8*1)</f>
        <v>0</v>
      </c>
      <c r="G8" s="64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2">
        <v>0</v>
      </c>
      <c r="D9" s="31">
        <f>(Jul!C9*2)+(Aug!C9*1)</f>
        <v>7328.38</v>
      </c>
      <c r="E9" s="63">
        <v>0</v>
      </c>
      <c r="F9" s="31">
        <f>(Jul!E9*2)+(Aug!E9*1)</f>
        <v>0</v>
      </c>
      <c r="G9" s="64"/>
      <c r="H9" s="31">
        <f>Jul!H9+Aug!G9</f>
        <v>0</v>
      </c>
      <c r="I9" s="31">
        <f t="shared" si="0"/>
        <v>0</v>
      </c>
      <c r="J9" s="31">
        <f t="shared" si="1"/>
        <v>7328.38</v>
      </c>
    </row>
    <row r="10" spans="1:10" s="1" customFormat="1" ht="15.75" customHeight="1" x14ac:dyDescent="0.2">
      <c r="A10" s="5" t="s">
        <v>30</v>
      </c>
      <c r="B10" s="6" t="s">
        <v>22</v>
      </c>
      <c r="C10" s="62">
        <v>9085.42</v>
      </c>
      <c r="D10" s="31">
        <f>(Jul!C10*2)+(Aug!C10*1)</f>
        <v>24423.360000000001</v>
      </c>
      <c r="E10" s="63">
        <v>0</v>
      </c>
      <c r="F10" s="31">
        <f>(Jul!E10*2)+(Aug!E10*1)</f>
        <v>0</v>
      </c>
      <c r="G10" s="64">
        <v>82628.72</v>
      </c>
      <c r="H10" s="31">
        <f>Jul!H10+Aug!G10</f>
        <v>132328.65</v>
      </c>
      <c r="I10" s="31">
        <f t="shared" si="0"/>
        <v>91714.14</v>
      </c>
      <c r="J10" s="31">
        <f t="shared" si="1"/>
        <v>156752.01</v>
      </c>
    </row>
    <row r="11" spans="1:10" s="1" customFormat="1" ht="15.75" customHeight="1" x14ac:dyDescent="0.2">
      <c r="A11" s="5" t="s">
        <v>31</v>
      </c>
      <c r="B11" s="6" t="s">
        <v>22</v>
      </c>
      <c r="C11" s="62">
        <v>0</v>
      </c>
      <c r="D11" s="31">
        <f>(Jul!C11*2)+(Aug!C11*1)</f>
        <v>3163.38</v>
      </c>
      <c r="E11" s="63">
        <v>0</v>
      </c>
      <c r="F11" s="31">
        <f>(Jul!E11*2)+(Aug!E11*1)</f>
        <v>0</v>
      </c>
      <c r="G11" s="64"/>
      <c r="H11" s="31">
        <f>Jul!H11+Aug!G11</f>
        <v>20412.509999999998</v>
      </c>
      <c r="I11" s="31">
        <f t="shared" si="0"/>
        <v>0</v>
      </c>
      <c r="J11" s="31">
        <f t="shared" si="1"/>
        <v>23575.89</v>
      </c>
    </row>
    <row r="12" spans="1:10" s="11" customFormat="1" ht="15.75" customHeight="1" x14ac:dyDescent="0.2">
      <c r="A12" s="9" t="s">
        <v>36</v>
      </c>
      <c r="B12" s="10" t="s">
        <v>22</v>
      </c>
      <c r="C12" s="62">
        <v>0</v>
      </c>
      <c r="D12" s="31">
        <f>(Jul!C12*2)+(Aug!C12*1)</f>
        <v>0</v>
      </c>
      <c r="E12" s="63">
        <v>0</v>
      </c>
      <c r="F12" s="31">
        <f>(Jul!E12*2)+(Aug!E12*1)</f>
        <v>0</v>
      </c>
      <c r="G12" s="64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2">
        <v>0</v>
      </c>
      <c r="D13" s="31">
        <f>(Jul!C13*2)+(Aug!C13*1)</f>
        <v>0</v>
      </c>
      <c r="E13" s="63">
        <v>0</v>
      </c>
      <c r="F13" s="31">
        <f>(Jul!E13*2)+(Aug!E13*1)</f>
        <v>0</v>
      </c>
      <c r="G13" s="64"/>
      <c r="H13" s="31">
        <f>Jul!H13+Aug!G13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2">
        <v>1241.99</v>
      </c>
      <c r="D14" s="31">
        <f>(Jul!C14*2)+(Aug!C14*1)</f>
        <v>3678.3100000000004</v>
      </c>
      <c r="E14" s="63">
        <v>0</v>
      </c>
      <c r="F14" s="31">
        <f>(Jul!E14*2)+(Aug!E14*1)</f>
        <v>0</v>
      </c>
      <c r="G14" s="64">
        <v>49041.120000000003</v>
      </c>
      <c r="H14" s="31">
        <f>Jul!H14+Aug!G14</f>
        <v>81473.53</v>
      </c>
      <c r="I14" s="31">
        <f t="shared" si="0"/>
        <v>50283.11</v>
      </c>
      <c r="J14" s="31">
        <f t="shared" si="1"/>
        <v>85151.84</v>
      </c>
    </row>
    <row r="15" spans="1:10" s="1" customFormat="1" ht="15.75" customHeight="1" x14ac:dyDescent="0.2">
      <c r="A15" s="5" t="s">
        <v>44</v>
      </c>
      <c r="B15" s="6" t="s">
        <v>22</v>
      </c>
      <c r="C15" s="62"/>
      <c r="D15" s="31">
        <f>(Jul!C15*2)+(Aug!C15*1)</f>
        <v>0</v>
      </c>
      <c r="E15" s="63"/>
      <c r="F15" s="31">
        <f>(Jul!E15*2)+(Aug!E15*1)</f>
        <v>0</v>
      </c>
      <c r="G15" s="64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2">
        <v>2897.85</v>
      </c>
      <c r="D16" s="31">
        <f>(Jul!C16*2)+(Aug!C16*1)</f>
        <v>13168.69</v>
      </c>
      <c r="E16" s="63"/>
      <c r="F16" s="31">
        <f>(Jul!E16*2)+(Aug!E16*1)</f>
        <v>0</v>
      </c>
      <c r="G16" s="64">
        <v>12891.31</v>
      </c>
      <c r="H16" s="31">
        <f>Jul!H16+Aug!G16</f>
        <v>23713.96</v>
      </c>
      <c r="I16" s="31">
        <f t="shared" si="0"/>
        <v>15789.16</v>
      </c>
      <c r="J16" s="31">
        <f t="shared" si="1"/>
        <v>36882.65</v>
      </c>
    </row>
    <row r="17" spans="1:10" s="1" customFormat="1" ht="15.75" customHeight="1" x14ac:dyDescent="0.2">
      <c r="A17" s="5" t="s">
        <v>46</v>
      </c>
      <c r="B17" s="6" t="s">
        <v>22</v>
      </c>
      <c r="C17" s="62"/>
      <c r="D17" s="31">
        <f>(Jul!C17*2)+(Aug!C17*1)</f>
        <v>3795.36</v>
      </c>
      <c r="E17" s="63"/>
      <c r="F17" s="31">
        <f>(Jul!E17*2)+(Aug!E17*1)</f>
        <v>0</v>
      </c>
      <c r="G17" s="64"/>
      <c r="H17" s="31">
        <f>Jul!H17+Aug!G17</f>
        <v>0</v>
      </c>
      <c r="I17" s="31">
        <f t="shared" si="0"/>
        <v>0</v>
      </c>
      <c r="J17" s="31">
        <f t="shared" si="1"/>
        <v>3795.36</v>
      </c>
    </row>
    <row r="18" spans="1:10" s="11" customFormat="1" ht="15.75" customHeight="1" x14ac:dyDescent="0.2">
      <c r="A18" s="9" t="s">
        <v>47</v>
      </c>
      <c r="B18" s="10" t="s">
        <v>22</v>
      </c>
      <c r="C18" s="62"/>
      <c r="D18" s="31">
        <f>(Jul!C18*2)+(Aug!C18*1)</f>
        <v>0</v>
      </c>
      <c r="E18" s="63"/>
      <c r="F18" s="31">
        <f>(Jul!E18*2)+(Aug!E18*1)</f>
        <v>0</v>
      </c>
      <c r="G18" s="64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2"/>
      <c r="D19" s="31">
        <f>(Jul!C19*2)+(Aug!C19*1)</f>
        <v>0</v>
      </c>
      <c r="E19" s="63"/>
      <c r="F19" s="31">
        <f>(Jul!E19*2)+(Aug!E19*1)</f>
        <v>0</v>
      </c>
      <c r="G19" s="64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2"/>
      <c r="D20" s="31">
        <f>(Jul!C20*2)+(Aug!C20*1)</f>
        <v>0</v>
      </c>
      <c r="E20" s="63"/>
      <c r="F20" s="31">
        <f>(Jul!E20*2)+(Aug!E20*1)</f>
        <v>0</v>
      </c>
      <c r="G20" s="64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2"/>
      <c r="D21" s="31">
        <f>(Jul!C21*2)+(Aug!C21*1)</f>
        <v>0</v>
      </c>
      <c r="E21" s="63"/>
      <c r="F21" s="31">
        <f>(Jul!E21*2)+(Aug!E21*1)</f>
        <v>0</v>
      </c>
      <c r="G21" s="64"/>
      <c r="H21" s="31">
        <f>Jul!H21+Aug!G21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2"/>
      <c r="D22" s="31">
        <f>(Jul!C22*2)+(Aug!C22*1)</f>
        <v>0</v>
      </c>
      <c r="E22" s="63"/>
      <c r="F22" s="31">
        <f>(Jul!E22*2)+(Aug!E22*1)</f>
        <v>0</v>
      </c>
      <c r="G22" s="64"/>
      <c r="H22" s="31">
        <f>Jul!H22+Aug!G22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2"/>
      <c r="D23" s="31">
        <f>(Jul!C23*2)+(Aug!C23*1)</f>
        <v>0</v>
      </c>
      <c r="E23" s="63"/>
      <c r="F23" s="31">
        <f>(Jul!E23*2)+(Aug!E23*1)</f>
        <v>0</v>
      </c>
      <c r="G23" s="64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2"/>
      <c r="D24" s="31">
        <f>(Jul!C24*2)+(Aug!C24*1)</f>
        <v>0</v>
      </c>
      <c r="E24" s="63"/>
      <c r="F24" s="31">
        <f>(Jul!E24*2)+(Aug!E24*1)</f>
        <v>0</v>
      </c>
      <c r="G24" s="64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2"/>
      <c r="D25" s="31">
        <f>(Jul!C25*2)+(Aug!C25*1)</f>
        <v>284.58</v>
      </c>
      <c r="E25" s="63"/>
      <c r="F25" s="31">
        <f>(Jul!E25*2)+(Aug!E25*1)</f>
        <v>0</v>
      </c>
      <c r="G25" s="64"/>
      <c r="H25" s="31">
        <f>Jul!H25+Aug!G25</f>
        <v>0</v>
      </c>
      <c r="I25" s="31">
        <f t="shared" si="0"/>
        <v>0</v>
      </c>
      <c r="J25" s="31">
        <f t="shared" si="1"/>
        <v>284.58</v>
      </c>
    </row>
    <row r="26" spans="1:10" s="1" customFormat="1" ht="15.75" customHeight="1" x14ac:dyDescent="0.2">
      <c r="A26" s="5" t="s">
        <v>63</v>
      </c>
      <c r="B26" s="6" t="s">
        <v>22</v>
      </c>
      <c r="C26" s="62">
        <v>4570.72</v>
      </c>
      <c r="D26" s="31">
        <f>(Jul!C26*2)+(Aug!C26*1)</f>
        <v>4570.72</v>
      </c>
      <c r="E26" s="63"/>
      <c r="F26" s="31">
        <f>(Jul!E26*2)+(Aug!E26*1)</f>
        <v>0</v>
      </c>
      <c r="G26" s="64">
        <v>21742.28</v>
      </c>
      <c r="H26" s="31">
        <f>Jul!H26+Aug!G26</f>
        <v>21742.28</v>
      </c>
      <c r="I26" s="31">
        <f t="shared" si="0"/>
        <v>26313</v>
      </c>
      <c r="J26" s="31">
        <f t="shared" si="1"/>
        <v>26313</v>
      </c>
    </row>
    <row r="27" spans="1:10" s="1" customFormat="1" ht="15.75" customHeight="1" x14ac:dyDescent="0.2">
      <c r="A27" s="5" t="s">
        <v>75</v>
      </c>
      <c r="B27" s="6" t="s">
        <v>22</v>
      </c>
      <c r="C27" s="62"/>
      <c r="D27" s="31">
        <f>(Jul!C27*2)+(Aug!C27*1)</f>
        <v>0</v>
      </c>
      <c r="E27" s="63"/>
      <c r="F27" s="31">
        <f>(Jul!E27*2)+(Aug!E27*1)</f>
        <v>0</v>
      </c>
      <c r="G27" s="64"/>
      <c r="H27" s="31">
        <f>Jul!H27+Aug!G27</f>
        <v>0</v>
      </c>
      <c r="I27" s="31">
        <f t="shared" si="0"/>
        <v>0</v>
      </c>
      <c r="J27" s="31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2">
        <v>1316</v>
      </c>
      <c r="D28" s="31">
        <f>(Jul!C28*2)+(Aug!C28*1)</f>
        <v>1316</v>
      </c>
      <c r="E28" s="63"/>
      <c r="F28" s="31">
        <f>(Jul!E28*2)+(Aug!E28*1)</f>
        <v>0</v>
      </c>
      <c r="G28" s="64">
        <v>24565.41</v>
      </c>
      <c r="H28" s="31">
        <f>Jul!H28+Aug!G28</f>
        <v>24565.41</v>
      </c>
      <c r="I28" s="31">
        <f t="shared" si="0"/>
        <v>25881.41</v>
      </c>
      <c r="J28" s="31">
        <f t="shared" si="1"/>
        <v>25881.41</v>
      </c>
    </row>
    <row r="29" spans="1:10" s="1" customFormat="1" ht="15.75" customHeight="1" x14ac:dyDescent="0.2">
      <c r="A29" s="5" t="s">
        <v>81</v>
      </c>
      <c r="B29" s="6" t="s">
        <v>22</v>
      </c>
      <c r="C29" s="62"/>
      <c r="D29" s="31">
        <f>(Jul!C29*2)+(Aug!C29*1)</f>
        <v>0</v>
      </c>
      <c r="E29" s="63"/>
      <c r="F29" s="31">
        <f>(Jul!E29*2)+(Aug!E29*1)</f>
        <v>0</v>
      </c>
      <c r="G29" s="64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2">
        <v>281.27</v>
      </c>
      <c r="D30" s="31">
        <f>(Jul!C30*2)+(Aug!C30*1)</f>
        <v>281.27</v>
      </c>
      <c r="E30" s="63"/>
      <c r="F30" s="31">
        <f>(Jul!E30*2)+(Aug!E30*1)</f>
        <v>0</v>
      </c>
      <c r="G30" s="64">
        <v>1406.35</v>
      </c>
      <c r="H30" s="31">
        <f>Jul!H30+Aug!G30</f>
        <v>1406.35</v>
      </c>
      <c r="I30" s="31">
        <f t="shared" si="0"/>
        <v>1687.62</v>
      </c>
      <c r="J30" s="31">
        <f t="shared" si="1"/>
        <v>1687.62</v>
      </c>
    </row>
    <row r="31" spans="1:10" s="11" customFormat="1" ht="15.75" customHeight="1" x14ac:dyDescent="0.2">
      <c r="A31" s="9" t="s">
        <v>84</v>
      </c>
      <c r="B31" s="10" t="s">
        <v>22</v>
      </c>
      <c r="C31" s="62">
        <v>2931.51</v>
      </c>
      <c r="D31" s="31">
        <f>(Jul!C31*2)+(Aug!C31*1)</f>
        <v>3762.19</v>
      </c>
      <c r="E31" s="63"/>
      <c r="F31" s="31">
        <f>(Jul!E31*2)+(Aug!E31*1)</f>
        <v>0</v>
      </c>
      <c r="G31" s="64">
        <v>18183.54</v>
      </c>
      <c r="H31" s="31">
        <f>Jul!H31+Aug!G31</f>
        <v>18183.54</v>
      </c>
      <c r="I31" s="31">
        <f t="shared" si="0"/>
        <v>21115.050000000003</v>
      </c>
      <c r="J31" s="31">
        <f t="shared" si="1"/>
        <v>21945.73</v>
      </c>
    </row>
    <row r="32" spans="1:10" s="1" customFormat="1" ht="15.75" customHeight="1" x14ac:dyDescent="0.2">
      <c r="A32" s="5" t="s">
        <v>19</v>
      </c>
      <c r="B32" s="6" t="s">
        <v>20</v>
      </c>
      <c r="C32" s="62">
        <v>269.63</v>
      </c>
      <c r="D32" s="31">
        <f>(Jul!C32*2)+(Aug!C32*1)</f>
        <v>269.63</v>
      </c>
      <c r="E32" s="63"/>
      <c r="F32" s="31">
        <f>(Jul!E32*2)+(Aug!E32*1)</f>
        <v>0</v>
      </c>
      <c r="G32" s="64">
        <v>9055.2199999999993</v>
      </c>
      <c r="H32" s="31">
        <f>Jul!H32+Aug!G32</f>
        <v>9055.2199999999993</v>
      </c>
      <c r="I32" s="31">
        <f t="shared" si="0"/>
        <v>9324.8499999999985</v>
      </c>
      <c r="J32" s="31">
        <f t="shared" si="1"/>
        <v>9324.8499999999985</v>
      </c>
    </row>
    <row r="33" spans="1:10" s="1" customFormat="1" ht="15.75" customHeight="1" x14ac:dyDescent="0.2">
      <c r="A33" s="5" t="s">
        <v>26</v>
      </c>
      <c r="B33" s="6" t="s">
        <v>20</v>
      </c>
      <c r="C33" s="62"/>
      <c r="D33" s="31">
        <f>(Jul!C33*2)+(Aug!C33*1)</f>
        <v>0</v>
      </c>
      <c r="E33" s="63"/>
      <c r="F33" s="31">
        <f>(Jul!E33*2)+(Aug!E33*1)</f>
        <v>0</v>
      </c>
      <c r="G33" s="64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2">
        <v>485.32</v>
      </c>
      <c r="D34" s="31">
        <f>(Jul!C34*2)+(Aug!C34*1)</f>
        <v>485.32</v>
      </c>
      <c r="E34" s="63"/>
      <c r="F34" s="31">
        <f>(Jul!E34*2)+(Aug!E34*1)</f>
        <v>0</v>
      </c>
      <c r="G34" s="64">
        <v>2426.6</v>
      </c>
      <c r="H34" s="31">
        <f>Jul!H34+Aug!G34</f>
        <v>2426.6</v>
      </c>
      <c r="I34" s="31">
        <f t="shared" si="0"/>
        <v>2911.92</v>
      </c>
      <c r="J34" s="31">
        <f t="shared" si="1"/>
        <v>2911.92</v>
      </c>
    </row>
    <row r="35" spans="1:10" s="1" customFormat="1" ht="15.75" customHeight="1" x14ac:dyDescent="0.2">
      <c r="A35" s="5" t="s">
        <v>29</v>
      </c>
      <c r="B35" s="6" t="s">
        <v>20</v>
      </c>
      <c r="C35" s="62">
        <v>3841.32</v>
      </c>
      <c r="D35" s="31">
        <f>(Jul!C35*2)+(Aug!C35*1)</f>
        <v>3841.32</v>
      </c>
      <c r="E35" s="63"/>
      <c r="F35" s="31">
        <f>(Jul!E35*2)+(Aug!E35*1)</f>
        <v>0</v>
      </c>
      <c r="G35" s="64">
        <v>11409.36</v>
      </c>
      <c r="H35" s="31">
        <f>Jul!H35+Aug!G35</f>
        <v>11409.36</v>
      </c>
      <c r="I35" s="31">
        <f t="shared" si="0"/>
        <v>15250.68</v>
      </c>
      <c r="J35" s="31">
        <f t="shared" si="1"/>
        <v>15250.68</v>
      </c>
    </row>
    <row r="36" spans="1:10" s="11" customFormat="1" ht="15.75" customHeight="1" x14ac:dyDescent="0.2">
      <c r="A36" s="9" t="s">
        <v>32</v>
      </c>
      <c r="B36" s="10" t="s">
        <v>20</v>
      </c>
      <c r="C36" s="62"/>
      <c r="D36" s="31">
        <f>(Jul!C36*2)+(Aug!C36*1)</f>
        <v>0</v>
      </c>
      <c r="E36" s="63"/>
      <c r="F36" s="31">
        <f>(Jul!E36*2)+(Aug!E36*1)</f>
        <v>0</v>
      </c>
      <c r="G36" s="64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2"/>
      <c r="D37" s="31">
        <f>(Jul!C37*2)+(Aug!C37*1)</f>
        <v>0</v>
      </c>
      <c r="E37" s="63"/>
      <c r="F37" s="31">
        <f>(Jul!E37*2)+(Aug!E37*1)</f>
        <v>0</v>
      </c>
      <c r="G37" s="64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2">
        <v>1261.26</v>
      </c>
      <c r="D38" s="31">
        <f>(Jul!C38*2)+(Aug!C38*1)</f>
        <v>1261.26</v>
      </c>
      <c r="E38" s="63"/>
      <c r="F38" s="31">
        <f>(Jul!E38*2)+(Aug!E38*1)</f>
        <v>0</v>
      </c>
      <c r="G38" s="64">
        <v>2522.52</v>
      </c>
      <c r="H38" s="31">
        <f>Jul!H38+Aug!G38</f>
        <v>2522.52</v>
      </c>
      <c r="I38" s="31">
        <f t="shared" si="0"/>
        <v>3783.7799999999997</v>
      </c>
      <c r="J38" s="31">
        <f t="shared" si="1"/>
        <v>3783.7799999999997</v>
      </c>
    </row>
    <row r="39" spans="1:10" s="11" customFormat="1" ht="15.75" customHeight="1" x14ac:dyDescent="0.2">
      <c r="A39" s="9" t="s">
        <v>35</v>
      </c>
      <c r="B39" s="10" t="s">
        <v>20</v>
      </c>
      <c r="C39" s="62">
        <v>287.29000000000002</v>
      </c>
      <c r="D39" s="31">
        <f>(Jul!C39*2)+(Aug!C39*1)</f>
        <v>3602.89</v>
      </c>
      <c r="E39" s="63"/>
      <c r="F39" s="31">
        <f>(Jul!E39*2)+(Aug!E39*1)</f>
        <v>0</v>
      </c>
      <c r="G39" s="64">
        <v>10169.299999999999</v>
      </c>
      <c r="H39" s="31">
        <f>Jul!H39+Aug!G39</f>
        <v>17410.5</v>
      </c>
      <c r="I39" s="31">
        <f t="shared" si="0"/>
        <v>10456.59</v>
      </c>
      <c r="J39" s="31">
        <f t="shared" si="1"/>
        <v>21013.39</v>
      </c>
    </row>
    <row r="40" spans="1:10" s="1" customFormat="1" ht="15.75" customHeight="1" x14ac:dyDescent="0.2">
      <c r="A40" s="5" t="s">
        <v>38</v>
      </c>
      <c r="B40" s="6" t="s">
        <v>20</v>
      </c>
      <c r="C40" s="62">
        <v>4138.3599999999997</v>
      </c>
      <c r="D40" s="31">
        <f>(Jul!C40*2)+(Aug!C40*1)</f>
        <v>5393.58</v>
      </c>
      <c r="E40" s="63"/>
      <c r="F40" s="31">
        <f>(Jul!E40*2)+(Aug!E40*1)</f>
        <v>0</v>
      </c>
      <c r="G40" s="64">
        <v>64679.61</v>
      </c>
      <c r="H40" s="31">
        <f>Jul!H40+Aug!G40</f>
        <v>73376.77</v>
      </c>
      <c r="I40" s="31">
        <f t="shared" si="0"/>
        <v>68817.97</v>
      </c>
      <c r="J40" s="31">
        <f t="shared" si="1"/>
        <v>78770.350000000006</v>
      </c>
    </row>
    <row r="41" spans="1:10" s="11" customFormat="1" ht="15.75" customHeight="1" x14ac:dyDescent="0.2">
      <c r="A41" s="9" t="s">
        <v>39</v>
      </c>
      <c r="B41" s="10" t="s">
        <v>20</v>
      </c>
      <c r="C41" s="62"/>
      <c r="D41" s="31">
        <f>(Jul!C41*2)+(Aug!C41*1)</f>
        <v>0</v>
      </c>
      <c r="E41" s="63"/>
      <c r="F41" s="31">
        <f>(Jul!E41*2)+(Aug!E41*1)</f>
        <v>0</v>
      </c>
      <c r="G41" s="64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2">
        <v>4279.37</v>
      </c>
      <c r="D42" s="31">
        <f>(Jul!C42*2)+(Aug!C42*1)</f>
        <v>17868.150000000001</v>
      </c>
      <c r="E42" s="63"/>
      <c r="F42" s="31">
        <f>(Jul!E42*2)+(Aug!E42*1)</f>
        <v>0</v>
      </c>
      <c r="G42" s="64">
        <v>177902.55</v>
      </c>
      <c r="H42" s="31">
        <f>Jul!H42+Aug!G42</f>
        <v>178707.55</v>
      </c>
      <c r="I42" s="31">
        <f t="shared" si="0"/>
        <v>182181.91999999998</v>
      </c>
      <c r="J42" s="31">
        <f t="shared" si="1"/>
        <v>196575.69999999998</v>
      </c>
    </row>
    <row r="43" spans="1:10" s="1" customFormat="1" ht="15.75" customHeight="1" x14ac:dyDescent="0.2">
      <c r="A43" s="5" t="s">
        <v>42</v>
      </c>
      <c r="B43" s="6" t="s">
        <v>20</v>
      </c>
      <c r="C43" s="62">
        <v>248.62</v>
      </c>
      <c r="D43" s="31">
        <f>(Jul!C43*2)+(Aug!C43*1)</f>
        <v>9746.9000000000015</v>
      </c>
      <c r="E43" s="63"/>
      <c r="F43" s="31">
        <f>(Jul!E43*2)+(Aug!E43*1)</f>
        <v>0</v>
      </c>
      <c r="G43" s="64"/>
      <c r="H43" s="31">
        <f>Jul!H43+Aug!G43</f>
        <v>0</v>
      </c>
      <c r="I43" s="31">
        <f t="shared" si="0"/>
        <v>248.62</v>
      </c>
      <c r="J43" s="31">
        <f t="shared" si="1"/>
        <v>9746.9000000000015</v>
      </c>
    </row>
    <row r="44" spans="1:10" s="11" customFormat="1" ht="15.75" customHeight="1" x14ac:dyDescent="0.2">
      <c r="A44" s="9" t="s">
        <v>43</v>
      </c>
      <c r="B44" s="10" t="s">
        <v>20</v>
      </c>
      <c r="C44" s="62">
        <v>435.69</v>
      </c>
      <c r="D44" s="31">
        <f>(Jul!C44*2)+(Aug!C44*1)</f>
        <v>1156.01</v>
      </c>
      <c r="E44" s="63"/>
      <c r="F44" s="31">
        <f>(Jul!E44*2)+(Aug!E44*1)</f>
        <v>0</v>
      </c>
      <c r="G44" s="64">
        <v>3049.83</v>
      </c>
      <c r="H44" s="31">
        <f>Jul!H44+Aug!G44</f>
        <v>3049.83</v>
      </c>
      <c r="I44" s="31">
        <f t="shared" si="0"/>
        <v>3485.52</v>
      </c>
      <c r="J44" s="31">
        <f t="shared" si="1"/>
        <v>4205.84</v>
      </c>
    </row>
    <row r="45" spans="1:10" s="1" customFormat="1" ht="15.75" customHeight="1" x14ac:dyDescent="0.2">
      <c r="A45" s="5" t="s">
        <v>48</v>
      </c>
      <c r="B45" s="6" t="s">
        <v>20</v>
      </c>
      <c r="C45" s="62"/>
      <c r="D45" s="31">
        <f>(Jul!C45*2)+(Aug!C45*1)</f>
        <v>0</v>
      </c>
      <c r="E45" s="63"/>
      <c r="F45" s="31">
        <f>(Jul!E45*2)+(Aug!E45*1)</f>
        <v>0</v>
      </c>
      <c r="G45" s="64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2"/>
      <c r="D46" s="31">
        <f>(Jul!C46*2)+(Aug!C46*1)</f>
        <v>0</v>
      </c>
      <c r="E46" s="63"/>
      <c r="F46" s="31">
        <f>(Jul!E46*2)+(Aug!E46*1)</f>
        <v>0</v>
      </c>
      <c r="G46" s="64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2">
        <v>2092.14</v>
      </c>
      <c r="D47" s="31">
        <f>(Jul!C47*2)+(Aug!C47*1)</f>
        <v>2092.14</v>
      </c>
      <c r="E47" s="63"/>
      <c r="F47" s="31">
        <f>(Jul!E47*2)+(Aug!E47*1)</f>
        <v>0</v>
      </c>
      <c r="G47" s="64">
        <v>3432.28</v>
      </c>
      <c r="H47" s="31">
        <f>Jul!H47+Aug!G47</f>
        <v>3432.28</v>
      </c>
      <c r="I47" s="31">
        <f t="shared" si="0"/>
        <v>5524.42</v>
      </c>
      <c r="J47" s="31">
        <f t="shared" si="1"/>
        <v>5524.42</v>
      </c>
    </row>
    <row r="48" spans="1:10" s="11" customFormat="1" ht="15.75" customHeight="1" x14ac:dyDescent="0.2">
      <c r="A48" s="9" t="s">
        <v>55</v>
      </c>
      <c r="B48" s="10" t="s">
        <v>20</v>
      </c>
      <c r="C48" s="62">
        <v>4282.03</v>
      </c>
      <c r="D48" s="31">
        <f>(Jul!C48*2)+(Aug!C48*1)</f>
        <v>12032.65</v>
      </c>
      <c r="E48" s="63"/>
      <c r="F48" s="31">
        <f>(Jul!E48*2)+(Aug!E48*1)</f>
        <v>0</v>
      </c>
      <c r="G48" s="64">
        <v>286623.13</v>
      </c>
      <c r="H48" s="31">
        <f>Jul!H48+Aug!G48</f>
        <v>294234.13</v>
      </c>
      <c r="I48" s="31">
        <f t="shared" si="0"/>
        <v>290905.16000000003</v>
      </c>
      <c r="J48" s="31">
        <f t="shared" si="1"/>
        <v>306266.78000000003</v>
      </c>
    </row>
    <row r="49" spans="1:10" s="1" customFormat="1" ht="15.75" customHeight="1" x14ac:dyDescent="0.2">
      <c r="A49" s="5" t="s">
        <v>57</v>
      </c>
      <c r="B49" s="6" t="s">
        <v>20</v>
      </c>
      <c r="C49" s="62">
        <v>1551.51</v>
      </c>
      <c r="D49" s="31">
        <f>(Jul!C49*2)+(Aug!C49*1)</f>
        <v>3396.27</v>
      </c>
      <c r="E49" s="63"/>
      <c r="F49" s="31">
        <f>(Jul!E49*2)+(Aug!E49*1)</f>
        <v>0</v>
      </c>
      <c r="G49" s="64">
        <v>50887.09</v>
      </c>
      <c r="H49" s="31">
        <f>Jul!H49+Aug!G49</f>
        <v>76957.36</v>
      </c>
      <c r="I49" s="31">
        <f t="shared" si="0"/>
        <v>52438.6</v>
      </c>
      <c r="J49" s="31">
        <f t="shared" si="1"/>
        <v>80353.63</v>
      </c>
    </row>
    <row r="50" spans="1:10" s="1" customFormat="1" ht="15.75" customHeight="1" x14ac:dyDescent="0.2">
      <c r="A50" s="5" t="s">
        <v>58</v>
      </c>
      <c r="B50" s="6" t="s">
        <v>20</v>
      </c>
      <c r="C50" s="62"/>
      <c r="D50" s="31">
        <f>(Jul!C50*2)+(Aug!C50*1)</f>
        <v>383.84</v>
      </c>
      <c r="E50" s="63"/>
      <c r="F50" s="31">
        <f>(Jul!E50*2)+(Aug!E50*1)</f>
        <v>0</v>
      </c>
      <c r="G50" s="64"/>
      <c r="H50" s="31">
        <f>Jul!H50+Aug!G50</f>
        <v>3235.46</v>
      </c>
      <c r="I50" s="31">
        <f t="shared" si="0"/>
        <v>0</v>
      </c>
      <c r="J50" s="31">
        <f t="shared" si="1"/>
        <v>3619.3</v>
      </c>
    </row>
    <row r="51" spans="1:10" s="1" customFormat="1" ht="15.75" customHeight="1" x14ac:dyDescent="0.2">
      <c r="A51" s="5" t="s">
        <v>59</v>
      </c>
      <c r="B51" s="6" t="s">
        <v>20</v>
      </c>
      <c r="C51" s="62"/>
      <c r="D51" s="31">
        <f>(Jul!C51*2)+(Aug!C51*1)</f>
        <v>7433.28</v>
      </c>
      <c r="E51" s="63"/>
      <c r="F51" s="31">
        <f>(Jul!E51*2)+(Aug!E51*1)</f>
        <v>0</v>
      </c>
      <c r="G51" s="64"/>
      <c r="H51" s="31">
        <f>Jul!H51+Aug!G51</f>
        <v>32734.19</v>
      </c>
      <c r="I51" s="31">
        <f t="shared" si="0"/>
        <v>0</v>
      </c>
      <c r="J51" s="31">
        <f t="shared" si="1"/>
        <v>40167.47</v>
      </c>
    </row>
    <row r="52" spans="1:10" s="1" customFormat="1" ht="15.75" customHeight="1" x14ac:dyDescent="0.2">
      <c r="A52" s="5" t="s">
        <v>60</v>
      </c>
      <c r="B52" s="6" t="s">
        <v>20</v>
      </c>
      <c r="C52" s="62">
        <v>4720.17</v>
      </c>
      <c r="D52" s="31">
        <f>(Jul!C52*2)+(Aug!C52*1)</f>
        <v>8443.31</v>
      </c>
      <c r="E52" s="63"/>
      <c r="F52" s="31">
        <f>(Jul!E52*2)+(Aug!E52*1)</f>
        <v>14599.32</v>
      </c>
      <c r="G52" s="64">
        <v>14976.36</v>
      </c>
      <c r="H52" s="31">
        <f>Jul!H52+Aug!G52</f>
        <v>33609.360000000001</v>
      </c>
      <c r="I52" s="31">
        <f t="shared" si="0"/>
        <v>19696.53</v>
      </c>
      <c r="J52" s="31">
        <f t="shared" si="1"/>
        <v>56651.99</v>
      </c>
    </row>
    <row r="53" spans="1:10" s="1" customFormat="1" ht="15.75" customHeight="1" x14ac:dyDescent="0.2">
      <c r="A53" s="5" t="s">
        <v>64</v>
      </c>
      <c r="B53" s="6" t="s">
        <v>20</v>
      </c>
      <c r="C53" s="62"/>
      <c r="D53" s="31">
        <f>(Jul!C53*2)+(Aug!C53*1)</f>
        <v>0</v>
      </c>
      <c r="E53" s="63"/>
      <c r="F53" s="31">
        <f>(Jul!E53*2)+(Aug!E53*1)</f>
        <v>0</v>
      </c>
      <c r="G53" s="64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2"/>
      <c r="D54" s="31">
        <f>(Jul!C54*2)+(Aug!C54*1)</f>
        <v>2874.34</v>
      </c>
      <c r="E54" s="63"/>
      <c r="F54" s="31">
        <f>(Jul!E54*2)+(Aug!E54*1)</f>
        <v>0</v>
      </c>
      <c r="G54" s="64"/>
      <c r="H54" s="31">
        <f>Jul!H54+Aug!G54</f>
        <v>70785</v>
      </c>
      <c r="I54" s="31">
        <f t="shared" si="0"/>
        <v>0</v>
      </c>
      <c r="J54" s="31">
        <f t="shared" si="1"/>
        <v>73659.34</v>
      </c>
    </row>
    <row r="55" spans="1:10" s="1" customFormat="1" ht="15.75" customHeight="1" x14ac:dyDescent="0.2">
      <c r="A55" s="5" t="s">
        <v>66</v>
      </c>
      <c r="B55" s="6" t="s">
        <v>20</v>
      </c>
      <c r="C55" s="62">
        <v>1757.87</v>
      </c>
      <c r="D55" s="31">
        <f>(Jul!C55*2)+(Aug!C55*1)</f>
        <v>1757.87</v>
      </c>
      <c r="E55" s="63"/>
      <c r="F55" s="31">
        <f>(Jul!E55*2)+(Aug!E55*1)</f>
        <v>0</v>
      </c>
      <c r="G55" s="64">
        <v>21192.79</v>
      </c>
      <c r="H55" s="31">
        <f>Jul!H55+Aug!G55</f>
        <v>21192.79</v>
      </c>
      <c r="I55" s="31">
        <f t="shared" si="0"/>
        <v>22950.66</v>
      </c>
      <c r="J55" s="31">
        <f t="shared" si="1"/>
        <v>22950.66</v>
      </c>
    </row>
    <row r="56" spans="1:10" s="11" customFormat="1" ht="15.75" customHeight="1" x14ac:dyDescent="0.2">
      <c r="A56" s="9" t="s">
        <v>67</v>
      </c>
      <c r="B56" s="10" t="s">
        <v>20</v>
      </c>
      <c r="C56" s="62"/>
      <c r="D56" s="31">
        <f>(Jul!C56*2)+(Aug!C56*1)</f>
        <v>0</v>
      </c>
      <c r="E56" s="63"/>
      <c r="F56" s="31">
        <f>(Jul!E56*2)+(Aug!E56*1)</f>
        <v>0</v>
      </c>
      <c r="G56" s="64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2"/>
      <c r="D57" s="31">
        <f>(Jul!C57*2)+(Aug!C57*1)</f>
        <v>0</v>
      </c>
      <c r="E57" s="63"/>
      <c r="F57" s="31">
        <f>(Jul!E57*2)+(Aug!E57*1)</f>
        <v>0</v>
      </c>
      <c r="G57" s="64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2"/>
      <c r="D58" s="31">
        <f>(Jul!C58*2)+(Aug!C58*1)</f>
        <v>0</v>
      </c>
      <c r="E58" s="63"/>
      <c r="F58" s="31">
        <f>(Jul!E58*2)+(Aug!E58*1)</f>
        <v>0</v>
      </c>
      <c r="G58" s="64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2"/>
      <c r="D59" s="31">
        <f>(Jul!C59*2)+(Aug!C59*1)</f>
        <v>0</v>
      </c>
      <c r="E59" s="63"/>
      <c r="F59" s="31">
        <f>(Jul!E59*2)+(Aug!E59*1)</f>
        <v>0</v>
      </c>
      <c r="G59" s="64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2">
        <v>1458.11</v>
      </c>
      <c r="D60" s="31">
        <f>(Jul!C60*2)+(Aug!C60*1)</f>
        <v>8920.11</v>
      </c>
      <c r="E60" s="63">
        <v>1228</v>
      </c>
      <c r="F60" s="31">
        <f>(Jul!E60*2)+(Aug!E60*1)</f>
        <v>1228</v>
      </c>
      <c r="G60" s="64"/>
      <c r="H60" s="31">
        <f>Jul!H60+Aug!G60</f>
        <v>57815</v>
      </c>
      <c r="I60" s="31">
        <f t="shared" si="0"/>
        <v>2686.1099999999997</v>
      </c>
      <c r="J60" s="31">
        <f t="shared" si="1"/>
        <v>67963.11</v>
      </c>
    </row>
    <row r="61" spans="1:10" s="1" customFormat="1" ht="15.75" customHeight="1" x14ac:dyDescent="0.2">
      <c r="A61" s="5" t="s">
        <v>72</v>
      </c>
      <c r="B61" s="6" t="s">
        <v>20</v>
      </c>
      <c r="C61" s="62"/>
      <c r="D61" s="31">
        <f>(Jul!C61*2)+(Aug!C61*1)</f>
        <v>0</v>
      </c>
      <c r="E61" s="63"/>
      <c r="F61" s="31">
        <f>(Jul!E61*2)+(Aug!E61*1)</f>
        <v>0</v>
      </c>
      <c r="G61" s="64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2"/>
      <c r="D62" s="31">
        <f>(Jul!C62*2)+(Aug!C62*1)</f>
        <v>0</v>
      </c>
      <c r="E62" s="63"/>
      <c r="F62" s="31">
        <f>(Jul!E62*2)+(Aug!E62*1)</f>
        <v>0</v>
      </c>
      <c r="G62" s="64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2"/>
      <c r="D63" s="31">
        <f>(Jul!C63*2)+(Aug!C63*1)</f>
        <v>1881.7</v>
      </c>
      <c r="E63" s="63"/>
      <c r="F63" s="31">
        <f>(Jul!E63*2)+(Aug!E63*1)</f>
        <v>0</v>
      </c>
      <c r="G63" s="64"/>
      <c r="H63" s="31">
        <f>Jul!H63+Aug!G63</f>
        <v>79113.08</v>
      </c>
      <c r="I63" s="31">
        <f t="shared" si="0"/>
        <v>0</v>
      </c>
      <c r="J63" s="31">
        <f t="shared" si="1"/>
        <v>80994.78</v>
      </c>
    </row>
    <row r="64" spans="1:10" s="1" customFormat="1" ht="15.75" customHeight="1" x14ac:dyDescent="0.2">
      <c r="A64" s="5" t="s">
        <v>74</v>
      </c>
      <c r="B64" s="6" t="s">
        <v>20</v>
      </c>
      <c r="C64" s="62"/>
      <c r="D64" s="31">
        <f>(Jul!C64*2)+(Aug!C64*1)</f>
        <v>0</v>
      </c>
      <c r="E64" s="63"/>
      <c r="F64" s="31">
        <f>(Jul!E64*2)+(Aug!E64*1)</f>
        <v>0</v>
      </c>
      <c r="G64" s="64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2"/>
      <c r="D65" s="31">
        <f>(Jul!C65*2)+(Aug!C65*1)</f>
        <v>0</v>
      </c>
      <c r="E65" s="63"/>
      <c r="F65" s="31">
        <f>(Jul!E65*2)+(Aug!E65*1)</f>
        <v>0</v>
      </c>
      <c r="G65" s="64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2"/>
      <c r="D66" s="31">
        <f>(Jul!C66*2)+(Aug!C66*1)</f>
        <v>0</v>
      </c>
      <c r="E66" s="63"/>
      <c r="F66" s="31">
        <f>(Jul!E66*2)+(Aug!E66*1)</f>
        <v>0</v>
      </c>
      <c r="G66" s="64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2"/>
      <c r="D67" s="31">
        <f>(Jul!C67*2)+(Aug!C67*1)</f>
        <v>0</v>
      </c>
      <c r="E67" s="63"/>
      <c r="F67" s="31">
        <f>(Jul!E67*2)+(Aug!E67*1)</f>
        <v>0</v>
      </c>
      <c r="G67" s="64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2"/>
      <c r="D68" s="31">
        <f>(Jul!C68*2)+(Aug!C68*1)</f>
        <v>0</v>
      </c>
      <c r="E68" s="63"/>
      <c r="F68" s="31">
        <f>(Jul!E68*2)+(Aug!E68*1)</f>
        <v>0</v>
      </c>
      <c r="G68" s="64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3"/>
      <c r="F69" s="31">
        <f>(Jul!E69*2)+(Aug!E69*1)</f>
        <v>0</v>
      </c>
      <c r="G69" s="64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2"/>
      <c r="D70" s="31">
        <f>(Jul!C70*2)+(Aug!C70*1)</f>
        <v>0</v>
      </c>
      <c r="E70" s="63"/>
      <c r="F70" s="31">
        <f>(Jul!E70*2)+(Aug!E70*1)</f>
        <v>0</v>
      </c>
      <c r="G70" s="64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2">
        <v>760.83</v>
      </c>
      <c r="D71" s="31">
        <f>(Jul!C71*2)+(Aug!C71*1)</f>
        <v>5926.83</v>
      </c>
      <c r="E71" s="59"/>
      <c r="F71" s="31">
        <f>(Jul!E71*2)+(Aug!E71*1)</f>
        <v>0</v>
      </c>
      <c r="G71" s="64">
        <v>4393.13</v>
      </c>
      <c r="H71" s="31">
        <f>Jul!H71+Aug!G71</f>
        <v>6975.13</v>
      </c>
      <c r="I71" s="31">
        <f t="shared" si="2"/>
        <v>5153.96</v>
      </c>
      <c r="J71" s="31">
        <f t="shared" si="3"/>
        <v>12901.96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37844.559999999998</v>
      </c>
      <c r="D72" s="36">
        <f t="shared" si="4"/>
        <v>93406.340000000011</v>
      </c>
      <c r="E72" s="36">
        <f t="shared" si="4"/>
        <v>0</v>
      </c>
      <c r="F72" s="36">
        <f t="shared" si="4"/>
        <v>2456</v>
      </c>
      <c r="G72" s="36">
        <f t="shared" si="4"/>
        <v>347797.49999999988</v>
      </c>
      <c r="H72" s="36">
        <f t="shared" si="4"/>
        <v>513270.98</v>
      </c>
      <c r="I72" s="36">
        <f t="shared" si="4"/>
        <v>385642.05999999994</v>
      </c>
      <c r="J72" s="36">
        <f t="shared" si="4"/>
        <v>609133.31999999995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31869.52</v>
      </c>
      <c r="D73" s="36">
        <f t="shared" si="5"/>
        <v>98767.4</v>
      </c>
      <c r="E73" s="36">
        <f t="shared" si="5"/>
        <v>1228</v>
      </c>
      <c r="F73" s="36">
        <f t="shared" si="5"/>
        <v>15827.32</v>
      </c>
      <c r="G73" s="36">
        <f t="shared" si="5"/>
        <v>662719.77</v>
      </c>
      <c r="H73" s="36">
        <f t="shared" si="5"/>
        <v>978042.12999999989</v>
      </c>
      <c r="I73" s="36">
        <f t="shared" si="5"/>
        <v>695817.28999999992</v>
      </c>
      <c r="J73" s="36">
        <f t="shared" si="5"/>
        <v>1092636.8500000001</v>
      </c>
    </row>
    <row r="74" spans="1:10" s="3" customFormat="1" ht="15.75" customHeight="1" x14ac:dyDescent="0.2">
      <c r="A74" s="17" t="s">
        <v>87</v>
      </c>
      <c r="B74" s="2"/>
      <c r="C74" s="36">
        <f>SUM(C72:C73)</f>
        <v>69714.080000000002</v>
      </c>
      <c r="D74" s="32">
        <f t="shared" ref="D74:J74" si="6">SUM(D72:D73)</f>
        <v>192173.74</v>
      </c>
      <c r="E74" s="36">
        <f t="shared" si="6"/>
        <v>1228</v>
      </c>
      <c r="F74" s="32">
        <f t="shared" si="6"/>
        <v>18283.32</v>
      </c>
      <c r="G74" s="36">
        <f t="shared" si="6"/>
        <v>1010517.2699999999</v>
      </c>
      <c r="H74" s="32">
        <f t="shared" si="6"/>
        <v>1491313.1099999999</v>
      </c>
      <c r="I74" s="32">
        <f t="shared" si="6"/>
        <v>1081459.3499999999</v>
      </c>
      <c r="J74" s="32">
        <f t="shared" si="6"/>
        <v>1701770.17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" activePane="bottomLeft" state="frozen"/>
      <selection pane="bottomLeft" activeCell="G12" sqref="G1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5067.83</v>
      </c>
      <c r="D5" s="31">
        <f>(Jul!C5*3)+(Aug!C5*2)+(Sep!C5*1)</f>
        <v>51312.039999999994</v>
      </c>
      <c r="E5" s="8"/>
      <c r="F5" s="31">
        <f>(Jul!E5*3)+(Aug!E5*2)+(Sep!E5*1)</f>
        <v>3684</v>
      </c>
      <c r="G5" s="8">
        <v>11193.52</v>
      </c>
      <c r="H5" s="31">
        <f>SUM(Aug!H5+G5)</f>
        <v>151423.22999999998</v>
      </c>
      <c r="I5" s="31">
        <f t="shared" ref="I5:I63" si="0">C5+E5+G5</f>
        <v>16261.35</v>
      </c>
      <c r="J5" s="31">
        <f t="shared" ref="J5:J63" si="1">D5+F5+H5</f>
        <v>206419.26999999996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377.45</v>
      </c>
      <c r="D6" s="31">
        <f>(Jul!C6*3)+(Aug!C6*2)+(Sep!C6*1)</f>
        <v>3344.29</v>
      </c>
      <c r="E6" s="8"/>
      <c r="F6" s="31">
        <f>(Jul!E6*3)+(Aug!E6*2)+(Sep!E6*1)</f>
        <v>0</v>
      </c>
      <c r="G6" s="8"/>
      <c r="H6" s="31">
        <f>SUM(Aug!H6+G6)</f>
        <v>49215.040000000001</v>
      </c>
      <c r="I6" s="31">
        <f t="shared" si="0"/>
        <v>377.45</v>
      </c>
      <c r="J6" s="31">
        <f t="shared" si="1"/>
        <v>52559.33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1507.17</v>
      </c>
      <c r="D7" s="31">
        <f>(Jul!C7*3)+(Aug!C7*2)+(Sep!C7*1)</f>
        <v>1507.17</v>
      </c>
      <c r="E7" s="8"/>
      <c r="F7" s="31">
        <f>(Jul!E7*3)+(Aug!E7*2)+(Sep!E7*1)</f>
        <v>0</v>
      </c>
      <c r="G7" s="8">
        <v>26908.92</v>
      </c>
      <c r="H7" s="31">
        <f>SUM(Aug!H7+G7)</f>
        <v>26908.92</v>
      </c>
      <c r="I7" s="31">
        <f t="shared" si="0"/>
        <v>28416.089999999997</v>
      </c>
      <c r="J7" s="31">
        <f t="shared" si="1"/>
        <v>28416.089999999997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0</v>
      </c>
      <c r="E8" s="8"/>
      <c r="F8" s="31">
        <f>(Jul!E8*3)+(Aug!E8*2)+(Sep!E8*1)</f>
        <v>0</v>
      </c>
      <c r="G8" s="8">
        <v>64196.41</v>
      </c>
      <c r="H8" s="31">
        <f>SUM(Aug!H8+G8)</f>
        <v>64196.41</v>
      </c>
      <c r="I8" s="31">
        <f t="shared" si="0"/>
        <v>64196.41</v>
      </c>
      <c r="J8" s="31">
        <f t="shared" si="1"/>
        <v>64196.41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1426.17</v>
      </c>
      <c r="D9" s="31">
        <f>(Jul!C9*3)+(Aug!C9*2)+(Sep!C9*1)</f>
        <v>12418.74</v>
      </c>
      <c r="E9" s="8"/>
      <c r="F9" s="31">
        <f>(Jul!E9*3)+(Aug!E9*2)+(Sep!E9*1)</f>
        <v>0</v>
      </c>
      <c r="G9" s="8">
        <v>603.19000000000005</v>
      </c>
      <c r="H9" s="31">
        <f>SUM(Aug!H9+G9)</f>
        <v>603.19000000000005</v>
      </c>
      <c r="I9" s="31">
        <f t="shared" si="0"/>
        <v>2029.3600000000001</v>
      </c>
      <c r="J9" s="31">
        <f t="shared" si="1"/>
        <v>13021.93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1866.78</v>
      </c>
      <c r="D10" s="31">
        <f>(Jul!C10*3)+(Aug!C10*2)+(Sep!C10*1)</f>
        <v>43044.53</v>
      </c>
      <c r="E10" s="8"/>
      <c r="F10" s="31">
        <f>(Jul!E10*3)+(Aug!E10*2)+(Sep!E10*1)</f>
        <v>0</v>
      </c>
      <c r="G10" s="8">
        <v>5032.83</v>
      </c>
      <c r="H10" s="31">
        <f>SUM(Aug!H10+G10)</f>
        <v>137361.47999999998</v>
      </c>
      <c r="I10" s="31">
        <f t="shared" si="0"/>
        <v>6899.61</v>
      </c>
      <c r="J10" s="31">
        <f t="shared" si="1"/>
        <v>180406.00999999998</v>
      </c>
    </row>
    <row r="11" spans="1:10" s="1" customFormat="1" ht="15.75" customHeight="1" x14ac:dyDescent="0.2">
      <c r="A11" s="5" t="s">
        <v>31</v>
      </c>
      <c r="B11" s="6" t="s">
        <v>22</v>
      </c>
      <c r="C11" s="25"/>
      <c r="D11" s="31">
        <f>(Jul!C11*3)+(Aug!C11*2)+(Sep!C11*1)</f>
        <v>4745.07</v>
      </c>
      <c r="E11" s="8"/>
      <c r="F11" s="31">
        <f>(Jul!E11*3)+(Aug!E11*2)+(Sep!E11*1)</f>
        <v>0</v>
      </c>
      <c r="G11" s="8"/>
      <c r="H11" s="31">
        <f>SUM(Aug!H11+G11)</f>
        <v>20412.509999999998</v>
      </c>
      <c r="I11" s="31">
        <f t="shared" si="0"/>
        <v>0</v>
      </c>
      <c r="J11" s="31">
        <f t="shared" si="1"/>
        <v>25157.579999999998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/>
      <c r="D13" s="31">
        <f>(Jul!C13*3)+(Aug!C13*2)+(Sep!C13*1)</f>
        <v>0</v>
      </c>
      <c r="E13" s="8"/>
      <c r="F13" s="31">
        <f>(Jul!E13*3)+(Aug!E13*2)+(Sep!E13*1)</f>
        <v>0</v>
      </c>
      <c r="G13" s="8"/>
      <c r="H13" s="31">
        <f>SUM(Aug!H13+G13)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6138.4600000000009</v>
      </c>
      <c r="E14" s="8"/>
      <c r="F14" s="31">
        <f>(Jul!E14*3)+(Aug!E14*2)+(Sep!E14*1)</f>
        <v>0</v>
      </c>
      <c r="G14" s="8"/>
      <c r="H14" s="31">
        <f>SUM(Aug!H14+G14)</f>
        <v>81473.53</v>
      </c>
      <c r="I14" s="31">
        <f t="shared" si="0"/>
        <v>0</v>
      </c>
      <c r="J14" s="31">
        <f t="shared" si="1"/>
        <v>87611.99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5562.46</v>
      </c>
      <c r="D16" s="31">
        <f>(Jul!C16*3)+(Aug!C16*2)+(Sep!C16*1)</f>
        <v>26764.42</v>
      </c>
      <c r="E16" s="8"/>
      <c r="F16" s="31">
        <f>(Jul!E16*3)+(Aug!E16*2)+(Sep!E16*1)</f>
        <v>0</v>
      </c>
      <c r="G16" s="8">
        <v>68758.05</v>
      </c>
      <c r="H16" s="31">
        <f>SUM(Aug!H16+G16)</f>
        <v>92472.010000000009</v>
      </c>
      <c r="I16" s="31">
        <f t="shared" si="0"/>
        <v>74320.510000000009</v>
      </c>
      <c r="J16" s="31">
        <f t="shared" si="1"/>
        <v>119236.43000000001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294.49</v>
      </c>
      <c r="D17" s="31">
        <f>(Jul!C17*3)+(Aug!C17*2)+(Sep!C17*1)</f>
        <v>5987.53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294.49</v>
      </c>
      <c r="J17" s="31">
        <f t="shared" si="1"/>
        <v>5987.53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1625.5</v>
      </c>
      <c r="D21" s="31">
        <f>(Jul!C21*3)+(Aug!C21*2)+(Sep!C21*1)</f>
        <v>1625.5</v>
      </c>
      <c r="E21" s="8"/>
      <c r="F21" s="31">
        <f>(Jul!E21*3)+(Aug!E21*2)+(Sep!E21*1)</f>
        <v>0</v>
      </c>
      <c r="G21" s="8">
        <v>6502</v>
      </c>
      <c r="H21" s="31">
        <f>SUM(Aug!H21+G21)</f>
        <v>6502</v>
      </c>
      <c r="I21" s="31">
        <f t="shared" si="0"/>
        <v>8127.5</v>
      </c>
      <c r="J21" s="31">
        <f t="shared" si="1"/>
        <v>8127.5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0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426.87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426.87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9141.44</v>
      </c>
      <c r="E26" s="8"/>
      <c r="F26" s="31">
        <f>(Jul!E26*3)+(Aug!E26*2)+(Sep!E26*1)</f>
        <v>0</v>
      </c>
      <c r="G26" s="8"/>
      <c r="H26" s="31">
        <f>SUM(Aug!H26+G26)</f>
        <v>21742.28</v>
      </c>
      <c r="I26" s="31">
        <f t="shared" si="0"/>
        <v>0</v>
      </c>
      <c r="J26" s="31">
        <f t="shared" si="1"/>
        <v>30883.72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641.39</v>
      </c>
      <c r="D27" s="31">
        <f>(Jul!C27*3)+(Aug!C27*2)+(Sep!C27*1)</f>
        <v>641.39</v>
      </c>
      <c r="E27" s="8"/>
      <c r="F27" s="31">
        <f>(Jul!E27*3)+(Aug!E27*2)+(Sep!E27*1)</f>
        <v>0</v>
      </c>
      <c r="G27" s="8">
        <v>1917.96</v>
      </c>
      <c r="H27" s="31">
        <f>SUM(Aug!H27+G27)</f>
        <v>1917.96</v>
      </c>
      <c r="I27" s="31">
        <f t="shared" si="0"/>
        <v>2559.35</v>
      </c>
      <c r="J27" s="31">
        <f t="shared" si="1"/>
        <v>2559.35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2632</v>
      </c>
      <c r="E28" s="8"/>
      <c r="F28" s="31">
        <f>(Jul!E28*3)+(Aug!E28*2)+(Sep!E28*1)</f>
        <v>0</v>
      </c>
      <c r="G28" s="8"/>
      <c r="H28" s="31">
        <f>SUM(Aug!H28+G28)</f>
        <v>24565.41</v>
      </c>
      <c r="I28" s="31">
        <f t="shared" si="0"/>
        <v>0</v>
      </c>
      <c r="J28" s="31">
        <f t="shared" si="1"/>
        <v>27197.41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142.29</v>
      </c>
      <c r="D30" s="31">
        <f>(Jul!C30*3)+(Aug!C30*2)+(Sep!C30*1)</f>
        <v>704.82999999999993</v>
      </c>
      <c r="E30" s="8"/>
      <c r="F30" s="31">
        <f>(Jul!E30*3)+(Aug!E30*2)+(Sep!E30*1)</f>
        <v>0</v>
      </c>
      <c r="G30" s="8">
        <v>853.74</v>
      </c>
      <c r="H30" s="31">
        <f>SUM(Aug!H30+G30)</f>
        <v>2260.09</v>
      </c>
      <c r="I30" s="31">
        <f t="shared" si="0"/>
        <v>996.03</v>
      </c>
      <c r="J30" s="31">
        <f t="shared" si="1"/>
        <v>2964.92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709.27</v>
      </c>
      <c r="D31" s="31">
        <f>(Jul!C31*3)+(Aug!C31*2)+(Sep!C31*1)</f>
        <v>7818.3100000000013</v>
      </c>
      <c r="E31" s="8"/>
      <c r="F31" s="31">
        <f>(Jul!E31*3)+(Aug!E31*2)+(Sep!E31*1)</f>
        <v>0</v>
      </c>
      <c r="G31" s="8">
        <v>996.03</v>
      </c>
      <c r="H31" s="31">
        <f>SUM(Aug!H31+G31)</f>
        <v>19179.57</v>
      </c>
      <c r="I31" s="31">
        <f t="shared" si="0"/>
        <v>1705.3</v>
      </c>
      <c r="J31" s="31">
        <f t="shared" si="1"/>
        <v>26997.88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539.26</v>
      </c>
      <c r="E32" s="8"/>
      <c r="F32" s="31">
        <f>(Jul!E32*3)+(Aug!E32*2)+(Sep!E32*1)</f>
        <v>0</v>
      </c>
      <c r="G32" s="8"/>
      <c r="H32" s="31">
        <f>SUM(Aug!H32+G32)</f>
        <v>9055.2199999999993</v>
      </c>
      <c r="I32" s="31">
        <f t="shared" si="0"/>
        <v>0</v>
      </c>
      <c r="J32" s="31">
        <f t="shared" si="1"/>
        <v>9594.48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1117.3599999999999</v>
      </c>
      <c r="D33" s="31">
        <f>(Jul!C33*3)+(Aug!C33*2)+(Sep!C33*1)</f>
        <v>1117.3599999999999</v>
      </c>
      <c r="E33" s="8"/>
      <c r="F33" s="31">
        <f>(Jul!E33*3)+(Aug!E33*2)+(Sep!E33*1)</f>
        <v>0</v>
      </c>
      <c r="G33" s="8">
        <v>4796.3</v>
      </c>
      <c r="H33" s="31">
        <f>SUM(Aug!H33+G33)</f>
        <v>4796.3</v>
      </c>
      <c r="I33" s="31">
        <f t="shared" si="0"/>
        <v>5913.66</v>
      </c>
      <c r="J33" s="31">
        <f t="shared" si="1"/>
        <v>5913.66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970.64</v>
      </c>
      <c r="E34" s="8"/>
      <c r="F34" s="31">
        <f>(Jul!E34*3)+(Aug!E34*2)+(Sep!E34*1)</f>
        <v>0</v>
      </c>
      <c r="G34" s="8"/>
      <c r="H34" s="31">
        <f>SUM(Aug!H34+G34)</f>
        <v>2426.6</v>
      </c>
      <c r="I34" s="31">
        <f t="shared" si="0"/>
        <v>0</v>
      </c>
      <c r="J34" s="31">
        <f t="shared" si="1"/>
        <v>3397.24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1222.1099999999999</v>
      </c>
      <c r="D35" s="31">
        <f>(Jul!C35*3)+(Aug!C35*2)+(Sep!C35*1)</f>
        <v>8904.75</v>
      </c>
      <c r="E35" s="8"/>
      <c r="F35" s="31">
        <f>(Jul!E35*3)+(Aug!E35*2)+(Sep!E35*1)</f>
        <v>0</v>
      </c>
      <c r="G35" s="8"/>
      <c r="H35" s="31">
        <f>SUM(Aug!H35+G35)</f>
        <v>11409.36</v>
      </c>
      <c r="I35" s="31">
        <f t="shared" si="0"/>
        <v>1222.1099999999999</v>
      </c>
      <c r="J35" s="31">
        <f t="shared" si="1"/>
        <v>20314.11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2522.52</v>
      </c>
      <c r="E38" s="8"/>
      <c r="F38" s="31">
        <f>(Jul!E38*3)+(Aug!E38*2)+(Sep!E38*1)</f>
        <v>0</v>
      </c>
      <c r="G38" s="8"/>
      <c r="H38" s="31">
        <f>SUM(Aug!H38+G38)</f>
        <v>2522.52</v>
      </c>
      <c r="I38" s="31">
        <f t="shared" si="0"/>
        <v>0</v>
      </c>
      <c r="J38" s="31">
        <f t="shared" si="1"/>
        <v>5045.04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1867.09</v>
      </c>
      <c r="D39" s="31">
        <f>(Jul!C39*3)+(Aug!C39*2)+(Sep!C39*1)</f>
        <v>7415.07</v>
      </c>
      <c r="E39" s="8"/>
      <c r="F39" s="31">
        <f>(Jul!E39*3)+(Aug!E39*2)+(Sep!E39*1)</f>
        <v>0</v>
      </c>
      <c r="G39" s="8">
        <v>23552.3</v>
      </c>
      <c r="H39" s="31">
        <f>SUM(Aug!H39+G39)</f>
        <v>40962.800000000003</v>
      </c>
      <c r="I39" s="31">
        <f t="shared" si="0"/>
        <v>25419.39</v>
      </c>
      <c r="J39" s="31">
        <f t="shared" si="1"/>
        <v>48377.87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627.61</v>
      </c>
      <c r="D40" s="31">
        <f>(Jul!C40*3)+(Aug!C40*2)+(Sep!C40*1)</f>
        <v>10787.16</v>
      </c>
      <c r="E40" s="8"/>
      <c r="F40" s="31">
        <f>(Jul!E40*3)+(Aug!E40*2)+(Sep!E40*1)</f>
        <v>0</v>
      </c>
      <c r="G40" s="8">
        <v>3765.66</v>
      </c>
      <c r="H40" s="31">
        <f>SUM(Aug!H40+G40)</f>
        <v>77142.430000000008</v>
      </c>
      <c r="I40" s="31">
        <f t="shared" si="0"/>
        <v>4393.2699999999995</v>
      </c>
      <c r="J40" s="31">
        <f t="shared" si="1"/>
        <v>87929.590000000011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28941.910000000003</v>
      </c>
      <c r="E42" s="8"/>
      <c r="F42" s="31">
        <f>(Jul!E42*3)+(Aug!E42*2)+(Sep!E42*1)</f>
        <v>0</v>
      </c>
      <c r="G42" s="8"/>
      <c r="H42" s="31">
        <f>SUM(Aug!H42+G42)</f>
        <v>178707.55</v>
      </c>
      <c r="I42" s="31">
        <f t="shared" si="0"/>
        <v>0</v>
      </c>
      <c r="J42" s="31">
        <f t="shared" si="1"/>
        <v>207649.46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733.08</v>
      </c>
      <c r="D43" s="31">
        <f>(Jul!C43*3)+(Aug!C43*2)+(Sep!C43*1)</f>
        <v>15477.740000000002</v>
      </c>
      <c r="E43" s="8"/>
      <c r="F43" s="31">
        <f>(Jul!E43*3)+(Aug!E43*2)+(Sep!E43*1)</f>
        <v>0</v>
      </c>
      <c r="G43" s="8">
        <v>9466.34</v>
      </c>
      <c r="H43" s="31">
        <f>SUM(Aug!H43+G43)</f>
        <v>9466.34</v>
      </c>
      <c r="I43" s="31">
        <f t="shared" si="0"/>
        <v>10199.42</v>
      </c>
      <c r="J43" s="31">
        <f t="shared" si="1"/>
        <v>24944.080000000002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1951.8600000000001</v>
      </c>
      <c r="E44" s="8"/>
      <c r="F44" s="31">
        <f>(Jul!E44*3)+(Aug!E44*2)+(Sep!E44*1)</f>
        <v>0</v>
      </c>
      <c r="G44" s="8"/>
      <c r="H44" s="31">
        <f>SUM(Aug!H44+G44)</f>
        <v>3049.83</v>
      </c>
      <c r="I44" s="31">
        <f t="shared" si="0"/>
        <v>0</v>
      </c>
      <c r="J44" s="31">
        <f t="shared" si="1"/>
        <v>5001.6900000000005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4184.28</v>
      </c>
      <c r="E47" s="8"/>
      <c r="F47" s="31">
        <f>(Jul!E47*3)+(Aug!E47*2)+(Sep!E47*1)</f>
        <v>0</v>
      </c>
      <c r="G47" s="8">
        <v>21858.46</v>
      </c>
      <c r="H47" s="31">
        <f>SUM(Aug!H47+G47)</f>
        <v>25290.739999999998</v>
      </c>
      <c r="I47" s="31">
        <f t="shared" si="0"/>
        <v>21858.46</v>
      </c>
      <c r="J47" s="31">
        <f t="shared" si="1"/>
        <v>29475.019999999997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4225.01</v>
      </c>
      <c r="D48" s="31">
        <f>(Jul!C48*3)+(Aug!C48*2)+(Sep!C48*1)</f>
        <v>24415</v>
      </c>
      <c r="E48" s="8"/>
      <c r="F48" s="31">
        <f>(Jul!E48*3)+(Aug!E48*2)+(Sep!E48*1)</f>
        <v>0</v>
      </c>
      <c r="G48" s="8">
        <v>31122.55</v>
      </c>
      <c r="H48" s="31">
        <f>SUM(Aug!H48+G48)</f>
        <v>325356.68</v>
      </c>
      <c r="I48" s="31">
        <f t="shared" si="0"/>
        <v>35347.56</v>
      </c>
      <c r="J48" s="31">
        <f t="shared" si="1"/>
        <v>349771.68</v>
      </c>
    </row>
    <row r="49" spans="1:10" s="1" customFormat="1" ht="15.75" customHeight="1" x14ac:dyDescent="0.2">
      <c r="A49" s="5" t="s">
        <v>57</v>
      </c>
      <c r="B49" s="6" t="s">
        <v>20</v>
      </c>
      <c r="C49" s="25">
        <v>627.61</v>
      </c>
      <c r="D49" s="31">
        <f>(Jul!C49*3)+(Aug!C49*2)+(Sep!C49*1)</f>
        <v>6497.7699999999995</v>
      </c>
      <c r="E49" s="8"/>
      <c r="F49" s="31">
        <f>(Jul!E49*3)+(Aug!E49*2)+(Sep!E49*1)</f>
        <v>0</v>
      </c>
      <c r="G49" s="8">
        <v>9972.6</v>
      </c>
      <c r="H49" s="31">
        <f>SUM(Aug!H49+G49)</f>
        <v>86929.96</v>
      </c>
      <c r="I49" s="31">
        <f t="shared" si="0"/>
        <v>10600.210000000001</v>
      </c>
      <c r="J49" s="31">
        <f t="shared" si="1"/>
        <v>93427.73000000001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575.76</v>
      </c>
      <c r="E50" s="8"/>
      <c r="F50" s="31">
        <f>(Jul!E50*3)+(Aug!E50*2)+(Sep!E50*1)</f>
        <v>0</v>
      </c>
      <c r="G50" s="8"/>
      <c r="H50" s="31">
        <f>SUM(Aug!H50+G50)</f>
        <v>3235.46</v>
      </c>
      <c r="I50" s="31">
        <f t="shared" si="0"/>
        <v>0</v>
      </c>
      <c r="J50" s="31">
        <f t="shared" si="1"/>
        <v>3811.2200000000003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2635.01</v>
      </c>
      <c r="D51" s="31">
        <f>(Jul!C51*3)+(Aug!C51*2)+(Sep!C51*1)</f>
        <v>13784.93</v>
      </c>
      <c r="E51" s="8"/>
      <c r="F51" s="31">
        <f>(Jul!E51*3)+(Aug!E51*2)+(Sep!E51*1)</f>
        <v>0</v>
      </c>
      <c r="G51" s="8">
        <v>750.36</v>
      </c>
      <c r="H51" s="31">
        <f>SUM(Aug!H51+G51)</f>
        <v>33484.549999999996</v>
      </c>
      <c r="I51" s="31">
        <f t="shared" si="0"/>
        <v>3385.3700000000003</v>
      </c>
      <c r="J51" s="31">
        <f t="shared" si="1"/>
        <v>47269.479999999996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1100.68</v>
      </c>
      <c r="D52" s="31">
        <f>(Jul!C52*3)+(Aug!C52*2)+(Sep!C52*1)</f>
        <v>16125.73</v>
      </c>
      <c r="E52" s="8"/>
      <c r="F52" s="31">
        <f>(Jul!E52*3)+(Aug!E52*2)+(Sep!E52*1)</f>
        <v>21898.98</v>
      </c>
      <c r="G52" s="8">
        <v>1251.3499999999999</v>
      </c>
      <c r="H52" s="31">
        <f>SUM(Aug!H52+G52)</f>
        <v>34860.71</v>
      </c>
      <c r="I52" s="31">
        <f t="shared" si="0"/>
        <v>2352.0299999999997</v>
      </c>
      <c r="J52" s="31">
        <f t="shared" si="1"/>
        <v>72885.42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4311.51</v>
      </c>
      <c r="E54" s="8"/>
      <c r="F54" s="31">
        <f>(Jul!E54*3)+(Aug!E54*2)+(Sep!E54*1)</f>
        <v>0</v>
      </c>
      <c r="G54" s="8"/>
      <c r="H54" s="31">
        <f>SUM(Aug!H54+G54)</f>
        <v>70785</v>
      </c>
      <c r="I54" s="31">
        <f t="shared" si="0"/>
        <v>0</v>
      </c>
      <c r="J54" s="31">
        <f t="shared" si="1"/>
        <v>75096.509999999995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893.43</v>
      </c>
      <c r="D55" s="31">
        <f>(Jul!C55*3)+(Aug!C55*2)+(Sep!C55*1)</f>
        <v>4409.17</v>
      </c>
      <c r="E55" s="8"/>
      <c r="F55" s="31">
        <f>(Jul!E55*3)+(Aug!E55*2)+(Sep!E55*1)</f>
        <v>0</v>
      </c>
      <c r="G55" s="8">
        <v>9799.59</v>
      </c>
      <c r="H55" s="31">
        <f>SUM(Aug!H55+G55)</f>
        <v>30992.38</v>
      </c>
      <c r="I55" s="31">
        <f t="shared" si="0"/>
        <v>10693.02</v>
      </c>
      <c r="J55" s="31">
        <f t="shared" si="1"/>
        <v>35401.550000000003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798.56</v>
      </c>
      <c r="D60" s="31">
        <f>(Jul!C60*3)+(Aug!C60*2)+(Sep!C60*1)</f>
        <v>14907.779999999999</v>
      </c>
      <c r="E60" s="8"/>
      <c r="F60" s="31">
        <f>(Jul!E60*3)+(Aug!E60*2)+(Sep!E60*1)</f>
        <v>2456</v>
      </c>
      <c r="G60" s="8">
        <v>3194.24</v>
      </c>
      <c r="H60" s="31">
        <f>SUM(Aug!H60+G60)</f>
        <v>61009.24</v>
      </c>
      <c r="I60" s="31">
        <f t="shared" si="0"/>
        <v>3992.7999999999997</v>
      </c>
      <c r="J60" s="31">
        <f t="shared" si="1"/>
        <v>78373.01999999999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2822.55</v>
      </c>
      <c r="E63" s="8"/>
      <c r="F63" s="31">
        <f>(Jul!E63*3)+(Aug!E63*2)+(Sep!E63*1)</f>
        <v>0</v>
      </c>
      <c r="G63" s="8"/>
      <c r="H63" s="31">
        <f>SUM(Aug!H63+G63)</f>
        <v>79113.08</v>
      </c>
      <c r="I63" s="31">
        <f t="shared" si="0"/>
        <v>0</v>
      </c>
      <c r="J63" s="31">
        <f t="shared" si="1"/>
        <v>81935.63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262.52999999999997</v>
      </c>
      <c r="D71" s="31">
        <f>(Jul!C71*3)+(Aug!C71*2)+(Sep!C71*1)</f>
        <v>9533.19</v>
      </c>
      <c r="E71" s="8"/>
      <c r="F71" s="31">
        <f>(Jul!E71*3)+(Aug!E71*2)+(Sep!E71*1)</f>
        <v>0</v>
      </c>
      <c r="G71" s="8">
        <v>694.89</v>
      </c>
      <c r="H71" s="31">
        <f>SUM(Aug!H71+G71)</f>
        <v>7670.02</v>
      </c>
      <c r="I71" s="31">
        <f t="shared" si="2"/>
        <v>957.42</v>
      </c>
      <c r="J71" s="31">
        <f t="shared" si="3"/>
        <v>17203.21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19220.8</v>
      </c>
      <c r="D72" s="32">
        <f t="shared" si="4"/>
        <v>178252.59</v>
      </c>
      <c r="E72" s="32">
        <f t="shared" si="4"/>
        <v>0</v>
      </c>
      <c r="F72" s="32">
        <f t="shared" si="4"/>
        <v>3684</v>
      </c>
      <c r="G72" s="32">
        <f t="shared" si="4"/>
        <v>186962.65</v>
      </c>
      <c r="H72" s="32">
        <f t="shared" si="4"/>
        <v>700233.62999999989</v>
      </c>
      <c r="I72" s="32">
        <f t="shared" si="4"/>
        <v>206183.45</v>
      </c>
      <c r="J72" s="32">
        <f t="shared" si="4"/>
        <v>882170.22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16110.08</v>
      </c>
      <c r="D73" s="32">
        <f t="shared" si="5"/>
        <v>180195.94000000003</v>
      </c>
      <c r="E73" s="32">
        <f t="shared" si="5"/>
        <v>0</v>
      </c>
      <c r="F73" s="32">
        <f t="shared" si="5"/>
        <v>24354.98</v>
      </c>
      <c r="G73" s="32">
        <f t="shared" si="5"/>
        <v>120224.64000000001</v>
      </c>
      <c r="H73" s="32">
        <f t="shared" si="5"/>
        <v>1098266.77</v>
      </c>
      <c r="I73" s="32">
        <f t="shared" si="5"/>
        <v>136334.72</v>
      </c>
      <c r="J73" s="32">
        <f t="shared" si="5"/>
        <v>1302817.69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35330.879999999997</v>
      </c>
      <c r="D74" s="32">
        <f t="shared" ref="D74:J74" si="6">SUM(D72:D73)</f>
        <v>358448.53</v>
      </c>
      <c r="E74" s="32">
        <f t="shared" si="6"/>
        <v>0</v>
      </c>
      <c r="F74" s="32">
        <f t="shared" si="6"/>
        <v>28038.98</v>
      </c>
      <c r="G74" s="32">
        <f t="shared" si="6"/>
        <v>307187.29000000004</v>
      </c>
      <c r="H74" s="32">
        <f t="shared" si="6"/>
        <v>1798500.4</v>
      </c>
      <c r="I74" s="32">
        <f t="shared" si="6"/>
        <v>342518.17000000004</v>
      </c>
      <c r="J74" s="32">
        <f t="shared" si="6"/>
        <v>2184987.91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59" activePane="bottomLeft" state="frozen"/>
      <selection pane="bottomLeft" activeCell="G70" sqref="G70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6961.53</v>
      </c>
      <c r="D5" s="30">
        <f>(Jul!C5*4)+(Aug!C5*3)+(Sep!C5*2)+(Oct!C5*1)</f>
        <v>83434.929999999993</v>
      </c>
      <c r="E5" s="26"/>
      <c r="F5" s="30">
        <f>(Jul!E5*4)+(Aug!E5*3)+(Sep!E5*2)+(Oct!E5*1)</f>
        <v>4912</v>
      </c>
      <c r="G5" s="26">
        <v>134131.57</v>
      </c>
      <c r="H5" s="30">
        <f>Sep!H5+G5</f>
        <v>285554.8</v>
      </c>
      <c r="I5" s="30">
        <f t="shared" ref="I5:I63" si="0">C5+E5+G5</f>
        <v>141093.1</v>
      </c>
      <c r="J5" s="30">
        <f t="shared" ref="J5:J63" si="1">D5+F5+H5</f>
        <v>373901.73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435.69</v>
      </c>
      <c r="D6" s="30">
        <f>(Jul!C6*4)+(Aug!C6*3)+(Sep!C6*2)+(Oct!C6*1)</f>
        <v>5640.8499999999995</v>
      </c>
      <c r="E6" s="26"/>
      <c r="F6" s="30">
        <f>(Jul!E6*4)+(Aug!E6*3)+(Sep!E6*2)+(Oct!E6*1)</f>
        <v>0</v>
      </c>
      <c r="G6" s="26">
        <v>67836.929999999993</v>
      </c>
      <c r="H6" s="30">
        <f>Sep!H6+G6</f>
        <v>117051.97</v>
      </c>
      <c r="I6" s="30">
        <f t="shared" si="0"/>
        <v>68272.62</v>
      </c>
      <c r="J6" s="30">
        <f t="shared" si="1"/>
        <v>122692.82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764.37</v>
      </c>
      <c r="D7" s="30">
        <f>(Jul!C7*4)+(Aug!C7*3)+(Sep!C7*2)+(Oct!C7*1)</f>
        <v>3778.71</v>
      </c>
      <c r="E7" s="26"/>
      <c r="F7" s="30">
        <f>(Jul!E7*4)+(Aug!E7*3)+(Sep!E7*2)+(Oct!E7*1)</f>
        <v>0</v>
      </c>
      <c r="G7" s="26">
        <v>6114.96</v>
      </c>
      <c r="H7" s="30">
        <f>Sep!H7+G7</f>
        <v>33023.879999999997</v>
      </c>
      <c r="I7" s="30">
        <f t="shared" si="0"/>
        <v>6879.33</v>
      </c>
      <c r="J7" s="30">
        <f t="shared" si="1"/>
        <v>36802.589999999997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850.56</v>
      </c>
      <c r="D8" s="30">
        <f>(Jul!C8*4)+(Aug!C8*3)+(Sep!C8*2)+(Oct!C8*1)</f>
        <v>850.56</v>
      </c>
      <c r="E8" s="26"/>
      <c r="F8" s="30">
        <f>(Jul!E8*4)+(Aug!E8*3)+(Sep!E8*2)+(Oct!E8*1)</f>
        <v>0</v>
      </c>
      <c r="G8" s="26">
        <v>1547.17</v>
      </c>
      <c r="H8" s="30">
        <f>Sep!H8+G8</f>
        <v>65743.58</v>
      </c>
      <c r="I8" s="30">
        <f t="shared" si="0"/>
        <v>2397.73</v>
      </c>
      <c r="J8" s="30">
        <f t="shared" si="1"/>
        <v>66594.14</v>
      </c>
    </row>
    <row r="9" spans="1:10" s="17" customFormat="1" ht="15.75" customHeight="1" x14ac:dyDescent="0.2">
      <c r="A9" s="5" t="s">
        <v>27</v>
      </c>
      <c r="B9" s="6" t="s">
        <v>22</v>
      </c>
      <c r="C9" s="26"/>
      <c r="D9" s="30">
        <f>(Jul!C9*4)+(Aug!C9*3)+(Sep!C9*2)+(Oct!C9*1)</f>
        <v>17509.099999999999</v>
      </c>
      <c r="E9" s="26"/>
      <c r="F9" s="30">
        <f>(Jul!E9*4)+(Aug!E9*3)+(Sep!E9*2)+(Oct!E9*1)</f>
        <v>0</v>
      </c>
      <c r="G9" s="26"/>
      <c r="H9" s="30">
        <f>Sep!H9+G9</f>
        <v>603.19000000000005</v>
      </c>
      <c r="I9" s="30">
        <f t="shared" si="0"/>
        <v>0</v>
      </c>
      <c r="J9" s="30">
        <f t="shared" si="1"/>
        <v>18112.289999999997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5412.35</v>
      </c>
      <c r="D10" s="30">
        <f>(Jul!C10*4)+(Aug!C10*3)+(Sep!C10*2)+(Oct!C10*1)</f>
        <v>67078.05</v>
      </c>
      <c r="E10" s="26"/>
      <c r="F10" s="30">
        <f>(Jul!E10*4)+(Aug!E10*3)+(Sep!E10*2)+(Oct!E10*1)</f>
        <v>0</v>
      </c>
      <c r="G10" s="26">
        <v>19891.55</v>
      </c>
      <c r="H10" s="30">
        <f>Sep!H10+G10</f>
        <v>157253.02999999997</v>
      </c>
      <c r="I10" s="30">
        <f t="shared" si="0"/>
        <v>25303.9</v>
      </c>
      <c r="J10" s="30">
        <f t="shared" si="1"/>
        <v>224331.07999999996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260.92</v>
      </c>
      <c r="D11" s="30">
        <f>(Jul!C11*4)+(Aug!C11*3)+(Sep!C11*2)+(Oct!C11*1)</f>
        <v>6587.68</v>
      </c>
      <c r="E11" s="26"/>
      <c r="F11" s="30">
        <f>(Jul!E11*4)+(Aug!E11*3)+(Sep!E11*2)+(Oct!E11*1)</f>
        <v>0</v>
      </c>
      <c r="G11" s="26">
        <v>1439</v>
      </c>
      <c r="H11" s="30">
        <f>Sep!H11+G11</f>
        <v>21851.51</v>
      </c>
      <c r="I11" s="30">
        <f t="shared" si="0"/>
        <v>1699.92</v>
      </c>
      <c r="J11" s="30">
        <f t="shared" si="1"/>
        <v>28439.19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0</v>
      </c>
      <c r="E13" s="26"/>
      <c r="F13" s="30">
        <f>(Jul!E13*4)+(Aug!E13*3)+(Sep!E13*2)+(Oct!E13*1)</f>
        <v>0</v>
      </c>
      <c r="G13" s="26"/>
      <c r="H13" s="30">
        <f>Sep!H13+G13</f>
        <v>0</v>
      </c>
      <c r="I13" s="30">
        <f t="shared" si="0"/>
        <v>0</v>
      </c>
      <c r="J13" s="30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2457.17</v>
      </c>
      <c r="D14" s="30">
        <f>(Jul!C14*4)+(Aug!C14*3)+(Sep!C14*2)+(Oct!C14*1)</f>
        <v>11055.78</v>
      </c>
      <c r="E14" s="26"/>
      <c r="F14" s="30">
        <f>(Jul!E14*4)+(Aug!E14*3)+(Sep!E14*2)+(Oct!E14*1)</f>
        <v>0</v>
      </c>
      <c r="G14" s="26">
        <v>4855.28</v>
      </c>
      <c r="H14" s="30">
        <f>Sep!H14+G14</f>
        <v>86328.81</v>
      </c>
      <c r="I14" s="30">
        <f t="shared" si="0"/>
        <v>7312.45</v>
      </c>
      <c r="J14" s="30">
        <f t="shared" si="1"/>
        <v>97384.59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5384.46</v>
      </c>
      <c r="D16" s="30">
        <f>(Jul!C16*4)+(Aug!C16*3)+(Sep!C16*2)+(Oct!C16*1)</f>
        <v>45744.61</v>
      </c>
      <c r="E16" s="26"/>
      <c r="F16" s="30">
        <f>(Jul!E16*4)+(Aug!E16*3)+(Sep!E16*2)+(Oct!E16*1)</f>
        <v>0</v>
      </c>
      <c r="G16" s="26">
        <v>24472.37</v>
      </c>
      <c r="H16" s="30">
        <f>Sep!H16+G16</f>
        <v>116944.38</v>
      </c>
      <c r="I16" s="30">
        <f t="shared" si="0"/>
        <v>29856.829999999998</v>
      </c>
      <c r="J16" s="30">
        <f t="shared" si="1"/>
        <v>162688.99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8179.7000000000007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8179.7000000000007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3251</v>
      </c>
      <c r="E21" s="26"/>
      <c r="F21" s="30">
        <f>(Jul!E21*4)+(Aug!E21*3)+(Sep!E21*2)+(Oct!E21*1)</f>
        <v>0</v>
      </c>
      <c r="G21" s="26"/>
      <c r="H21" s="30">
        <f>Sep!H21+G21</f>
        <v>6502</v>
      </c>
      <c r="I21" s="30">
        <f t="shared" si="0"/>
        <v>0</v>
      </c>
      <c r="J21" s="30">
        <f t="shared" si="1"/>
        <v>9753</v>
      </c>
    </row>
    <row r="22" spans="1:10" s="17" customFormat="1" ht="15.75" customHeight="1" x14ac:dyDescent="0.2">
      <c r="A22" s="5" t="s">
        <v>51</v>
      </c>
      <c r="B22" s="6" t="s">
        <v>22</v>
      </c>
      <c r="C22" s="26">
        <v>1043.43</v>
      </c>
      <c r="D22" s="30">
        <f>(Jul!C22*4)+(Aug!C22*3)+(Sep!C22*2)+(Oct!C22*1)</f>
        <v>1043.43</v>
      </c>
      <c r="E22" s="26"/>
      <c r="F22" s="30">
        <f>(Jul!E22*4)+(Aug!E22*3)+(Sep!E22*2)+(Oct!E22*1)</f>
        <v>0</v>
      </c>
      <c r="G22" s="26">
        <v>1907.07</v>
      </c>
      <c r="H22" s="30">
        <f>Sep!H22+G22</f>
        <v>1907.07</v>
      </c>
      <c r="I22" s="30">
        <f t="shared" si="0"/>
        <v>2950.5</v>
      </c>
      <c r="J22" s="30">
        <f t="shared" si="1"/>
        <v>2950.5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569.16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569.16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13712.16</v>
      </c>
      <c r="E26" s="26"/>
      <c r="F26" s="30">
        <f>(Jul!E26*4)+(Aug!E26*3)+(Sep!E26*2)+(Oct!E26*1)</f>
        <v>0</v>
      </c>
      <c r="G26" s="26"/>
      <c r="H26" s="30">
        <f>Sep!H26+G26</f>
        <v>21742.28</v>
      </c>
      <c r="I26" s="30">
        <f t="shared" si="0"/>
        <v>0</v>
      </c>
      <c r="J26" s="30">
        <f t="shared" si="1"/>
        <v>35454.44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1282.78</v>
      </c>
      <c r="E27" s="26"/>
      <c r="F27" s="30">
        <f>(Jul!E27*4)+(Aug!E27*3)+(Sep!E27*2)+(Oct!E27*1)</f>
        <v>0</v>
      </c>
      <c r="G27" s="26"/>
      <c r="H27" s="30">
        <f>Sep!H27+G27</f>
        <v>1917.96</v>
      </c>
      <c r="I27" s="30">
        <f t="shared" si="0"/>
        <v>0</v>
      </c>
      <c r="J27" s="30">
        <f t="shared" si="1"/>
        <v>3200.74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13.4</v>
      </c>
      <c r="D28" s="30">
        <f>(Jul!C28*4)+(Aug!C28*3)+(Sep!C28*2)+(Oct!C28*1)</f>
        <v>3961.4</v>
      </c>
      <c r="E28" s="26"/>
      <c r="F28" s="30">
        <f>(Jul!E28*4)+(Aug!E28*3)+(Sep!E28*2)+(Oct!E28*1)</f>
        <v>0</v>
      </c>
      <c r="G28" s="26"/>
      <c r="H28" s="30">
        <f>Sep!H28+G28</f>
        <v>24565.41</v>
      </c>
      <c r="I28" s="30">
        <f t="shared" si="0"/>
        <v>13.4</v>
      </c>
      <c r="J28" s="30">
        <f t="shared" si="1"/>
        <v>28526.81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294.49</v>
      </c>
      <c r="D29" s="30">
        <f>(Jul!C29*4)+(Aug!C29*3)+(Sep!C29*2)+(Oct!C29*1)</f>
        <v>294.49</v>
      </c>
      <c r="E29" s="26"/>
      <c r="F29" s="30">
        <f>(Jul!E29*4)+(Aug!E29*3)+(Sep!E29*2)+(Oct!E29*1)</f>
        <v>0</v>
      </c>
      <c r="G29" s="26">
        <v>249.49</v>
      </c>
      <c r="H29" s="30">
        <f>Sep!H29+G29</f>
        <v>249.49</v>
      </c>
      <c r="I29" s="30">
        <f t="shared" si="0"/>
        <v>543.98</v>
      </c>
      <c r="J29" s="30">
        <f t="shared" si="1"/>
        <v>543.98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1128.3899999999999</v>
      </c>
      <c r="E30" s="26"/>
      <c r="F30" s="30">
        <f>(Jul!E30*4)+(Aug!E30*3)+(Sep!E30*2)+(Oct!E30*1)</f>
        <v>0</v>
      </c>
      <c r="G30" s="26"/>
      <c r="H30" s="30">
        <f>Sep!H30+G30</f>
        <v>2260.09</v>
      </c>
      <c r="I30" s="30">
        <f t="shared" si="0"/>
        <v>0</v>
      </c>
      <c r="J30" s="30">
        <f t="shared" si="1"/>
        <v>3388.48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3617.85</v>
      </c>
      <c r="D31" s="30">
        <f>(Jul!C31*4)+(Aug!C31*3)+(Sep!C31*2)+(Oct!C31*1)</f>
        <v>15492.28</v>
      </c>
      <c r="E31" s="26"/>
      <c r="F31" s="30">
        <f>(Jul!E31*4)+(Aug!E31*3)+(Sep!E31*2)+(Oct!E31*1)</f>
        <v>0</v>
      </c>
      <c r="G31" s="26">
        <v>151966.87</v>
      </c>
      <c r="H31" s="30">
        <f>Sep!H31+G31</f>
        <v>171146.44</v>
      </c>
      <c r="I31" s="30">
        <f t="shared" si="0"/>
        <v>155584.72</v>
      </c>
      <c r="J31" s="30">
        <f t="shared" si="1"/>
        <v>186638.72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808.89</v>
      </c>
      <c r="E32" s="26"/>
      <c r="F32" s="30">
        <f>(Jul!E32*4)+(Aug!E32*3)+(Sep!E32*2)+(Oct!E32*1)</f>
        <v>0</v>
      </c>
      <c r="G32" s="26"/>
      <c r="H32" s="30">
        <f>Sep!H32+G32</f>
        <v>9055.2199999999993</v>
      </c>
      <c r="I32" s="30">
        <f t="shared" si="0"/>
        <v>0</v>
      </c>
      <c r="J32" s="30">
        <f t="shared" si="1"/>
        <v>9864.1099999999988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110.31</v>
      </c>
      <c r="D33" s="30">
        <f>(Jul!C33*4)+(Aug!C33*3)+(Sep!C33*2)+(Oct!C33*1)</f>
        <v>2345.0299999999997</v>
      </c>
      <c r="E33" s="26"/>
      <c r="F33" s="30">
        <f>(Jul!E33*4)+(Aug!E33*3)+(Sep!E33*2)+(Oct!E33*1)</f>
        <v>0</v>
      </c>
      <c r="G33" s="26">
        <v>4294.5</v>
      </c>
      <c r="H33" s="30">
        <f>Sep!H33+G33</f>
        <v>9090.7999999999993</v>
      </c>
      <c r="I33" s="30">
        <f t="shared" si="0"/>
        <v>4404.8100000000004</v>
      </c>
      <c r="J33" s="30">
        <f t="shared" si="1"/>
        <v>11435.829999999998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1455.96</v>
      </c>
      <c r="E34" s="26"/>
      <c r="F34" s="30">
        <f>(Jul!E34*4)+(Aug!E34*3)+(Sep!E34*2)+(Oct!E34*1)</f>
        <v>0</v>
      </c>
      <c r="G34" s="26"/>
      <c r="H34" s="30">
        <f>Sep!H34+G34</f>
        <v>2426.6</v>
      </c>
      <c r="I34" s="30">
        <f t="shared" si="0"/>
        <v>0</v>
      </c>
      <c r="J34" s="30">
        <f t="shared" si="1"/>
        <v>3882.56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1426.17</v>
      </c>
      <c r="D35" s="30">
        <f>(Jul!C35*4)+(Aug!C35*3)+(Sep!C35*2)+(Oct!C35*1)</f>
        <v>15394.35</v>
      </c>
      <c r="E35" s="26"/>
      <c r="F35" s="30">
        <f>(Jul!E35*4)+(Aug!E35*3)+(Sep!E35*2)+(Oct!E35*1)</f>
        <v>0</v>
      </c>
      <c r="G35" s="26">
        <v>12835.53</v>
      </c>
      <c r="H35" s="30">
        <f>Sep!H35+G35</f>
        <v>24244.89</v>
      </c>
      <c r="I35" s="30">
        <f t="shared" si="0"/>
        <v>14261.7</v>
      </c>
      <c r="J35" s="30">
        <f t="shared" si="1"/>
        <v>39639.24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370.61</v>
      </c>
      <c r="D38" s="30">
        <f>(Jul!C38*4)+(Aug!C38*3)+(Sep!C38*2)+(Oct!C38*1)</f>
        <v>4154.3899999999994</v>
      </c>
      <c r="E38" s="26"/>
      <c r="F38" s="30">
        <f>(Jul!E38*4)+(Aug!E38*3)+(Sep!E38*2)+(Oct!E38*1)</f>
        <v>0</v>
      </c>
      <c r="G38" s="26">
        <v>2594.27</v>
      </c>
      <c r="H38" s="30">
        <f>Sep!H38+G38</f>
        <v>5116.79</v>
      </c>
      <c r="I38" s="30">
        <f t="shared" si="0"/>
        <v>2964.88</v>
      </c>
      <c r="J38" s="30">
        <f t="shared" si="1"/>
        <v>9271.18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1572.9</v>
      </c>
      <c r="D39" s="30">
        <f>(Jul!C39*4)+(Aug!C39*3)+(Sep!C39*2)+(Oct!C39*1)</f>
        <v>12800.15</v>
      </c>
      <c r="E39" s="26"/>
      <c r="F39" s="30">
        <f>(Jul!E39*4)+(Aug!E39*3)+(Sep!E39*2)+(Oct!E39*1)</f>
        <v>0</v>
      </c>
      <c r="G39" s="26">
        <v>3651.47</v>
      </c>
      <c r="H39" s="30">
        <f>Sep!H39+G39</f>
        <v>44614.270000000004</v>
      </c>
      <c r="I39" s="30">
        <f t="shared" si="0"/>
        <v>5224.37</v>
      </c>
      <c r="J39" s="30">
        <f t="shared" si="1"/>
        <v>57414.420000000006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16180.739999999998</v>
      </c>
      <c r="E40" s="26"/>
      <c r="F40" s="30">
        <f>(Jul!E40*4)+(Aug!E40*3)+(Sep!E40*2)+(Oct!E40*1)</f>
        <v>0</v>
      </c>
      <c r="G40" s="26"/>
      <c r="H40" s="30">
        <f>Sep!H40+G40</f>
        <v>77142.430000000008</v>
      </c>
      <c r="I40" s="30">
        <f t="shared" si="0"/>
        <v>0</v>
      </c>
      <c r="J40" s="30">
        <f t="shared" si="1"/>
        <v>93323.170000000013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1636.6</v>
      </c>
      <c r="D42" s="30">
        <f>(Jul!C42*4)+(Aug!C42*3)+(Sep!C42*2)+(Oct!C42*1)</f>
        <v>41652.269999999997</v>
      </c>
      <c r="E42" s="26"/>
      <c r="F42" s="30">
        <f>(Jul!E42*4)+(Aug!E42*3)+(Sep!E42*2)+(Oct!E42*1)</f>
        <v>0</v>
      </c>
      <c r="G42" s="26">
        <v>6790.56</v>
      </c>
      <c r="H42" s="30">
        <f>Sep!H42+G42</f>
        <v>185498.11</v>
      </c>
      <c r="I42" s="30">
        <f t="shared" si="0"/>
        <v>8427.16</v>
      </c>
      <c r="J42" s="30">
        <f t="shared" si="1"/>
        <v>227150.37999999998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751.14</v>
      </c>
      <c r="D43" s="30">
        <f>(Jul!C43*4)+(Aug!C43*3)+(Sep!C43*2)+(Oct!C43*1)</f>
        <v>21959.72</v>
      </c>
      <c r="E43" s="26"/>
      <c r="F43" s="30">
        <f>(Jul!E43*4)+(Aug!E43*3)+(Sep!E43*2)+(Oct!E43*1)</f>
        <v>0</v>
      </c>
      <c r="G43" s="26">
        <v>7511.4</v>
      </c>
      <c r="H43" s="30">
        <f>Sep!H43+G43</f>
        <v>16977.739999999998</v>
      </c>
      <c r="I43" s="30">
        <f t="shared" si="0"/>
        <v>8262.5399999999991</v>
      </c>
      <c r="J43" s="30">
        <f t="shared" si="1"/>
        <v>38937.46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1850.56</v>
      </c>
      <c r="D44" s="30">
        <f>(Jul!C44*4)+(Aug!C44*3)+(Sep!C44*2)+(Oct!C44*1)</f>
        <v>4598.2700000000004</v>
      </c>
      <c r="E44" s="26"/>
      <c r="F44" s="30">
        <f>(Jul!E44*4)+(Aug!E44*3)+(Sep!E44*2)+(Oct!E44*1)</f>
        <v>0</v>
      </c>
      <c r="G44" s="26">
        <v>1701.12</v>
      </c>
      <c r="H44" s="30">
        <f>Sep!H44+G44</f>
        <v>4750.95</v>
      </c>
      <c r="I44" s="30">
        <f t="shared" si="0"/>
        <v>3551.68</v>
      </c>
      <c r="J44" s="30">
        <f t="shared" si="1"/>
        <v>9349.2200000000012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6276.42</v>
      </c>
      <c r="E47" s="26"/>
      <c r="F47" s="30">
        <f>(Jul!E47*4)+(Aug!E47*3)+(Sep!E47*2)+(Oct!E47*1)</f>
        <v>0</v>
      </c>
      <c r="G47" s="26"/>
      <c r="H47" s="30">
        <f>Sep!H47+G47</f>
        <v>25290.739999999998</v>
      </c>
      <c r="I47" s="30">
        <f t="shared" si="0"/>
        <v>0</v>
      </c>
      <c r="J47" s="30">
        <f t="shared" si="1"/>
        <v>31567.159999999996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3537.39</v>
      </c>
      <c r="D48" s="30">
        <f>(Jul!C48*4)+(Aug!C48*3)+(Sep!C48*2)+(Oct!C48*1)</f>
        <v>40334.740000000005</v>
      </c>
      <c r="E48" s="26"/>
      <c r="F48" s="30">
        <f>(Jul!E48*4)+(Aug!E48*3)+(Sep!E48*2)+(Oct!E48*1)</f>
        <v>0</v>
      </c>
      <c r="G48" s="26">
        <v>3746.12</v>
      </c>
      <c r="H48" s="30">
        <f>Sep!H48+G48</f>
        <v>329102.8</v>
      </c>
      <c r="I48" s="30">
        <f t="shared" si="0"/>
        <v>7283.51</v>
      </c>
      <c r="J48" s="30">
        <f t="shared" si="1"/>
        <v>369437.54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9599.2699999999986</v>
      </c>
      <c r="E49" s="26"/>
      <c r="F49" s="30">
        <f>(Jul!E49*4)+(Aug!E49*3)+(Sep!E49*2)+(Oct!E49*1)</f>
        <v>0</v>
      </c>
      <c r="G49" s="26"/>
      <c r="H49" s="30">
        <f>Sep!H49+G49</f>
        <v>86929.96</v>
      </c>
      <c r="I49" s="30">
        <f t="shared" si="0"/>
        <v>0</v>
      </c>
      <c r="J49" s="30">
        <f t="shared" si="1"/>
        <v>96529.23000000001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767.68</v>
      </c>
      <c r="E50" s="26"/>
      <c r="F50" s="30">
        <f>(Jul!E50*4)+(Aug!E50*3)+(Sep!E50*2)+(Oct!E50*1)</f>
        <v>0</v>
      </c>
      <c r="G50" s="26"/>
      <c r="H50" s="30">
        <f>Sep!H50+G50</f>
        <v>3235.46</v>
      </c>
      <c r="I50" s="30">
        <f t="shared" si="0"/>
        <v>0</v>
      </c>
      <c r="J50" s="30">
        <f t="shared" si="1"/>
        <v>4003.14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333.49</v>
      </c>
      <c r="D51" s="30">
        <f>(Jul!C51*4)+(Aug!C51*3)+(Sep!C51*2)+(Oct!C51*1)</f>
        <v>20470.070000000003</v>
      </c>
      <c r="E51" s="26"/>
      <c r="F51" s="30">
        <f>(Jul!E51*4)+(Aug!E51*3)+(Sep!E51*2)+(Oct!E51*1)</f>
        <v>0</v>
      </c>
      <c r="G51" s="26">
        <v>3990.6</v>
      </c>
      <c r="H51" s="30">
        <f>Sep!H51+G51</f>
        <v>37475.149999999994</v>
      </c>
      <c r="I51" s="30">
        <f t="shared" si="0"/>
        <v>4324.09</v>
      </c>
      <c r="J51" s="30">
        <f t="shared" si="1"/>
        <v>57945.22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23808.15</v>
      </c>
      <c r="E52" s="26"/>
      <c r="F52" s="30">
        <f>(Jul!E52*4)+(Aug!E52*3)+(Sep!E52*2)+(Oct!E52*1)</f>
        <v>29198.639999999999</v>
      </c>
      <c r="G52" s="26"/>
      <c r="H52" s="30">
        <f>Sep!H52+G52</f>
        <v>34860.71</v>
      </c>
      <c r="I52" s="30">
        <f t="shared" si="0"/>
        <v>0</v>
      </c>
      <c r="J52" s="30">
        <f t="shared" si="1"/>
        <v>87867.5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5748.68</v>
      </c>
      <c r="E54" s="26"/>
      <c r="F54" s="30">
        <f>(Jul!E54*4)+(Aug!E54*3)+(Sep!E54*2)+(Oct!E54*1)</f>
        <v>0</v>
      </c>
      <c r="G54" s="26"/>
      <c r="H54" s="30">
        <f>Sep!H54+G54</f>
        <v>70785</v>
      </c>
      <c r="I54" s="30">
        <f t="shared" si="0"/>
        <v>0</v>
      </c>
      <c r="J54" s="30">
        <f t="shared" si="1"/>
        <v>76533.679999999993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7060.4699999999993</v>
      </c>
      <c r="E55" s="26"/>
      <c r="F55" s="30">
        <f>(Jul!E55*4)+(Aug!E55*3)+(Sep!E55*2)+(Oct!E55*1)</f>
        <v>0</v>
      </c>
      <c r="G55" s="26"/>
      <c r="H55" s="30">
        <f>Sep!H55+G55</f>
        <v>30992.38</v>
      </c>
      <c r="I55" s="30">
        <f t="shared" si="0"/>
        <v>0</v>
      </c>
      <c r="J55" s="30">
        <f t="shared" si="1"/>
        <v>38052.85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1769.87</v>
      </c>
      <c r="D60" s="30">
        <f>(Jul!C60*4)+(Aug!C60*3)+(Sep!C60*2)+(Oct!C60*1)</f>
        <v>22665.32</v>
      </c>
      <c r="E60" s="26"/>
      <c r="F60" s="30">
        <f>(Jul!E60*4)+(Aug!E60*3)+(Sep!E60*2)+(Oct!E60*1)</f>
        <v>3684</v>
      </c>
      <c r="G60" s="26">
        <v>6969.1</v>
      </c>
      <c r="H60" s="30">
        <f>Sep!H60+G60</f>
        <v>67978.34</v>
      </c>
      <c r="I60" s="30">
        <f t="shared" si="0"/>
        <v>8738.9700000000012</v>
      </c>
      <c r="J60" s="30">
        <f t="shared" si="1"/>
        <v>94327.66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3763.4</v>
      </c>
      <c r="E63" s="26"/>
      <c r="F63" s="30">
        <f>(Jul!E63*4)+(Aug!E63*3)+(Sep!E63*2)+(Oct!E63*1)</f>
        <v>0</v>
      </c>
      <c r="G63" s="26"/>
      <c r="H63" s="30">
        <f>Sep!H63+G63</f>
        <v>79113.08</v>
      </c>
      <c r="I63" s="30">
        <f t="shared" si="0"/>
        <v>0</v>
      </c>
      <c r="J63" s="30">
        <f t="shared" si="1"/>
        <v>82876.479999999996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>
        <v>138.97999999999999</v>
      </c>
      <c r="D67" s="30">
        <f>(Jul!C67*4)+(Aug!C67*3)+(Sep!C67*2)+(Oct!C67*1)</f>
        <v>138.97999999999999</v>
      </c>
      <c r="E67" s="26"/>
      <c r="F67" s="30">
        <f>(Jul!E67*4)+(Aug!E67*3)+(Sep!E67*2)+(Oct!E67*1)</f>
        <v>0</v>
      </c>
      <c r="G67" s="26">
        <v>972.86</v>
      </c>
      <c r="H67" s="30">
        <f>Sep!H67+G67</f>
        <v>972.86</v>
      </c>
      <c r="I67" s="30">
        <f t="shared" si="2"/>
        <v>1111.8399999999999</v>
      </c>
      <c r="J67" s="30">
        <f t="shared" si="3"/>
        <v>1111.8399999999999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>
        <v>285</v>
      </c>
      <c r="H70" s="30">
        <f>Sep!H70+G70</f>
        <v>285</v>
      </c>
      <c r="I70" s="30">
        <f t="shared" si="2"/>
        <v>285</v>
      </c>
      <c r="J70" s="30">
        <f t="shared" si="3"/>
        <v>285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549.52</v>
      </c>
      <c r="D71" s="30">
        <f>(Jul!C71*4)+(Aug!C71*3)+(Sep!C71*2)+(Oct!C71*1)</f>
        <v>13689.07</v>
      </c>
      <c r="E71" s="26"/>
      <c r="F71" s="30">
        <f>(Jul!E71*4)+(Aug!E71*3)+(Sep!E71*2)+(Oct!E71*1)</f>
        <v>0</v>
      </c>
      <c r="G71" s="26">
        <v>7391.9</v>
      </c>
      <c r="H71" s="30">
        <f>Sep!H71+G71</f>
        <v>15061.92</v>
      </c>
      <c r="I71" s="30">
        <f t="shared" si="2"/>
        <v>7941.42</v>
      </c>
      <c r="J71" s="30">
        <f t="shared" si="3"/>
        <v>28750.989999999998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27496.22</v>
      </c>
      <c r="D72" s="32">
        <f t="shared" si="4"/>
        <v>290595.06000000011</v>
      </c>
      <c r="E72" s="32">
        <f t="shared" si="4"/>
        <v>0</v>
      </c>
      <c r="F72" s="32">
        <f t="shared" si="4"/>
        <v>4912</v>
      </c>
      <c r="G72" s="32">
        <f t="shared" si="4"/>
        <v>414412.25999999995</v>
      </c>
      <c r="H72" s="32">
        <f t="shared" si="4"/>
        <v>1114645.8899999999</v>
      </c>
      <c r="I72" s="32">
        <f t="shared" si="4"/>
        <v>441908.47999999998</v>
      </c>
      <c r="J72" s="32">
        <f t="shared" si="4"/>
        <v>1410152.9499999997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14047.54</v>
      </c>
      <c r="D73" s="32">
        <f t="shared" si="5"/>
        <v>275672.01999999996</v>
      </c>
      <c r="E73" s="32">
        <f t="shared" si="5"/>
        <v>0</v>
      </c>
      <c r="F73" s="32">
        <f t="shared" si="5"/>
        <v>32882.639999999999</v>
      </c>
      <c r="G73" s="32">
        <f t="shared" si="5"/>
        <v>62734.430000000008</v>
      </c>
      <c r="H73" s="32">
        <f t="shared" si="5"/>
        <v>1161001.2</v>
      </c>
      <c r="I73" s="32">
        <f t="shared" si="5"/>
        <v>76781.97</v>
      </c>
      <c r="J73" s="32">
        <f t="shared" si="5"/>
        <v>1469555.86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41543.760000000002</v>
      </c>
      <c r="D74" s="32">
        <f t="shared" ref="D74:J74" si="6">SUM(D72:D73)</f>
        <v>566267.08000000007</v>
      </c>
      <c r="E74" s="32">
        <f t="shared" si="6"/>
        <v>0</v>
      </c>
      <c r="F74" s="32">
        <f t="shared" si="6"/>
        <v>37794.639999999999</v>
      </c>
      <c r="G74" s="32">
        <f t="shared" si="6"/>
        <v>477146.68999999994</v>
      </c>
      <c r="H74" s="32">
        <f t="shared" si="6"/>
        <v>2275647.09</v>
      </c>
      <c r="I74" s="32">
        <f t="shared" si="6"/>
        <v>518690.44999999995</v>
      </c>
      <c r="J74" s="32">
        <f t="shared" si="6"/>
        <v>2879708.8099999996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0" activePane="bottomLeft" state="frozen"/>
      <selection pane="bottomLeft" activeCell="F65" sqref="F65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1733.26</v>
      </c>
      <c r="D5" s="31">
        <f>(Jul!C5*5)+(Aug!C5*4)+(Sep!C5*3)+(Oct!C5*2)+(Nov!C5*1)</f>
        <v>117291.07999999999</v>
      </c>
      <c r="E5" s="8"/>
      <c r="F5" s="31">
        <f>(Jul!E5*5)+(Aug!E5*4)+(Sep!E5*3)+(Oct!E5*2)+(Nov!E5*1)</f>
        <v>6140</v>
      </c>
      <c r="G5" s="8">
        <v>14777.19</v>
      </c>
      <c r="H5" s="31">
        <f>Oct!H5+G5</f>
        <v>300331.99</v>
      </c>
      <c r="I5" s="31">
        <f t="shared" ref="I5:I63" si="0">C5+E5+G5</f>
        <v>16510.45</v>
      </c>
      <c r="J5" s="31">
        <f t="shared" ref="J5:J63" si="1">D5+F5+H5</f>
        <v>423763.06999999995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7937.4100000000008</v>
      </c>
      <c r="E6" s="8"/>
      <c r="F6" s="31">
        <f>(Jul!E6*5)+(Aug!E6*4)+(Sep!E6*3)+(Oct!E6*2)+(Nov!E6*1)</f>
        <v>0</v>
      </c>
      <c r="G6" s="8"/>
      <c r="H6" s="31">
        <f>Oct!H6+G6</f>
        <v>117051.97</v>
      </c>
      <c r="I6" s="31">
        <f t="shared" si="0"/>
        <v>0</v>
      </c>
      <c r="J6" s="31">
        <f t="shared" si="1"/>
        <v>124989.38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1110.53</v>
      </c>
      <c r="D7" s="31">
        <f>(Jul!C7*5)+(Aug!C7*4)+(Sep!C7*3)+(Oct!C7*2)+(Nov!C7*1)</f>
        <v>7160.78</v>
      </c>
      <c r="E7" s="8"/>
      <c r="F7" s="31">
        <f>(Jul!E7*5)+(Aug!E7*4)+(Sep!E7*3)+(Oct!E7*2)+(Nov!E7*1)</f>
        <v>0</v>
      </c>
      <c r="G7" s="8">
        <v>8739.1200000000008</v>
      </c>
      <c r="H7" s="31">
        <f>Oct!H7+G7</f>
        <v>41763</v>
      </c>
      <c r="I7" s="31">
        <f t="shared" si="0"/>
        <v>9849.6500000000015</v>
      </c>
      <c r="J7" s="31">
        <f t="shared" si="1"/>
        <v>48923.78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1701.12</v>
      </c>
      <c r="E8" s="8"/>
      <c r="F8" s="31">
        <f>(Jul!E8*5)+(Aug!E8*4)+(Sep!E8*3)+(Oct!E8*2)+(Nov!E8*1)</f>
        <v>0</v>
      </c>
      <c r="G8" s="8"/>
      <c r="H8" s="31">
        <f>Oct!H8+G8</f>
        <v>65743.58</v>
      </c>
      <c r="I8" s="31">
        <f t="shared" si="0"/>
        <v>0</v>
      </c>
      <c r="J8" s="31">
        <f t="shared" si="1"/>
        <v>67444.7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1657.8</v>
      </c>
      <c r="D9" s="31">
        <f>(Jul!C9*5)+(Aug!C9*4)+(Sep!C9*3)+(Oct!C9*2)+(Nov!C9*1)</f>
        <v>24257.26</v>
      </c>
      <c r="E9" s="8"/>
      <c r="F9" s="31">
        <f>(Jul!E9*5)+(Aug!E9*4)+(Sep!E9*3)+(Oct!E9*2)+(Nov!E9*1)</f>
        <v>0</v>
      </c>
      <c r="G9" s="8">
        <v>14920.2</v>
      </c>
      <c r="H9" s="31">
        <f>Oct!H9+G9</f>
        <v>15523.390000000001</v>
      </c>
      <c r="I9" s="31">
        <f t="shared" si="0"/>
        <v>16578</v>
      </c>
      <c r="J9" s="31">
        <f t="shared" si="1"/>
        <v>39780.65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2684.85</v>
      </c>
      <c r="D10" s="31">
        <f>(Jul!C10*5)+(Aug!C10*4)+(Sep!C10*3)+(Oct!C10*2)+(Nov!C10*1)</f>
        <v>93796.42</v>
      </c>
      <c r="E10" s="8"/>
      <c r="F10" s="31">
        <f>(Jul!E10*5)+(Aug!E10*4)+(Sep!E10*3)+(Oct!E10*2)+(Nov!E10*1)</f>
        <v>0</v>
      </c>
      <c r="G10" s="8">
        <v>11770.5</v>
      </c>
      <c r="H10" s="31">
        <f>Oct!H10+G10</f>
        <v>169023.52999999997</v>
      </c>
      <c r="I10" s="31">
        <f t="shared" si="0"/>
        <v>14455.35</v>
      </c>
      <c r="J10" s="31">
        <f t="shared" si="1"/>
        <v>262819.94999999995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(Jul!C11*5)+(Aug!C11*4)+(Sep!C11*3)+(Oct!C11*2)+(Nov!C11*1)</f>
        <v>8430.2900000000009</v>
      </c>
      <c r="E11" s="8"/>
      <c r="F11" s="31">
        <f>(Jul!E11*5)+(Aug!E11*4)+(Sep!E11*3)+(Oct!E11*2)+(Nov!E11*1)</f>
        <v>0</v>
      </c>
      <c r="G11" s="8"/>
      <c r="H11" s="31">
        <f>Oct!H11+G11</f>
        <v>21851.51</v>
      </c>
      <c r="I11" s="31">
        <f t="shared" si="0"/>
        <v>0</v>
      </c>
      <c r="J11" s="31">
        <f t="shared" si="1"/>
        <v>30281.8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(Jul!C13*5)+(Aug!C13*4)+(Sep!C13*3)+(Oct!C13*2)+(Nov!C13*1)</f>
        <v>0</v>
      </c>
      <c r="E13" s="8"/>
      <c r="F13" s="31">
        <f>(Jul!E13*5)+(Aug!E13*4)+(Sep!E13*3)+(Oct!E13*2)+(Nov!E13*1)</f>
        <v>0</v>
      </c>
      <c r="G13" s="8"/>
      <c r="H13" s="31">
        <f>Oct!H13+G13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131.28</v>
      </c>
      <c r="D14" s="31">
        <f>(Jul!C14*5)+(Aug!C14*4)+(Sep!C14*3)+(Oct!C14*2)+(Nov!C14*1)</f>
        <v>16104.380000000001</v>
      </c>
      <c r="E14" s="8"/>
      <c r="F14" s="31">
        <f>(Jul!E14*5)+(Aug!E14*4)+(Sep!E14*3)+(Oct!E14*2)+(Nov!E14*1)</f>
        <v>0</v>
      </c>
      <c r="G14" s="8">
        <v>551.54999999999995</v>
      </c>
      <c r="H14" s="31">
        <f>Oct!H14+G14</f>
        <v>86880.36</v>
      </c>
      <c r="I14" s="31">
        <f t="shared" si="0"/>
        <v>682.82999999999993</v>
      </c>
      <c r="J14" s="31">
        <f t="shared" si="1"/>
        <v>102984.74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4193.1400000000003</v>
      </c>
      <c r="D16" s="31">
        <f>(Jul!C16*5)+(Aug!C16*4)+(Sep!C16*3)+(Oct!C16*2)+(Nov!C16*1)</f>
        <v>68917.94</v>
      </c>
      <c r="E16" s="8"/>
      <c r="F16" s="31">
        <f>(Jul!E16*5)+(Aug!E16*4)+(Sep!E16*3)+(Oct!E16*2)+(Nov!E16*1)</f>
        <v>0</v>
      </c>
      <c r="G16" s="8">
        <v>9827.73</v>
      </c>
      <c r="H16" s="31">
        <f>Oct!H16+G16</f>
        <v>126772.11</v>
      </c>
      <c r="I16" s="31">
        <f t="shared" si="0"/>
        <v>14020.869999999999</v>
      </c>
      <c r="J16" s="31">
        <f t="shared" si="1"/>
        <v>195690.05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10371.869999999999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10371.869999999999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98.61</v>
      </c>
      <c r="D20" s="31">
        <f>(Jul!C20*5)+(Aug!C20*4)+(Sep!C20*3)+(Oct!C20*2)+(Nov!C20*1)</f>
        <v>98.61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98.61</v>
      </c>
      <c r="J20" s="31">
        <f t="shared" si="1"/>
        <v>98.61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4876.5</v>
      </c>
      <c r="E21" s="8"/>
      <c r="F21" s="31">
        <f>(Jul!E21*5)+(Aug!E21*4)+(Sep!E21*3)+(Oct!E21*2)+(Nov!E21*1)</f>
        <v>0</v>
      </c>
      <c r="G21" s="8"/>
      <c r="H21" s="31">
        <f>Oct!H21+G21</f>
        <v>6502</v>
      </c>
      <c r="I21" s="31">
        <f t="shared" si="0"/>
        <v>0</v>
      </c>
      <c r="J21" s="31">
        <f t="shared" si="1"/>
        <v>11378.5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2086.86</v>
      </c>
      <c r="E22" s="8"/>
      <c r="F22" s="31">
        <f>(Jul!E22*5)+(Aug!E22*4)+(Sep!E22*3)+(Oct!E22*2)+(Nov!E22*1)</f>
        <v>0</v>
      </c>
      <c r="G22" s="8"/>
      <c r="H22" s="31">
        <f>Oct!H22+G22</f>
        <v>1907.07</v>
      </c>
      <c r="I22" s="31">
        <f t="shared" si="0"/>
        <v>0</v>
      </c>
      <c r="J22" s="31">
        <f t="shared" si="1"/>
        <v>3993.9300000000003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711.44999999999993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711.44999999999993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18282.88</v>
      </c>
      <c r="E26" s="8"/>
      <c r="F26" s="31">
        <f>(Jul!E26*5)+(Aug!E26*4)+(Sep!E26*3)+(Oct!E26*2)+(Nov!E26*1)</f>
        <v>0</v>
      </c>
      <c r="G26" s="8"/>
      <c r="H26" s="31">
        <f>Oct!H26+G26</f>
        <v>21742.28</v>
      </c>
      <c r="I26" s="31">
        <f t="shared" si="0"/>
        <v>0</v>
      </c>
      <c r="J26" s="31">
        <f t="shared" si="1"/>
        <v>40025.160000000003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1924.17</v>
      </c>
      <c r="E27" s="8"/>
      <c r="F27" s="31">
        <f>(Jul!E27*5)+(Aug!E27*4)+(Sep!E27*3)+(Oct!E27*2)+(Nov!E27*1)</f>
        <v>0</v>
      </c>
      <c r="G27" s="8"/>
      <c r="H27" s="31">
        <f>Oct!H27+G27</f>
        <v>1917.96</v>
      </c>
      <c r="I27" s="31">
        <f t="shared" si="0"/>
        <v>0</v>
      </c>
      <c r="J27" s="31">
        <f t="shared" si="1"/>
        <v>3842.13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1131.68</v>
      </c>
      <c r="D28" s="31">
        <f>(Jul!C28*5)+(Aug!C28*4)+(Sep!C28*3)+(Oct!C28*2)+(Nov!C28*1)</f>
        <v>6422.4800000000005</v>
      </c>
      <c r="E28" s="8"/>
      <c r="F28" s="31">
        <f>(Jul!E28*5)+(Aug!E28*4)+(Sep!E28*3)+(Oct!E28*2)+(Nov!E28*1)</f>
        <v>0</v>
      </c>
      <c r="G28" s="8">
        <v>14676.2</v>
      </c>
      <c r="H28" s="31">
        <f>Oct!H28+G28</f>
        <v>39241.61</v>
      </c>
      <c r="I28" s="31">
        <f t="shared" si="0"/>
        <v>15807.880000000001</v>
      </c>
      <c r="J28" s="31">
        <f t="shared" si="1"/>
        <v>45664.090000000004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588.98</v>
      </c>
      <c r="E29" s="8"/>
      <c r="F29" s="31">
        <f>(Jul!E29*5)+(Aug!E29*4)+(Sep!E29*3)+(Oct!E29*2)+(Nov!E29*1)</f>
        <v>0</v>
      </c>
      <c r="G29" s="8"/>
      <c r="H29" s="31">
        <f>Oct!H29+G29</f>
        <v>249.49</v>
      </c>
      <c r="I29" s="31">
        <f t="shared" si="0"/>
        <v>0</v>
      </c>
      <c r="J29" s="31">
        <f t="shared" si="1"/>
        <v>838.47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1551.9499999999998</v>
      </c>
      <c r="E30" s="8"/>
      <c r="F30" s="31">
        <f>(Jul!E30*5)+(Aug!E30*4)+(Sep!E30*3)+(Oct!E30*2)+(Nov!E30*1)</f>
        <v>0</v>
      </c>
      <c r="G30" s="8"/>
      <c r="H30" s="31">
        <f>Oct!H30+G30</f>
        <v>2260.09</v>
      </c>
      <c r="I30" s="31">
        <f t="shared" si="0"/>
        <v>0</v>
      </c>
      <c r="J30" s="31">
        <f t="shared" si="1"/>
        <v>3812.04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6782.6</v>
      </c>
      <c r="D31" s="31">
        <f>(Jul!C31*5)+(Aug!C31*4)+(Sep!C31*3)+(Oct!C31*2)+(Nov!C31*1)</f>
        <v>29948.85</v>
      </c>
      <c r="E31" s="8"/>
      <c r="F31" s="31">
        <f>(Jul!E31*5)+(Aug!E31*4)+(Sep!E31*3)+(Oct!E31*2)+(Nov!E31*1)</f>
        <v>0</v>
      </c>
      <c r="G31" s="8"/>
      <c r="H31" s="31">
        <f>Oct!H31+G31</f>
        <v>171146.44</v>
      </c>
      <c r="I31" s="31">
        <f t="shared" si="0"/>
        <v>6782.6</v>
      </c>
      <c r="J31" s="31">
        <f t="shared" si="1"/>
        <v>201095.29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1078.52</v>
      </c>
      <c r="E32" s="8"/>
      <c r="F32" s="31">
        <f>(Jul!E32*5)+(Aug!E32*4)+(Sep!E32*3)+(Oct!E32*2)+(Nov!E32*1)</f>
        <v>0</v>
      </c>
      <c r="G32" s="8"/>
      <c r="H32" s="31">
        <f>Oct!H32+G32</f>
        <v>9055.2199999999993</v>
      </c>
      <c r="I32" s="31">
        <f t="shared" si="0"/>
        <v>0</v>
      </c>
      <c r="J32" s="31">
        <f t="shared" si="1"/>
        <v>10133.74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3572.7</v>
      </c>
      <c r="E33" s="8"/>
      <c r="F33" s="31">
        <f>(Jul!E33*5)+(Aug!E33*4)+(Sep!E33*3)+(Oct!E33*2)+(Nov!E33*1)</f>
        <v>0</v>
      </c>
      <c r="G33" s="8"/>
      <c r="H33" s="31">
        <f>Oct!H33+G33</f>
        <v>9090.7999999999993</v>
      </c>
      <c r="I33" s="31">
        <f t="shared" si="0"/>
        <v>0</v>
      </c>
      <c r="J33" s="31">
        <f t="shared" si="1"/>
        <v>12663.5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1941.28</v>
      </c>
      <c r="E34" s="8"/>
      <c r="F34" s="31">
        <f>(Jul!E34*5)+(Aug!E34*4)+(Sep!E34*3)+(Oct!E34*2)+(Nov!E34*1)</f>
        <v>0</v>
      </c>
      <c r="G34" s="8"/>
      <c r="H34" s="31">
        <f>Oct!H34+G34</f>
        <v>2426.6</v>
      </c>
      <c r="I34" s="31">
        <f t="shared" si="0"/>
        <v>0</v>
      </c>
      <c r="J34" s="31">
        <f t="shared" si="1"/>
        <v>4367.88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144.13999999999999</v>
      </c>
      <c r="D35" s="31">
        <f>(Jul!C35*5)+(Aug!C35*4)+(Sep!C35*3)+(Oct!C35*2)+(Nov!C35*1)</f>
        <v>22028.09</v>
      </c>
      <c r="E35" s="8"/>
      <c r="F35" s="31">
        <f>(Jul!E35*5)+(Aug!E35*4)+(Sep!E35*3)+(Oct!E35*2)+(Nov!E35*1)</f>
        <v>0</v>
      </c>
      <c r="G35" s="8">
        <v>1987.58</v>
      </c>
      <c r="H35" s="31">
        <f>Oct!H35+G35</f>
        <v>26232.47</v>
      </c>
      <c r="I35" s="31">
        <f t="shared" si="0"/>
        <v>2131.7199999999998</v>
      </c>
      <c r="J35" s="31">
        <f t="shared" si="1"/>
        <v>48260.56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1441.71</v>
      </c>
      <c r="D37" s="31">
        <f>(Jul!C37*5)+(Aug!C37*4)+(Sep!C37*3)+(Oct!C37*2)+(Nov!C37*1)</f>
        <v>1441.71</v>
      </c>
      <c r="E37" s="8"/>
      <c r="F37" s="31">
        <f>(Jul!E37*5)+(Aug!E37*4)+(Sep!E37*3)+(Oct!E37*2)+(Nov!E37*1)</f>
        <v>0</v>
      </c>
      <c r="G37" s="8">
        <v>17114.04</v>
      </c>
      <c r="H37" s="31">
        <f>Oct!H37+G37</f>
        <v>17114.04</v>
      </c>
      <c r="I37" s="31">
        <f t="shared" si="0"/>
        <v>18555.75</v>
      </c>
      <c r="J37" s="31">
        <f t="shared" si="1"/>
        <v>18555.75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299.06</v>
      </c>
      <c r="D38" s="31">
        <f>(Jul!C38*5)+(Aug!C38*4)+(Sep!C38*3)+(Oct!C38*2)+(Nov!C38*1)</f>
        <v>6085.3200000000006</v>
      </c>
      <c r="E38" s="8"/>
      <c r="F38" s="31">
        <f>(Jul!E38*5)+(Aug!E38*4)+(Sep!E38*3)+(Oct!E38*2)+(Nov!E38*1)</f>
        <v>0</v>
      </c>
      <c r="G38" s="8">
        <v>3809.58</v>
      </c>
      <c r="H38" s="31">
        <f>Oct!H38+G38</f>
        <v>8926.369999999999</v>
      </c>
      <c r="I38" s="31">
        <f t="shared" si="0"/>
        <v>4108.6400000000003</v>
      </c>
      <c r="J38" s="31">
        <f t="shared" si="1"/>
        <v>15011.689999999999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(Jul!C39*5)+(Aug!C39*4)+(Sep!C39*3)+(Oct!C39*2)+(Nov!C39*1)</f>
        <v>18185.23</v>
      </c>
      <c r="E39" s="8"/>
      <c r="F39" s="31">
        <f>(Jul!E39*5)+(Aug!E39*4)+(Sep!E39*3)+(Oct!E39*2)+(Nov!E39*1)</f>
        <v>0</v>
      </c>
      <c r="G39" s="8"/>
      <c r="H39" s="31">
        <f>Oct!H39+G39</f>
        <v>44614.270000000004</v>
      </c>
      <c r="I39" s="31">
        <f t="shared" si="0"/>
        <v>0</v>
      </c>
      <c r="J39" s="31">
        <f t="shared" si="1"/>
        <v>62799.5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1788.13</v>
      </c>
      <c r="D40" s="31">
        <f>(Jul!C40*5)+(Aug!C40*4)+(Sep!C40*3)+(Oct!C40*2)+(Nov!C40*1)</f>
        <v>23362.45</v>
      </c>
      <c r="E40" s="8"/>
      <c r="F40" s="31">
        <f>(Jul!E40*5)+(Aug!E40*4)+(Sep!E40*3)+(Oct!E40*2)+(Nov!E40*1)</f>
        <v>0</v>
      </c>
      <c r="G40" s="8">
        <v>5867.95</v>
      </c>
      <c r="H40" s="31">
        <f>Oct!H40+G40</f>
        <v>83010.38</v>
      </c>
      <c r="I40" s="31">
        <f t="shared" si="0"/>
        <v>7656.08</v>
      </c>
      <c r="J40" s="31">
        <f t="shared" si="1"/>
        <v>106372.83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992.04</v>
      </c>
      <c r="D42" s="31">
        <f>(Jul!C42*5)+(Aug!C42*4)+(Sep!C42*3)+(Oct!C42*2)+(Nov!C42*1)</f>
        <v>55354.670000000006</v>
      </c>
      <c r="E42" s="8"/>
      <c r="F42" s="31">
        <f>(Jul!E42*5)+(Aug!E42*4)+(Sep!E42*3)+(Oct!E42*2)+(Nov!E42*1)</f>
        <v>0</v>
      </c>
      <c r="G42" s="8">
        <v>1958.86</v>
      </c>
      <c r="H42" s="31">
        <f>Oct!H42+G42</f>
        <v>187456.96999999997</v>
      </c>
      <c r="I42" s="31">
        <f t="shared" si="0"/>
        <v>2950.8999999999996</v>
      </c>
      <c r="J42" s="31">
        <f t="shared" si="1"/>
        <v>242811.63999999998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28441.7</v>
      </c>
      <c r="E43" s="8"/>
      <c r="F43" s="31">
        <f>(Jul!E43*5)+(Aug!E43*4)+(Sep!E43*3)+(Oct!E43*2)+(Nov!E43*1)</f>
        <v>0</v>
      </c>
      <c r="G43" s="8"/>
      <c r="H43" s="31">
        <f>Oct!H43+G43</f>
        <v>16977.739999999998</v>
      </c>
      <c r="I43" s="31">
        <f t="shared" si="0"/>
        <v>0</v>
      </c>
      <c r="J43" s="31">
        <f t="shared" si="1"/>
        <v>45419.44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1261.26</v>
      </c>
      <c r="D44" s="31">
        <f>(Jul!C44*5)+(Aug!C44*4)+(Sep!C44*3)+(Oct!C44*2)+(Nov!C44*1)</f>
        <v>8505.94</v>
      </c>
      <c r="E44" s="8"/>
      <c r="F44" s="31">
        <f>(Jul!E44*5)+(Aug!E44*4)+(Sep!E44*3)+(Oct!E44*2)+(Nov!E44*1)</f>
        <v>0</v>
      </c>
      <c r="G44" s="8">
        <v>6288.12</v>
      </c>
      <c r="H44" s="31">
        <f>Oct!H44+G44</f>
        <v>11039.07</v>
      </c>
      <c r="I44" s="31">
        <f t="shared" si="0"/>
        <v>7549.38</v>
      </c>
      <c r="J44" s="31">
        <f t="shared" si="1"/>
        <v>19545.010000000002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416.1</v>
      </c>
      <c r="D45" s="31">
        <f>(Jul!C45*5)+(Aug!C45*4)+(Sep!C45*3)+(Oct!C45*2)+(Nov!C45*1)</f>
        <v>416.1</v>
      </c>
      <c r="E45" s="8"/>
      <c r="F45" s="31">
        <f>(Jul!E45*5)+(Aug!E45*4)+(Sep!E45*3)+(Oct!E45*2)+(Nov!E45*1)</f>
        <v>0</v>
      </c>
      <c r="G45" s="8">
        <v>1422.9</v>
      </c>
      <c r="H45" s="31">
        <f>Oct!H45+G45</f>
        <v>1422.9</v>
      </c>
      <c r="I45" s="31">
        <f t="shared" si="0"/>
        <v>1839</v>
      </c>
      <c r="J45" s="31">
        <f t="shared" si="1"/>
        <v>1839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8368.56</v>
      </c>
      <c r="E47" s="8"/>
      <c r="F47" s="31">
        <f>(Jul!E47*5)+(Aug!E47*4)+(Sep!E47*3)+(Oct!E47*2)+(Nov!E47*1)</f>
        <v>0</v>
      </c>
      <c r="G47" s="8"/>
      <c r="H47" s="31">
        <f>Oct!H47+G47</f>
        <v>25290.739999999998</v>
      </c>
      <c r="I47" s="31">
        <f t="shared" si="0"/>
        <v>0</v>
      </c>
      <c r="J47" s="31">
        <f t="shared" si="1"/>
        <v>33659.299999999996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2233.52</v>
      </c>
      <c r="D48" s="31">
        <f>(Jul!C48*5)+(Aug!C48*4)+(Sep!C48*3)+(Oct!C48*2)+(Nov!C48*1)</f>
        <v>58487.999999999993</v>
      </c>
      <c r="E48" s="8"/>
      <c r="F48" s="31">
        <f>(Jul!E48*5)+(Aug!E48*4)+(Sep!E48*3)+(Oct!E48*2)+(Nov!E48*1)</f>
        <v>0</v>
      </c>
      <c r="G48" s="8">
        <v>20924.060000000001</v>
      </c>
      <c r="H48" s="31">
        <f>Oct!H48+G48</f>
        <v>350026.86</v>
      </c>
      <c r="I48" s="31">
        <f t="shared" si="0"/>
        <v>23157.58</v>
      </c>
      <c r="J48" s="31">
        <f t="shared" si="1"/>
        <v>408514.86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382.76</v>
      </c>
      <c r="D49" s="31">
        <f>(Jul!C49*5)+(Aug!C49*4)+(Sep!C49*3)+(Oct!C49*2)+(Nov!C49*1)</f>
        <v>13083.529999999999</v>
      </c>
      <c r="E49" s="8"/>
      <c r="F49" s="31">
        <f>(Jul!E49*5)+(Aug!E49*4)+(Sep!E49*3)+(Oct!E49*2)+(Nov!E49*1)</f>
        <v>0</v>
      </c>
      <c r="G49" s="8">
        <v>14302.11</v>
      </c>
      <c r="H49" s="31">
        <f>Oct!H49+G49</f>
        <v>101232.07</v>
      </c>
      <c r="I49" s="31">
        <f t="shared" si="0"/>
        <v>14684.87</v>
      </c>
      <c r="J49" s="31">
        <f t="shared" si="1"/>
        <v>114315.6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959.59999999999991</v>
      </c>
      <c r="E50" s="8"/>
      <c r="F50" s="31">
        <f>(Jul!E50*5)+(Aug!E50*4)+(Sep!E50*3)+(Oct!E50*2)+(Nov!E50*1)</f>
        <v>0</v>
      </c>
      <c r="G50" s="8"/>
      <c r="H50" s="31">
        <f>Oct!H50+G50</f>
        <v>3235.46</v>
      </c>
      <c r="I50" s="31">
        <f t="shared" si="0"/>
        <v>0</v>
      </c>
      <c r="J50" s="31">
        <f t="shared" si="1"/>
        <v>4195.0599999999995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2335.85</v>
      </c>
      <c r="D51" s="31">
        <f>(Jul!C51*5)+(Aug!C51*4)+(Sep!C51*3)+(Oct!C51*2)+(Nov!C51*1)</f>
        <v>29491.06</v>
      </c>
      <c r="E51" s="8"/>
      <c r="F51" s="31">
        <f>(Jul!E51*5)+(Aug!E51*4)+(Sep!E51*3)+(Oct!E51*2)+(Nov!E51*1)</f>
        <v>0</v>
      </c>
      <c r="G51" s="8">
        <v>4365</v>
      </c>
      <c r="H51" s="31">
        <f>Oct!H51+G51</f>
        <v>41840.149999999994</v>
      </c>
      <c r="I51" s="31">
        <f t="shared" si="0"/>
        <v>6700.85</v>
      </c>
      <c r="J51" s="31">
        <f t="shared" si="1"/>
        <v>71331.209999999992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31490.57</v>
      </c>
      <c r="E52" s="8"/>
      <c r="F52" s="31">
        <f>(Jul!E52*5)+(Aug!E52*4)+(Sep!E52*3)+(Oct!E52*2)+(Nov!E52*1)</f>
        <v>36498.300000000003</v>
      </c>
      <c r="G52" s="8"/>
      <c r="H52" s="31">
        <f>Oct!H52+G52</f>
        <v>34860.71</v>
      </c>
      <c r="I52" s="31">
        <f t="shared" si="0"/>
        <v>0</v>
      </c>
      <c r="J52" s="31">
        <f t="shared" si="1"/>
        <v>102849.57999999999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295.18</v>
      </c>
      <c r="D54" s="31">
        <f>(Jul!C54*5)+(Aug!C54*4)+(Sep!C54*3)+(Oct!C54*2)+(Nov!C54*1)</f>
        <v>7481.0300000000007</v>
      </c>
      <c r="E54" s="8"/>
      <c r="F54" s="31">
        <f>(Jul!E54*5)+(Aug!E54*4)+(Sep!E54*3)+(Oct!E54*2)+(Nov!E54*1)</f>
        <v>0</v>
      </c>
      <c r="G54" s="8">
        <v>3435.55</v>
      </c>
      <c r="H54" s="31">
        <f>Oct!H54+G54</f>
        <v>74220.55</v>
      </c>
      <c r="I54" s="31">
        <f t="shared" si="0"/>
        <v>3730.73</v>
      </c>
      <c r="J54" s="31">
        <f t="shared" si="1"/>
        <v>81701.58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438.49</v>
      </c>
      <c r="D55" s="31">
        <f>(Jul!C55*5)+(Aug!C55*4)+(Sep!C55*3)+(Oct!C55*2)+(Nov!C55*1)</f>
        <v>10150.26</v>
      </c>
      <c r="E55" s="8"/>
      <c r="F55" s="31">
        <f>(Jul!E55*5)+(Aug!E55*4)+(Sep!E55*3)+(Oct!E55*2)+(Nov!E55*1)</f>
        <v>0</v>
      </c>
      <c r="G55" s="8">
        <v>776.5</v>
      </c>
      <c r="H55" s="31">
        <f>Oct!H55+G55</f>
        <v>31768.880000000001</v>
      </c>
      <c r="I55" s="31">
        <f t="shared" si="0"/>
        <v>1214.99</v>
      </c>
      <c r="J55" s="31">
        <f t="shared" si="1"/>
        <v>41919.14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(Jul!C60*5)+(Aug!C60*4)+(Sep!C60*3)+(Oct!C60*2)+(Nov!C60*1)</f>
        <v>30422.86</v>
      </c>
      <c r="E60" s="8"/>
      <c r="F60" s="31">
        <f>(Jul!E60*5)+(Aug!E60*4)+(Sep!E60*3)+(Oct!E60*2)+(Nov!E60*1)</f>
        <v>4912</v>
      </c>
      <c r="G60" s="8"/>
      <c r="H60" s="31">
        <f>Oct!H60+G60</f>
        <v>67978.34</v>
      </c>
      <c r="I60" s="31">
        <f t="shared" si="0"/>
        <v>0</v>
      </c>
      <c r="J60" s="31">
        <f t="shared" si="1"/>
        <v>103313.2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4704.25</v>
      </c>
      <c r="E63" s="8"/>
      <c r="F63" s="31">
        <f>(Jul!E63*5)+(Aug!E63*4)+(Sep!E63*3)+(Oct!E63*2)+(Nov!E63*1)</f>
        <v>0</v>
      </c>
      <c r="G63" s="8"/>
      <c r="H63" s="31">
        <f>Oct!H63+G63</f>
        <v>79113.08</v>
      </c>
      <c r="I63" s="31">
        <f t="shared" si="0"/>
        <v>0</v>
      </c>
      <c r="J63" s="31">
        <f t="shared" si="1"/>
        <v>83817.33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277.95999999999998</v>
      </c>
      <c r="E67" s="8"/>
      <c r="F67" s="31">
        <f>(Jul!E67*5)+(Aug!E67*4)+(Sep!E67*3)+(Oct!E67*2)+(Nov!E67*1)</f>
        <v>0</v>
      </c>
      <c r="G67" s="8"/>
      <c r="H67" s="31">
        <f>Oct!H67+G67</f>
        <v>972.86</v>
      </c>
      <c r="I67" s="31">
        <f t="shared" si="2"/>
        <v>0</v>
      </c>
      <c r="J67" s="31">
        <f t="shared" si="3"/>
        <v>1250.82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332.03</v>
      </c>
      <c r="D68" s="31">
        <f>(Jul!C68*5)+(Aug!C68*4)+(Sep!C68*3)+(Oct!C68*2)+(Nov!C68*1)</f>
        <v>332.03</v>
      </c>
      <c r="E68" s="8"/>
      <c r="F68" s="31">
        <f>(Jul!E68*5)+(Aug!E68*4)+(Sep!E68*3)+(Oct!E68*2)+(Nov!E68*1)</f>
        <v>0</v>
      </c>
      <c r="G68" s="8">
        <v>312.49</v>
      </c>
      <c r="H68" s="31">
        <f>Oct!H68+G68</f>
        <v>312.49</v>
      </c>
      <c r="I68" s="31">
        <f t="shared" si="2"/>
        <v>644.52</v>
      </c>
      <c r="J68" s="31">
        <f t="shared" si="3"/>
        <v>644.52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142.29</v>
      </c>
      <c r="D70" s="31">
        <f>(Jul!C70*5)+(Aug!C70*4)+(Sep!C70*3)+(Oct!C70*2)+(Nov!C70*1)</f>
        <v>142.29</v>
      </c>
      <c r="E70" s="8"/>
      <c r="F70" s="31">
        <f>(Jul!E70*5)+(Aug!E70*4)+(Sep!E70*3)+(Oct!E70*2)+(Nov!E70*1)</f>
        <v>0</v>
      </c>
      <c r="G70" s="8">
        <v>1280.6099999999999</v>
      </c>
      <c r="H70" s="31">
        <f>Oct!H70+G70</f>
        <v>1565.61</v>
      </c>
      <c r="I70" s="31">
        <f t="shared" si="2"/>
        <v>1422.8999999999999</v>
      </c>
      <c r="J70" s="31">
        <f t="shared" si="3"/>
        <v>1707.8999999999999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576.66</v>
      </c>
      <c r="D71" s="31">
        <f>(Jul!C71*5)+(Aug!C71*4)+(Sep!C71*3)+(Oct!C71*2)+(Nov!C71*1)</f>
        <v>18421.61</v>
      </c>
      <c r="E71" s="8"/>
      <c r="F71" s="31">
        <f>(Jul!E71*5)+(Aug!E71*4)+(Sep!E71*3)+(Oct!E71*2)+(Nov!E71*1)</f>
        <v>0</v>
      </c>
      <c r="G71" s="8">
        <v>1158.1500000000001</v>
      </c>
      <c r="H71" s="31">
        <f>Oct!H71+G71</f>
        <v>16220.07</v>
      </c>
      <c r="I71" s="31">
        <f t="shared" si="2"/>
        <v>1734.81</v>
      </c>
      <c r="J71" s="31">
        <f t="shared" si="3"/>
        <v>34641.68</v>
      </c>
    </row>
    <row r="72" spans="1:10" s="3" customFormat="1" ht="21.75" x14ac:dyDescent="0.2">
      <c r="A72" s="19" t="s">
        <v>123</v>
      </c>
      <c r="B72" s="2"/>
      <c r="C72" s="32">
        <f>SUM(C32:C71)</f>
        <v>13079.220000000003</v>
      </c>
      <c r="D72" s="32">
        <f t="shared" ref="D72:J72" si="4">SUM(D5:D31)</f>
        <v>422461.27999999991</v>
      </c>
      <c r="E72" s="32">
        <f t="shared" si="4"/>
        <v>0</v>
      </c>
      <c r="F72" s="32">
        <f t="shared" si="4"/>
        <v>6140</v>
      </c>
      <c r="G72" s="32">
        <f t="shared" si="4"/>
        <v>75262.490000000005</v>
      </c>
      <c r="H72" s="32">
        <f t="shared" si="4"/>
        <v>1189908.3799999999</v>
      </c>
      <c r="I72" s="32">
        <f t="shared" si="4"/>
        <v>94786.24000000002</v>
      </c>
      <c r="J72" s="32">
        <f t="shared" si="4"/>
        <v>1618509.6600000001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13079.220000000003</v>
      </c>
      <c r="D73" s="32">
        <f t="shared" si="5"/>
        <v>384227.32000000007</v>
      </c>
      <c r="E73" s="32">
        <f t="shared" si="5"/>
        <v>0</v>
      </c>
      <c r="F73" s="32">
        <f t="shared" si="5"/>
        <v>41410.300000000003</v>
      </c>
      <c r="G73" s="32">
        <f t="shared" si="5"/>
        <v>85003.500000000015</v>
      </c>
      <c r="H73" s="32">
        <f t="shared" si="5"/>
        <v>1246004.7000000004</v>
      </c>
      <c r="I73" s="32">
        <f t="shared" si="5"/>
        <v>98082.72</v>
      </c>
      <c r="J73" s="32">
        <f t="shared" si="5"/>
        <v>1671642.32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26158.440000000006</v>
      </c>
      <c r="D74" s="32">
        <f t="shared" ref="D74:J74" si="6">SUM(D72:D73)</f>
        <v>806688.6</v>
      </c>
      <c r="E74" s="32">
        <f t="shared" si="6"/>
        <v>0</v>
      </c>
      <c r="F74" s="32">
        <f t="shared" si="6"/>
        <v>47550.3</v>
      </c>
      <c r="G74" s="32">
        <f t="shared" si="6"/>
        <v>160265.99000000002</v>
      </c>
      <c r="H74" s="32">
        <f t="shared" si="6"/>
        <v>2435913.08</v>
      </c>
      <c r="I74" s="32">
        <f t="shared" si="6"/>
        <v>192868.96000000002</v>
      </c>
      <c r="J74" s="32">
        <f t="shared" si="6"/>
        <v>3290151.9800000004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47" activePane="bottomLeft" state="frozen"/>
      <selection pane="bottomLeft" activeCell="E70" sqref="E70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13030.01</v>
      </c>
      <c r="D5" s="31">
        <f>(Jul!C5*6)+(Aug!C5*5)+(Sep!C5*4)+(Oct!C5*3)+(Nov!C5*2)+(Dec!C5*1)</f>
        <v>164177.24</v>
      </c>
      <c r="E5" s="8">
        <v>1244</v>
      </c>
      <c r="F5" s="31">
        <f>(Jul!E5*6)+(Aug!E5*5)+(Sep!E5*4)+(Oct!E5*3)+(Nov!E5*2)+(Dec!E5*1)</f>
        <v>8612</v>
      </c>
      <c r="G5" s="8">
        <v>77603.759999999995</v>
      </c>
      <c r="H5" s="31">
        <f>Nov!H5+G5</f>
        <v>377935.75</v>
      </c>
      <c r="I5" s="31">
        <f t="shared" ref="I5:I63" si="0">C5+E5+G5</f>
        <v>91877.76999999999</v>
      </c>
      <c r="J5" s="31">
        <f t="shared" ref="J5:J63" si="1">D5+F5+H5</f>
        <v>550724.99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10233.969999999999</v>
      </c>
      <c r="E6" s="8"/>
      <c r="F6" s="31">
        <f>(Jul!E6*6)+(Aug!E6*5)+(Sep!E6*4)+(Oct!E6*3)+(Nov!E6*2)+(Dec!E6*1)</f>
        <v>0</v>
      </c>
      <c r="G6" s="8"/>
      <c r="H6" s="31">
        <f>Nov!H6+G6</f>
        <v>117051.97</v>
      </c>
      <c r="I6" s="31">
        <f t="shared" si="0"/>
        <v>0</v>
      </c>
      <c r="J6" s="31">
        <f t="shared" si="1"/>
        <v>127285.94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10542.85</v>
      </c>
      <c r="E7" s="8"/>
      <c r="F7" s="31">
        <f>(Jul!E7*6)+(Aug!E7*5)+(Sep!E7*4)+(Oct!E7*3)+(Nov!E7*2)+(Dec!E7*1)</f>
        <v>0</v>
      </c>
      <c r="G7" s="8"/>
      <c r="H7" s="31">
        <f>Nov!H7+G7</f>
        <v>41763</v>
      </c>
      <c r="I7" s="31">
        <f t="shared" si="0"/>
        <v>0</v>
      </c>
      <c r="J7" s="31">
        <f t="shared" si="1"/>
        <v>52305.85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2551.6799999999998</v>
      </c>
      <c r="E8" s="8"/>
      <c r="F8" s="31">
        <f>(Jul!E8*6)+(Aug!E8*5)+(Sep!E8*4)+(Oct!E8*3)+(Nov!E8*2)+(Dec!E8*1)</f>
        <v>0</v>
      </c>
      <c r="G8" s="8"/>
      <c r="H8" s="31">
        <f>Nov!H8+G8</f>
        <v>65743.58</v>
      </c>
      <c r="I8" s="31">
        <f t="shared" si="0"/>
        <v>0</v>
      </c>
      <c r="J8" s="31">
        <f t="shared" si="1"/>
        <v>68295.259999999995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3265.25</v>
      </c>
      <c r="D9" s="31">
        <f>(Jul!C9*6)+(Aug!C9*5)+(Sep!C9*4)+(Oct!C9*3)+(Nov!C9*2)+(Dec!C9*1)</f>
        <v>34270.67</v>
      </c>
      <c r="E9" s="8"/>
      <c r="F9" s="31">
        <f>(Jul!E9*6)+(Aug!E9*5)+(Sep!E9*4)+(Oct!E9*3)+(Nov!E9*2)+(Dec!E9*1)</f>
        <v>0</v>
      </c>
      <c r="G9" s="8">
        <v>6937.64</v>
      </c>
      <c r="H9" s="31">
        <f>Nov!H9+G9</f>
        <v>22461.030000000002</v>
      </c>
      <c r="I9" s="31">
        <f t="shared" si="0"/>
        <v>10202.89</v>
      </c>
      <c r="J9" s="31">
        <f t="shared" si="1"/>
        <v>56731.7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298.16000000000003</v>
      </c>
      <c r="D10" s="31">
        <f>(Jul!C10*6)+(Aug!C10*5)+(Sep!C10*4)+(Oct!C10*3)+(Nov!C10*2)+(Dec!C10*1)</f>
        <v>120812.95</v>
      </c>
      <c r="E10" s="8"/>
      <c r="F10" s="31">
        <f>(Jul!E10*6)+(Aug!E10*5)+(Sep!E10*4)+(Oct!E10*3)+(Nov!E10*2)+(Dec!E10*1)</f>
        <v>0</v>
      </c>
      <c r="G10" s="8">
        <v>250.25</v>
      </c>
      <c r="H10" s="31">
        <f>Nov!H10+G10</f>
        <v>169273.77999999997</v>
      </c>
      <c r="I10" s="31">
        <f t="shared" si="0"/>
        <v>548.41000000000008</v>
      </c>
      <c r="J10" s="31">
        <f t="shared" si="1"/>
        <v>290086.73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(Jul!C11*6)+(Aug!C11*5)+(Sep!C11*4)+(Oct!C11*3)+(Nov!C11*2)+(Dec!C11*1)</f>
        <v>10272.9</v>
      </c>
      <c r="E11" s="8"/>
      <c r="F11" s="31">
        <f>(Jul!E11*6)+(Aug!E11*5)+(Sep!E11*4)+(Oct!E11*3)+(Nov!E11*2)+(Dec!E11*1)</f>
        <v>0</v>
      </c>
      <c r="G11" s="8"/>
      <c r="H11" s="31">
        <f>Nov!H11+G11</f>
        <v>21851.51</v>
      </c>
      <c r="I11" s="31">
        <f t="shared" si="0"/>
        <v>0</v>
      </c>
      <c r="J11" s="31">
        <f t="shared" si="1"/>
        <v>32124.409999999996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0</v>
      </c>
      <c r="E13" s="8"/>
      <c r="F13" s="31">
        <f>(Jul!E13*6)+(Aug!E13*5)+(Sep!E13*4)+(Oct!E13*3)+(Nov!E13*2)+(Dec!E13*1)</f>
        <v>0</v>
      </c>
      <c r="G13" s="8"/>
      <c r="H13" s="31">
        <f>Nov!H13+G13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21152.98</v>
      </c>
      <c r="E14" s="8"/>
      <c r="F14" s="31">
        <f>(Jul!E14*6)+(Aug!E14*5)+(Sep!E14*4)+(Oct!E14*3)+(Nov!E14*2)+(Dec!E14*1)</f>
        <v>0</v>
      </c>
      <c r="G14" s="8"/>
      <c r="H14" s="31">
        <f>Nov!H14+G14</f>
        <v>86880.36</v>
      </c>
      <c r="I14" s="31">
        <f t="shared" si="0"/>
        <v>0</v>
      </c>
      <c r="J14" s="31">
        <f t="shared" si="1"/>
        <v>108033.34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28.07</v>
      </c>
      <c r="D16" s="31">
        <f>(Jul!C16*6)+(Aug!C16*5)+(Sep!C16*4)+(Oct!C16*3)+(Nov!C16*2)+(Dec!C16*1)</f>
        <v>92119.340000000011</v>
      </c>
      <c r="E16" s="8"/>
      <c r="F16" s="31">
        <f>(Jul!E16*6)+(Aug!E16*5)+(Sep!E16*4)+(Oct!E16*3)+(Nov!E16*2)+(Dec!E16*1)</f>
        <v>0</v>
      </c>
      <c r="G16" s="8"/>
      <c r="H16" s="31">
        <f>Nov!H16+G16</f>
        <v>126772.11</v>
      </c>
      <c r="I16" s="31">
        <f t="shared" si="0"/>
        <v>28.07</v>
      </c>
      <c r="J16" s="31">
        <f t="shared" si="1"/>
        <v>218891.45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164.09</v>
      </c>
      <c r="D17" s="31">
        <f>(Jul!C17*6)+(Aug!C17*5)+(Sep!C17*4)+(Oct!C17*3)+(Nov!C17*2)+(Dec!C17*1)</f>
        <v>12728.130000000001</v>
      </c>
      <c r="E17" s="8"/>
      <c r="F17" s="31">
        <f>(Jul!E17*6)+(Aug!E17*5)+(Sep!E17*4)+(Oct!E17*3)+(Nov!E17*2)+(Dec!E17*1)</f>
        <v>0</v>
      </c>
      <c r="G17" s="8">
        <v>3810</v>
      </c>
      <c r="H17" s="31">
        <f>Nov!H17+G17</f>
        <v>3810</v>
      </c>
      <c r="I17" s="31">
        <f t="shared" si="0"/>
        <v>3974.09</v>
      </c>
      <c r="J17" s="31">
        <f t="shared" si="1"/>
        <v>16538.13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197.22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197.22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6502</v>
      </c>
      <c r="E21" s="8"/>
      <c r="F21" s="31">
        <f>(Jul!E21*6)+(Aug!E21*5)+(Sep!E21*4)+(Oct!E21*3)+(Nov!E21*2)+(Dec!E21*1)</f>
        <v>0</v>
      </c>
      <c r="G21" s="8"/>
      <c r="H21" s="31">
        <f>Nov!H21+G21</f>
        <v>6502</v>
      </c>
      <c r="I21" s="31">
        <f t="shared" si="0"/>
        <v>0</v>
      </c>
      <c r="J21" s="31">
        <f t="shared" si="1"/>
        <v>13004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144.13999999999999</v>
      </c>
      <c r="D22" s="31">
        <f>(Jul!C22*6)+(Aug!C22*5)+(Sep!C22*4)+(Oct!C22*3)+(Nov!C22*2)+(Dec!C22*1)</f>
        <v>3274.43</v>
      </c>
      <c r="E22" s="8"/>
      <c r="F22" s="31">
        <f>(Jul!E22*6)+(Aug!E22*5)+(Sep!E22*4)+(Oct!E22*3)+(Nov!E22*2)+(Dec!E22*1)</f>
        <v>0</v>
      </c>
      <c r="G22" s="8">
        <v>426.87</v>
      </c>
      <c r="H22" s="31">
        <f>Nov!H22+G22</f>
        <v>2333.94</v>
      </c>
      <c r="I22" s="31">
        <f t="shared" si="0"/>
        <v>571.01</v>
      </c>
      <c r="J22" s="31">
        <f t="shared" si="1"/>
        <v>5608.37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817.1</v>
      </c>
      <c r="D24" s="31">
        <f>(Jul!C24*6)+(Aug!C24*5)+(Sep!C24*4)+(Oct!C24*3)+(Nov!C24*2)+(Dec!C24*1)</f>
        <v>817.1</v>
      </c>
      <c r="E24" s="8"/>
      <c r="F24" s="31">
        <f>(Jul!E24*6)+(Aug!E24*5)+(Sep!E24*4)+(Oct!E24*3)+(Nov!E24*2)+(Dec!E24*1)</f>
        <v>0</v>
      </c>
      <c r="G24" s="8">
        <v>2395.6799999999998</v>
      </c>
      <c r="H24" s="31">
        <f>Nov!H24+G24</f>
        <v>2395.6799999999998</v>
      </c>
      <c r="I24" s="31">
        <f t="shared" si="0"/>
        <v>3212.7799999999997</v>
      </c>
      <c r="J24" s="31">
        <f t="shared" si="1"/>
        <v>3212.7799999999997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853.74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853.74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22853.600000000002</v>
      </c>
      <c r="E26" s="8"/>
      <c r="F26" s="31">
        <f>(Jul!E26*6)+(Aug!E26*5)+(Sep!E26*4)+(Oct!E26*3)+(Nov!E26*2)+(Dec!E26*1)</f>
        <v>0</v>
      </c>
      <c r="G26" s="8"/>
      <c r="H26" s="31">
        <f>Nov!H26+G26</f>
        <v>21742.28</v>
      </c>
      <c r="I26" s="31">
        <f t="shared" si="0"/>
        <v>0</v>
      </c>
      <c r="J26" s="31">
        <f t="shared" si="1"/>
        <v>44595.880000000005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52.71</v>
      </c>
      <c r="D27" s="31">
        <f>(Jul!C27*6)+(Aug!C27*5)+(Sep!C27*4)+(Oct!C27*3)+(Nov!C27*2)+(Dec!C27*1)</f>
        <v>2618.27</v>
      </c>
      <c r="E27" s="8"/>
      <c r="F27" s="31">
        <f>(Jul!E27*6)+(Aug!E27*5)+(Sep!E27*4)+(Oct!E27*3)+(Nov!E27*2)+(Dec!E27*1)</f>
        <v>0</v>
      </c>
      <c r="G27" s="8"/>
      <c r="H27" s="31">
        <f>Nov!H27+G27</f>
        <v>1917.96</v>
      </c>
      <c r="I27" s="31">
        <f t="shared" si="0"/>
        <v>52.71</v>
      </c>
      <c r="J27" s="31">
        <f t="shared" si="1"/>
        <v>4536.2299999999996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8883.56</v>
      </c>
      <c r="E28" s="8"/>
      <c r="F28" s="31">
        <f>(Jul!E28*6)+(Aug!E28*5)+(Sep!E28*4)+(Oct!E28*3)+(Nov!E28*2)+(Dec!E28*1)</f>
        <v>0</v>
      </c>
      <c r="G28" s="8"/>
      <c r="H28" s="31">
        <f>Nov!H28+G28</f>
        <v>39241.61</v>
      </c>
      <c r="I28" s="31">
        <f t="shared" si="0"/>
        <v>0</v>
      </c>
      <c r="J28" s="31">
        <f t="shared" si="1"/>
        <v>48125.17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2056.7399999999998</v>
      </c>
      <c r="D29" s="31">
        <f>(Jul!C29*6)+(Aug!C29*5)+(Sep!C29*4)+(Oct!C29*3)+(Nov!C29*2)+(Dec!C29*1)</f>
        <v>2940.21</v>
      </c>
      <c r="E29" s="8"/>
      <c r="F29" s="31">
        <f>(Jul!E29*6)+(Aug!E29*5)+(Sep!E29*4)+(Oct!E29*3)+(Nov!E29*2)+(Dec!E29*1)</f>
        <v>0</v>
      </c>
      <c r="G29" s="8">
        <v>5398.77</v>
      </c>
      <c r="H29" s="31">
        <f>Nov!H29+G29</f>
        <v>5648.26</v>
      </c>
      <c r="I29" s="31">
        <f t="shared" si="0"/>
        <v>7455.51</v>
      </c>
      <c r="J29" s="31">
        <f t="shared" si="1"/>
        <v>8588.4700000000012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1674.09</v>
      </c>
      <c r="D30" s="31">
        <f>(Jul!C30*6)+(Aug!C30*5)+(Sep!C30*4)+(Oct!C30*3)+(Nov!C30*2)+(Dec!C30*1)</f>
        <v>3649.5999999999995</v>
      </c>
      <c r="E30" s="8"/>
      <c r="F30" s="31">
        <f>(Jul!E30*6)+(Aug!E30*5)+(Sep!E30*4)+(Oct!E30*3)+(Nov!E30*2)+(Dec!E30*1)</f>
        <v>0</v>
      </c>
      <c r="G30" s="8">
        <v>3489.03</v>
      </c>
      <c r="H30" s="31">
        <f>Nov!H30+G30</f>
        <v>5749.1200000000008</v>
      </c>
      <c r="I30" s="31">
        <f t="shared" si="0"/>
        <v>5163.12</v>
      </c>
      <c r="J30" s="31">
        <f t="shared" si="1"/>
        <v>9398.7200000000012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5748.57</v>
      </c>
      <c r="D31" s="31">
        <f>(Jul!C31*6)+(Aug!C31*5)+(Sep!C31*4)+(Oct!C31*3)+(Nov!C31*2)+(Dec!C31*1)</f>
        <v>50153.99</v>
      </c>
      <c r="E31" s="8"/>
      <c r="F31" s="31">
        <f>(Jul!E31*6)+(Aug!E31*5)+(Sep!E31*4)+(Oct!E31*3)+(Nov!E31*2)+(Dec!E31*1)</f>
        <v>0</v>
      </c>
      <c r="G31" s="8">
        <v>27305.69</v>
      </c>
      <c r="H31" s="31">
        <f>Nov!H31+G31</f>
        <v>198452.13</v>
      </c>
      <c r="I31" s="31">
        <f t="shared" si="0"/>
        <v>33054.259999999995</v>
      </c>
      <c r="J31" s="31">
        <f t="shared" si="1"/>
        <v>248606.12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1348.15</v>
      </c>
      <c r="E32" s="8"/>
      <c r="F32" s="31">
        <f>(Jul!E32*6)+(Aug!E32*5)+(Sep!E32*4)+(Oct!E32*3)+(Nov!E32*2)+(Dec!E32*1)</f>
        <v>0</v>
      </c>
      <c r="G32" s="8"/>
      <c r="H32" s="31">
        <f>Nov!H32+G32</f>
        <v>9055.2199999999993</v>
      </c>
      <c r="I32" s="31">
        <f t="shared" si="0"/>
        <v>0</v>
      </c>
      <c r="J32" s="31">
        <f t="shared" si="1"/>
        <v>10403.369999999999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365.93</v>
      </c>
      <c r="D33" s="31">
        <f>(Jul!C33*6)+(Aug!C33*5)+(Sep!C33*4)+(Oct!C33*3)+(Nov!C33*2)+(Dec!C33*1)</f>
        <v>5166.3</v>
      </c>
      <c r="E33" s="8"/>
      <c r="F33" s="31">
        <f>(Jul!E33*6)+(Aug!E33*5)+(Sep!E33*4)+(Oct!E33*3)+(Nov!E33*2)+(Dec!E33*1)</f>
        <v>0</v>
      </c>
      <c r="G33" s="8">
        <v>1369.96</v>
      </c>
      <c r="H33" s="31">
        <f>Nov!H33+G33</f>
        <v>10460.759999999998</v>
      </c>
      <c r="I33" s="31">
        <f t="shared" si="0"/>
        <v>1735.89</v>
      </c>
      <c r="J33" s="31">
        <f t="shared" si="1"/>
        <v>15627.059999999998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2426.6</v>
      </c>
      <c r="E34" s="8"/>
      <c r="F34" s="31">
        <f>(Jul!E34*6)+(Aug!E34*5)+(Sep!E34*4)+(Oct!E34*3)+(Nov!E34*2)+(Dec!E34*1)</f>
        <v>0</v>
      </c>
      <c r="G34" s="8"/>
      <c r="H34" s="31">
        <f>Nov!H34+G34</f>
        <v>2426.6</v>
      </c>
      <c r="I34" s="31">
        <f t="shared" si="0"/>
        <v>0</v>
      </c>
      <c r="J34" s="31">
        <f t="shared" si="1"/>
        <v>4853.2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28661.83</v>
      </c>
      <c r="E35" s="8"/>
      <c r="F35" s="31">
        <f>(Jul!E35*6)+(Aug!E35*5)+(Sep!E35*4)+(Oct!E35*3)+(Nov!E35*2)+(Dec!E35*1)</f>
        <v>0</v>
      </c>
      <c r="G35" s="8"/>
      <c r="H35" s="31">
        <f>Nov!H35+G35</f>
        <v>26232.47</v>
      </c>
      <c r="I35" s="31">
        <f t="shared" si="0"/>
        <v>0</v>
      </c>
      <c r="J35" s="31">
        <f t="shared" si="1"/>
        <v>54894.3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2883.42</v>
      </c>
      <c r="E37" s="8"/>
      <c r="F37" s="31">
        <f>(Jul!E37*6)+(Aug!E37*5)+(Sep!E37*4)+(Oct!E37*3)+(Nov!E37*2)+(Dec!E37*1)</f>
        <v>0</v>
      </c>
      <c r="G37" s="8"/>
      <c r="H37" s="31">
        <f>Nov!H37+G37</f>
        <v>17114.04</v>
      </c>
      <c r="I37" s="31">
        <f t="shared" si="0"/>
        <v>0</v>
      </c>
      <c r="J37" s="31">
        <f t="shared" si="1"/>
        <v>19997.46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6406.7</v>
      </c>
      <c r="D38" s="31">
        <f>(Jul!C38*6)+(Aug!C38*5)+(Sep!C38*4)+(Oct!C38*3)+(Nov!C38*2)+(Dec!C38*1)</f>
        <v>14422.95</v>
      </c>
      <c r="E38" s="8"/>
      <c r="F38" s="31">
        <f>(Jul!E38*6)+(Aug!E38*5)+(Sep!E38*4)+(Oct!E38*3)+(Nov!E38*2)+(Dec!E38*1)</f>
        <v>0</v>
      </c>
      <c r="G38" s="8">
        <v>199352.57</v>
      </c>
      <c r="H38" s="31">
        <f>Nov!H38+G38</f>
        <v>208278.94</v>
      </c>
      <c r="I38" s="31">
        <f t="shared" si="0"/>
        <v>205759.27000000002</v>
      </c>
      <c r="J38" s="31">
        <f t="shared" si="1"/>
        <v>222701.89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1256.1199999999999</v>
      </c>
      <c r="D39" s="31">
        <f>(Jul!C39*6)+(Aug!C39*5)+(Sep!C39*4)+(Oct!C39*3)+(Nov!C39*2)+(Dec!C39*1)</f>
        <v>24826.43</v>
      </c>
      <c r="E39" s="8"/>
      <c r="F39" s="31">
        <f>(Jul!E39*6)+(Aug!E39*5)+(Sep!E39*4)+(Oct!E39*3)+(Nov!E39*2)+(Dec!E39*1)</f>
        <v>0</v>
      </c>
      <c r="G39" s="8">
        <v>17559.78</v>
      </c>
      <c r="H39" s="31">
        <f>Nov!H39+G39</f>
        <v>62174.05</v>
      </c>
      <c r="I39" s="31">
        <f t="shared" si="0"/>
        <v>18815.899999999998</v>
      </c>
      <c r="J39" s="31">
        <f t="shared" si="1"/>
        <v>87000.48000000001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429.07</v>
      </c>
      <c r="D40" s="31">
        <f>(Jul!C40*6)+(Aug!C40*5)+(Sep!C40*4)+(Oct!C40*3)+(Nov!C40*2)+(Dec!C40*1)</f>
        <v>30973.229999999996</v>
      </c>
      <c r="E40" s="8"/>
      <c r="F40" s="31">
        <f>(Jul!E40*6)+(Aug!E40*5)+(Sep!E40*4)+(Oct!E40*3)+(Nov!E40*2)+(Dec!E40*1)</f>
        <v>0</v>
      </c>
      <c r="G40" s="8">
        <v>2265.6</v>
      </c>
      <c r="H40" s="31">
        <f>Nov!H40+G40</f>
        <v>85275.98000000001</v>
      </c>
      <c r="I40" s="31">
        <f t="shared" si="0"/>
        <v>2694.67</v>
      </c>
      <c r="J40" s="31">
        <f t="shared" si="1"/>
        <v>116249.21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554.78</v>
      </c>
      <c r="D42" s="31">
        <f>(Jul!C42*6)+(Aug!C42*5)+(Sep!C42*4)+(Oct!C42*3)+(Nov!C42*2)+(Dec!C42*1)</f>
        <v>69611.850000000006</v>
      </c>
      <c r="E42" s="8"/>
      <c r="F42" s="31">
        <f>(Jul!E42*6)+(Aug!E42*5)+(Sep!E42*4)+(Oct!E42*3)+(Nov!E42*2)+(Dec!E42*1)</f>
        <v>0</v>
      </c>
      <c r="G42" s="8">
        <v>5918.77</v>
      </c>
      <c r="H42" s="31">
        <f>Nov!H42+G42</f>
        <v>193375.73999999996</v>
      </c>
      <c r="I42" s="31">
        <f t="shared" si="0"/>
        <v>6473.55</v>
      </c>
      <c r="J42" s="31">
        <f t="shared" si="1"/>
        <v>262987.58999999997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893.65</v>
      </c>
      <c r="D43" s="31">
        <f>(Jul!C43*6)+(Aug!C43*5)+(Sep!C43*4)+(Oct!C43*3)+(Nov!C43*2)+(Dec!C43*1)</f>
        <v>35817.33</v>
      </c>
      <c r="E43" s="8"/>
      <c r="F43" s="31">
        <f>(Jul!E43*6)+(Aug!E43*5)+(Sep!E43*4)+(Oct!E43*3)+(Nov!E43*2)+(Dec!E43*1)</f>
        <v>0</v>
      </c>
      <c r="G43" s="8">
        <v>8505.6</v>
      </c>
      <c r="H43" s="31">
        <f>Nov!H43+G43</f>
        <v>25483.339999999997</v>
      </c>
      <c r="I43" s="31">
        <f t="shared" si="0"/>
        <v>9399.25</v>
      </c>
      <c r="J43" s="31">
        <f t="shared" si="1"/>
        <v>61300.67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140.38</v>
      </c>
      <c r="D44" s="31">
        <f>(Jul!C44*6)+(Aug!C44*5)+(Sep!C44*4)+(Oct!C44*3)+(Nov!C44*2)+(Dec!C44*1)</f>
        <v>12553.99</v>
      </c>
      <c r="E44" s="8"/>
      <c r="F44" s="31">
        <f>(Jul!E44*6)+(Aug!E44*5)+(Sep!E44*4)+(Oct!E44*3)+(Nov!E44*2)+(Dec!E44*1)</f>
        <v>0</v>
      </c>
      <c r="G44" s="8"/>
      <c r="H44" s="31">
        <f>Nov!H44+G44</f>
        <v>11039.07</v>
      </c>
      <c r="I44" s="31">
        <f t="shared" si="0"/>
        <v>140.38</v>
      </c>
      <c r="J44" s="31">
        <f t="shared" si="1"/>
        <v>23593.059999999998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832.2</v>
      </c>
      <c r="E45" s="8"/>
      <c r="F45" s="31">
        <f>(Jul!E45*6)+(Aug!E45*5)+(Sep!E45*4)+(Oct!E45*3)+(Nov!E45*2)+(Dec!E45*1)</f>
        <v>0</v>
      </c>
      <c r="G45" s="8"/>
      <c r="H45" s="31">
        <f>Nov!H45+G45</f>
        <v>1422.9</v>
      </c>
      <c r="I45" s="31">
        <f t="shared" si="0"/>
        <v>0</v>
      </c>
      <c r="J45" s="31">
        <f t="shared" si="1"/>
        <v>2255.1000000000004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10460.699999999999</v>
      </c>
      <c r="E47" s="8"/>
      <c r="F47" s="31">
        <f>(Jul!E47*6)+(Aug!E47*5)+(Sep!E47*4)+(Oct!E47*3)+(Nov!E47*2)+(Dec!E47*1)</f>
        <v>0</v>
      </c>
      <c r="G47" s="8"/>
      <c r="H47" s="31">
        <f>Nov!H47+G47</f>
        <v>25290.739999999998</v>
      </c>
      <c r="I47" s="31">
        <f t="shared" si="0"/>
        <v>0</v>
      </c>
      <c r="J47" s="31">
        <f t="shared" si="1"/>
        <v>35751.439999999995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818.53</v>
      </c>
      <c r="D48" s="31">
        <f>(Jul!C48*6)+(Aug!C48*5)+(Sep!C48*4)+(Oct!C48*3)+(Nov!C48*2)+(Dec!C48*1)</f>
        <v>77459.789999999994</v>
      </c>
      <c r="E48" s="8"/>
      <c r="F48" s="31">
        <f>(Jul!E48*6)+(Aug!E48*5)+(Sep!E48*4)+(Oct!E48*3)+(Nov!E48*2)+(Dec!E48*1)</f>
        <v>0</v>
      </c>
      <c r="G48" s="8">
        <v>9593.1</v>
      </c>
      <c r="H48" s="31">
        <f>Nov!H48+G48</f>
        <v>359619.95999999996</v>
      </c>
      <c r="I48" s="31">
        <f t="shared" si="0"/>
        <v>10411.630000000001</v>
      </c>
      <c r="J48" s="31">
        <f t="shared" si="1"/>
        <v>437079.74999999994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16567.79</v>
      </c>
      <c r="E49" s="8"/>
      <c r="F49" s="31">
        <f>(Jul!E49*6)+(Aug!E49*5)+(Sep!E49*4)+(Oct!E49*3)+(Nov!E49*2)+(Dec!E49*1)</f>
        <v>0</v>
      </c>
      <c r="G49" s="8"/>
      <c r="H49" s="31">
        <f>Nov!H49+G49</f>
        <v>101232.07</v>
      </c>
      <c r="I49" s="31">
        <f t="shared" si="0"/>
        <v>0</v>
      </c>
      <c r="J49" s="31">
        <f t="shared" si="1"/>
        <v>117799.86000000002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1321</v>
      </c>
      <c r="D50" s="31">
        <f>(Jul!C50*6)+(Aug!C50*5)+(Sep!C50*4)+(Oct!C50*3)+(Nov!C50*2)+(Dec!C50*1)</f>
        <v>2472.52</v>
      </c>
      <c r="E50" s="8"/>
      <c r="F50" s="31">
        <f>(Jul!E50*6)+(Aug!E50*5)+(Sep!E50*4)+(Oct!E50*3)+(Nov!E50*2)+(Dec!E50*1)</f>
        <v>0</v>
      </c>
      <c r="G50" s="8">
        <v>12549</v>
      </c>
      <c r="H50" s="31">
        <f>Nov!H50+G50</f>
        <v>15784.46</v>
      </c>
      <c r="I50" s="31">
        <f t="shared" si="0"/>
        <v>13870</v>
      </c>
      <c r="J50" s="31">
        <f t="shared" si="1"/>
        <v>18256.98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38512.050000000003</v>
      </c>
      <c r="E51" s="8"/>
      <c r="F51" s="31">
        <f>(Jul!E51*6)+(Aug!E51*5)+(Sep!E51*4)+(Oct!E51*3)+(Nov!E51*2)+(Dec!E51*1)</f>
        <v>0</v>
      </c>
      <c r="G51" s="8"/>
      <c r="H51" s="31">
        <f>Nov!H51+G51</f>
        <v>41840.149999999994</v>
      </c>
      <c r="I51" s="31">
        <f t="shared" si="0"/>
        <v>0</v>
      </c>
      <c r="J51" s="31">
        <f t="shared" si="1"/>
        <v>80352.2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1846.35</v>
      </c>
      <c r="D52" s="31">
        <f>(Jul!C52*6)+(Aug!C52*5)+(Sep!C52*4)+(Oct!C52*3)+(Nov!C52*2)+(Dec!C52*1)</f>
        <v>41019.339999999997</v>
      </c>
      <c r="E52" s="8"/>
      <c r="F52" s="31">
        <f>(Jul!E52*6)+(Aug!E52*5)+(Sep!E52*4)+(Oct!E52*3)+(Nov!E52*2)+(Dec!E52*1)</f>
        <v>43797.96</v>
      </c>
      <c r="G52" s="8">
        <v>7665.87</v>
      </c>
      <c r="H52" s="31">
        <f>Nov!H52+G52</f>
        <v>42526.58</v>
      </c>
      <c r="I52" s="31">
        <f t="shared" si="0"/>
        <v>9512.2199999999993</v>
      </c>
      <c r="J52" s="31">
        <f t="shared" si="1"/>
        <v>127343.87999999999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0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9213.380000000001</v>
      </c>
      <c r="E54" s="8"/>
      <c r="F54" s="31">
        <f>(Jul!E54*6)+(Aug!E54*5)+(Sep!E54*4)+(Oct!E54*3)+(Nov!E54*2)+(Dec!E54*1)</f>
        <v>0</v>
      </c>
      <c r="G54" s="8"/>
      <c r="H54" s="31">
        <f>Nov!H54+G54</f>
        <v>74220.55</v>
      </c>
      <c r="I54" s="31">
        <f t="shared" si="0"/>
        <v>0</v>
      </c>
      <c r="J54" s="31">
        <f t="shared" si="1"/>
        <v>83433.930000000008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13240.049999999997</v>
      </c>
      <c r="E55" s="8"/>
      <c r="F55" s="31">
        <f>(Jul!E55*6)+(Aug!E55*5)+(Sep!E55*4)+(Oct!E55*3)+(Nov!E55*2)+(Dec!E55*1)</f>
        <v>0</v>
      </c>
      <c r="G55" s="8"/>
      <c r="H55" s="31">
        <f>Nov!H55+G55</f>
        <v>31768.880000000001</v>
      </c>
      <c r="I55" s="31">
        <f t="shared" si="0"/>
        <v>0</v>
      </c>
      <c r="J55" s="31">
        <f t="shared" si="1"/>
        <v>45008.93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4446.37</v>
      </c>
      <c r="D60" s="31">
        <f>(Jul!C60*6)+(Aug!C60*5)+(Sep!C60*4)+(Oct!C60*3)+(Nov!C60*2)+(Dec!C60*1)</f>
        <v>42626.770000000004</v>
      </c>
      <c r="E60" s="8"/>
      <c r="F60" s="31">
        <f>(Jul!E60*6)+(Aug!E60*5)+(Sep!E60*4)+(Oct!E60*3)+(Nov!E60*2)+(Dec!E60*1)</f>
        <v>6140</v>
      </c>
      <c r="G60" s="8">
        <v>52606.15</v>
      </c>
      <c r="H60" s="31">
        <f>Nov!H60+G60</f>
        <v>120584.48999999999</v>
      </c>
      <c r="I60" s="31">
        <f t="shared" si="0"/>
        <v>57052.520000000004</v>
      </c>
      <c r="J60" s="31">
        <f t="shared" si="1"/>
        <v>169351.26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5645.1</v>
      </c>
      <c r="E63" s="8"/>
      <c r="F63" s="31">
        <f>(Jul!E63*6)+(Aug!E63*5)+(Sep!E63*4)+(Oct!E63*3)+(Nov!E63*2)+(Dec!E63*1)</f>
        <v>0</v>
      </c>
      <c r="G63" s="8"/>
      <c r="H63" s="31">
        <f>Nov!H63+G63</f>
        <v>79113.08</v>
      </c>
      <c r="I63" s="31">
        <f t="shared" si="0"/>
        <v>0</v>
      </c>
      <c r="J63" s="31">
        <f t="shared" si="1"/>
        <v>84758.180000000008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416.93999999999994</v>
      </c>
      <c r="E67" s="8"/>
      <c r="F67" s="31">
        <f>(Jul!E67*6)+(Aug!E67*5)+(Sep!E67*4)+(Oct!E67*3)+(Nov!E67*2)+(Dec!E67*1)</f>
        <v>0</v>
      </c>
      <c r="G67" s="8"/>
      <c r="H67" s="31">
        <f>Nov!H67+G67</f>
        <v>972.86</v>
      </c>
      <c r="I67" s="31">
        <f t="shared" si="2"/>
        <v>0</v>
      </c>
      <c r="J67" s="31">
        <f t="shared" si="3"/>
        <v>1389.8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664.06</v>
      </c>
      <c r="E68" s="8"/>
      <c r="F68" s="31">
        <f>(Jul!E68*6)+(Aug!E68*5)+(Sep!E68*4)+(Oct!E68*3)+(Nov!E68*2)+(Dec!E68*1)</f>
        <v>0</v>
      </c>
      <c r="G68" s="8"/>
      <c r="H68" s="31">
        <f>Nov!H68+G68</f>
        <v>312.49</v>
      </c>
      <c r="I68" s="31">
        <f t="shared" si="2"/>
        <v>0</v>
      </c>
      <c r="J68" s="31">
        <f t="shared" si="3"/>
        <v>976.55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284.58</v>
      </c>
      <c r="E70" s="8"/>
      <c r="F70" s="31">
        <f>(Jul!E70*6)+(Aug!E70*5)+(Sep!E70*4)+(Oct!E70*3)+(Nov!E70*2)+(Dec!E70*1)</f>
        <v>0</v>
      </c>
      <c r="G70" s="8"/>
      <c r="H70" s="31">
        <f>Nov!H70+G70</f>
        <v>1565.61</v>
      </c>
      <c r="I70" s="31">
        <f t="shared" si="2"/>
        <v>0</v>
      </c>
      <c r="J70" s="31">
        <f t="shared" si="3"/>
        <v>1850.1899999999998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1619.44</v>
      </c>
      <c r="D71" s="31">
        <f>(Jul!C71*6)+(Aug!C71*5)+(Sep!C71*4)+(Oct!C71*3)+(Nov!C71*2)+(Dec!C71*1)</f>
        <v>24773.59</v>
      </c>
      <c r="E71" s="8"/>
      <c r="F71" s="31">
        <f>(Jul!E71*6)+(Aug!E71*5)+(Sep!E71*4)+(Oct!E71*3)+(Nov!E71*2)+(Dec!E71*1)</f>
        <v>0</v>
      </c>
      <c r="G71" s="8"/>
      <c r="H71" s="31">
        <f>Nov!H71+G71</f>
        <v>16220.07</v>
      </c>
      <c r="I71" s="31">
        <f t="shared" si="2"/>
        <v>1619.44</v>
      </c>
      <c r="J71" s="31">
        <f t="shared" si="3"/>
        <v>40993.660000000003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27278.929999999997</v>
      </c>
      <c r="D72" s="32">
        <f t="shared" si="4"/>
        <v>581606.42999999993</v>
      </c>
      <c r="E72" s="32">
        <f t="shared" si="4"/>
        <v>1244</v>
      </c>
      <c r="F72" s="32">
        <f t="shared" si="4"/>
        <v>8612</v>
      </c>
      <c r="G72" s="32">
        <f t="shared" si="4"/>
        <v>127617.68999999999</v>
      </c>
      <c r="H72" s="32">
        <f t="shared" si="4"/>
        <v>1317526.0699999998</v>
      </c>
      <c r="I72" s="32">
        <f t="shared" si="4"/>
        <v>156140.62</v>
      </c>
      <c r="J72" s="32">
        <f t="shared" si="4"/>
        <v>1907744.4999999995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20098.32</v>
      </c>
      <c r="D73" s="32">
        <f t="shared" si="5"/>
        <v>512880.94</v>
      </c>
      <c r="E73" s="32">
        <f t="shared" si="5"/>
        <v>0</v>
      </c>
      <c r="F73" s="32">
        <f t="shared" si="5"/>
        <v>49937.96</v>
      </c>
      <c r="G73" s="32">
        <f t="shared" si="5"/>
        <v>317386.40000000002</v>
      </c>
      <c r="H73" s="32">
        <f t="shared" si="5"/>
        <v>1563391.1</v>
      </c>
      <c r="I73" s="32">
        <f t="shared" si="5"/>
        <v>337484.72000000003</v>
      </c>
      <c r="J73" s="32">
        <f t="shared" si="5"/>
        <v>2126209.9999999995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47377.25</v>
      </c>
      <c r="D74" s="32">
        <f t="shared" ref="D74:J74" si="6">SUM(D72:D73)</f>
        <v>1094487.3699999999</v>
      </c>
      <c r="E74" s="32">
        <f t="shared" si="6"/>
        <v>1244</v>
      </c>
      <c r="F74" s="32">
        <f t="shared" si="6"/>
        <v>58549.96</v>
      </c>
      <c r="G74" s="32">
        <f t="shared" si="6"/>
        <v>445004.09</v>
      </c>
      <c r="H74" s="32">
        <f t="shared" si="6"/>
        <v>2880917.17</v>
      </c>
      <c r="I74" s="32">
        <f t="shared" si="6"/>
        <v>493625.34</v>
      </c>
      <c r="J74" s="32">
        <f t="shared" si="6"/>
        <v>4033954.4999999991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44" activePane="bottomLeft" state="frozen"/>
      <selection pane="bottomLeft" activeCell="C52" sqref="C52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5769.34</v>
      </c>
      <c r="D5" s="31">
        <f>(Jul!C5*7)+(Aug!C5*6)+(Sep!C5*5)+(Oct!C5*4)+(Nov!C5*3)+(Dec!C5*2)+(Jan!C5*1)</f>
        <v>216832.73999999996</v>
      </c>
      <c r="E5" s="8"/>
      <c r="F5" s="31">
        <f>(Jul!E5*7)+(Aug!E5*6)+(Sep!E5*5)+(Oct!E5*4)+(Nov!E5*3)+(Dec!E5*2)+(Jan!E5*1)</f>
        <v>11084</v>
      </c>
      <c r="G5" s="8">
        <v>30354.62</v>
      </c>
      <c r="H5" s="31">
        <f>Dec!H5+G5</f>
        <v>408290.37</v>
      </c>
      <c r="I5" s="31">
        <f t="shared" ref="I5:I63" si="0">C5+E5+G5</f>
        <v>36123.96</v>
      </c>
      <c r="J5" s="31">
        <f t="shared" ref="J5:J63" si="1">D5+F5+H5</f>
        <v>636207.11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207.53</v>
      </c>
      <c r="D6" s="31">
        <f>(Jul!C6*7)+(Aug!C6*6)+(Sep!C6*5)+(Oct!C6*4)+(Nov!C6*3)+(Dec!C6*2)+(Jan!C6*1)</f>
        <v>12738.060000000001</v>
      </c>
      <c r="E6" s="8"/>
      <c r="F6" s="31">
        <f>(Jul!E6*7)+(Aug!E6*6)+(Sep!E6*5)+(Oct!E6*4)+(Nov!E6*3)+(Dec!E6*2)+(Jan!E6*1)</f>
        <v>0</v>
      </c>
      <c r="G6" s="8">
        <v>156.41999999999999</v>
      </c>
      <c r="H6" s="31">
        <f>Dec!H6+G6</f>
        <v>117208.39</v>
      </c>
      <c r="I6" s="31">
        <f t="shared" si="0"/>
        <v>363.95</v>
      </c>
      <c r="J6" s="31">
        <f t="shared" si="1"/>
        <v>129946.45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2626.67</v>
      </c>
      <c r="D7" s="31">
        <f>(Jul!C7*7)+(Aug!C7*6)+(Sep!C7*5)+(Oct!C7*4)+(Nov!C7*3)+(Dec!C7*2)+(Jan!C7*1)</f>
        <v>16551.59</v>
      </c>
      <c r="E7" s="8"/>
      <c r="F7" s="31">
        <f>(Jul!E7*7)+(Aug!E7*6)+(Sep!E7*5)+(Oct!E7*4)+(Nov!E7*3)+(Dec!E7*2)+(Jan!E7*1)</f>
        <v>0</v>
      </c>
      <c r="G7" s="8">
        <v>12946.52</v>
      </c>
      <c r="H7" s="31">
        <f>Dec!H7+G7</f>
        <v>54709.520000000004</v>
      </c>
      <c r="I7" s="31">
        <f t="shared" si="0"/>
        <v>15573.19</v>
      </c>
      <c r="J7" s="31">
        <f t="shared" si="1"/>
        <v>71261.11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332.03</v>
      </c>
      <c r="D8" s="31">
        <f>(Jul!C8*7)+(Aug!C8*6)+(Sep!C8*5)+(Oct!C8*4)+(Nov!C8*3)+(Dec!C8*2)+(Jan!C8*1)</f>
        <v>3734.2699999999995</v>
      </c>
      <c r="E8" s="8"/>
      <c r="F8" s="31">
        <f>(Jul!E8*7)+(Aug!E8*6)+(Sep!E8*5)+(Oct!E8*4)+(Nov!E8*3)+(Dec!E8*2)+(Jan!E8*1)</f>
        <v>0</v>
      </c>
      <c r="G8" s="8">
        <v>360.64</v>
      </c>
      <c r="H8" s="31">
        <f>Dec!H8+G8</f>
        <v>66104.22</v>
      </c>
      <c r="I8" s="31">
        <f t="shared" si="0"/>
        <v>692.67</v>
      </c>
      <c r="J8" s="31">
        <f t="shared" si="1"/>
        <v>69838.490000000005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6751</v>
      </c>
      <c r="D9" s="31">
        <f>(Jul!C9*7)+(Aug!C9*6)+(Sep!C9*5)+(Oct!C9*4)+(Nov!C9*3)+(Dec!C9*2)+(Jan!C9*1)</f>
        <v>51035.08</v>
      </c>
      <c r="E9" s="8"/>
      <c r="F9" s="31">
        <f>(Jul!E9*7)+(Aug!E9*6)+(Sep!E9*5)+(Oct!E9*4)+(Nov!E9*3)+(Dec!E9*2)+(Jan!E9*1)</f>
        <v>0</v>
      </c>
      <c r="G9" s="8">
        <v>33738.120000000003</v>
      </c>
      <c r="H9" s="31">
        <f>Dec!H9+G9</f>
        <v>56199.150000000009</v>
      </c>
      <c r="I9" s="31">
        <f t="shared" si="0"/>
        <v>40489.120000000003</v>
      </c>
      <c r="J9" s="31">
        <f t="shared" si="1"/>
        <v>107234.23000000001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5852.39</v>
      </c>
      <c r="D10" s="31">
        <f>(Jul!C10*7)+(Aug!C10*6)+(Sep!C10*5)+(Oct!C10*4)+(Nov!C10*3)+(Dec!C10*2)+(Jan!C10*1)</f>
        <v>153681.87</v>
      </c>
      <c r="E10" s="8"/>
      <c r="F10" s="31">
        <f>(Jul!E10*7)+(Aug!E10*6)+(Sep!E10*5)+(Oct!E10*4)+(Nov!E10*3)+(Dec!E10*2)+(Jan!E10*1)</f>
        <v>0</v>
      </c>
      <c r="G10" s="8">
        <v>85862.8</v>
      </c>
      <c r="H10" s="31">
        <f>Dec!H10+G10</f>
        <v>255136.57999999996</v>
      </c>
      <c r="I10" s="31">
        <f t="shared" si="0"/>
        <v>91715.19</v>
      </c>
      <c r="J10" s="31">
        <f t="shared" si="1"/>
        <v>408818.44999999995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2037.77</v>
      </c>
      <c r="D11" s="31">
        <f>(Jul!C11*7)+(Aug!C11*6)+(Sep!C11*5)+(Oct!C11*4)+(Nov!C11*3)+(Dec!C11*2)+(Jan!C11*1)</f>
        <v>14153.28</v>
      </c>
      <c r="E11" s="8"/>
      <c r="F11" s="31">
        <f>(Jul!E11*7)+(Aug!E11*6)+(Sep!E11*5)+(Oct!E11*4)+(Nov!E11*3)+(Dec!E11*2)+(Jan!E11*1)</f>
        <v>0</v>
      </c>
      <c r="G11" s="8">
        <v>13527.43</v>
      </c>
      <c r="H11" s="31">
        <f>Dec!H11+G11</f>
        <v>35378.94</v>
      </c>
      <c r="I11" s="31">
        <f t="shared" si="0"/>
        <v>15565.2</v>
      </c>
      <c r="J11" s="31">
        <f t="shared" si="1"/>
        <v>49532.22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0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186.77</v>
      </c>
      <c r="D14" s="31">
        <f>(Jul!C14*7)+(Aug!C14*6)+(Sep!C14*5)+(Oct!C14*4)+(Nov!C14*3)+(Dec!C14*2)+(Jan!C14*1)</f>
        <v>26388.350000000002</v>
      </c>
      <c r="E14" s="8"/>
      <c r="F14" s="31">
        <f>(Jul!E14*7)+(Aug!E14*6)+(Sep!E14*5)+(Oct!E14*4)+(Nov!E14*3)+(Dec!E14*2)+(Jan!E14*1)</f>
        <v>0</v>
      </c>
      <c r="G14" s="8">
        <v>4652.2700000000004</v>
      </c>
      <c r="H14" s="31">
        <f>Dec!H14+G14</f>
        <v>91532.63</v>
      </c>
      <c r="I14" s="31">
        <f t="shared" si="0"/>
        <v>4839.0400000000009</v>
      </c>
      <c r="J14" s="31">
        <f t="shared" si="1"/>
        <v>117920.98000000001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9281.56</v>
      </c>
      <c r="D16" s="31">
        <f>(Jul!C16*7)+(Aug!C16*6)+(Sep!C16*5)+(Oct!C16*4)+(Nov!C16*3)+(Dec!C16*2)+(Jan!C16*1)</f>
        <v>124602.29999999999</v>
      </c>
      <c r="E16" s="8"/>
      <c r="F16" s="31">
        <f>(Jul!E16*7)+(Aug!E16*6)+(Sep!E16*5)+(Oct!E16*4)+(Nov!E16*3)+(Dec!E16*2)+(Jan!E16*1)</f>
        <v>0</v>
      </c>
      <c r="G16" s="8">
        <v>82416.53</v>
      </c>
      <c r="H16" s="31">
        <f>Dec!H16+G16</f>
        <v>209188.64</v>
      </c>
      <c r="I16" s="31">
        <f t="shared" si="0"/>
        <v>91698.09</v>
      </c>
      <c r="J16" s="31">
        <f t="shared" si="1"/>
        <v>333790.94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15084.390000000001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3810</v>
      </c>
      <c r="I17" s="31">
        <f t="shared" si="0"/>
        <v>0</v>
      </c>
      <c r="J17" s="31">
        <f t="shared" si="1"/>
        <v>18894.39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295.83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295.83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905.04</v>
      </c>
      <c r="D21" s="31">
        <f>(Jul!C21*7)+(Aug!C21*6)+(Sep!C21*5)+(Oct!C21*4)+(Nov!C21*3)+(Dec!C21*2)+(Jan!C21*1)</f>
        <v>9032.5400000000009</v>
      </c>
      <c r="E21" s="8"/>
      <c r="F21" s="31">
        <f>(Jul!E21*7)+(Aug!E21*6)+(Sep!E21*5)+(Oct!E21*4)+(Nov!E21*3)+(Dec!E21*2)+(Jan!E21*1)</f>
        <v>0</v>
      </c>
      <c r="G21" s="8">
        <v>2703.51</v>
      </c>
      <c r="H21" s="31">
        <f>Dec!H21+G21</f>
        <v>9205.51</v>
      </c>
      <c r="I21" s="31">
        <f t="shared" si="0"/>
        <v>3608.55</v>
      </c>
      <c r="J21" s="31">
        <f t="shared" si="1"/>
        <v>18238.050000000003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4462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2333.94</v>
      </c>
      <c r="I22" s="31">
        <f t="shared" si="0"/>
        <v>0</v>
      </c>
      <c r="J22" s="31">
        <f t="shared" si="1"/>
        <v>6795.9400000000005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816.53</v>
      </c>
      <c r="D24" s="31">
        <f>(Jul!C24*7)+(Aug!C24*6)+(Sep!C24*5)+(Oct!C24*4)+(Nov!C24*3)+(Dec!C24*2)+(Jan!C24*1)</f>
        <v>2450.73</v>
      </c>
      <c r="E24" s="8"/>
      <c r="F24" s="31">
        <f>(Jul!E24*7)+(Aug!E24*6)+(Sep!E24*5)+(Oct!E24*4)+(Nov!E24*3)+(Dec!E24*2)+(Jan!E24*1)</f>
        <v>0</v>
      </c>
      <c r="G24" s="8">
        <v>10921.46</v>
      </c>
      <c r="H24" s="31">
        <f>Dec!H24+G24</f>
        <v>13317.14</v>
      </c>
      <c r="I24" s="31">
        <f t="shared" si="0"/>
        <v>11737.99</v>
      </c>
      <c r="J24" s="31">
        <f t="shared" si="1"/>
        <v>15767.869999999999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996.03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996.03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160.08000000000001</v>
      </c>
      <c r="D26" s="31">
        <f>(Jul!C26*7)+(Aug!C26*6)+(Sep!C26*5)+(Oct!C26*4)+(Nov!C26*3)+(Dec!C26*2)+(Jan!C26*1)</f>
        <v>27584.400000000001</v>
      </c>
      <c r="E26" s="8"/>
      <c r="F26" s="31">
        <f>(Jul!E26*7)+(Aug!E26*6)+(Sep!E26*5)+(Oct!E26*4)+(Nov!E26*3)+(Dec!E26*2)+(Jan!E26*1)</f>
        <v>0</v>
      </c>
      <c r="G26" s="8">
        <v>621.67999999999995</v>
      </c>
      <c r="H26" s="31">
        <f>Dec!H26+G26</f>
        <v>22363.96</v>
      </c>
      <c r="I26" s="31">
        <f t="shared" si="0"/>
        <v>781.76</v>
      </c>
      <c r="J26" s="31">
        <f t="shared" si="1"/>
        <v>49948.36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1633.44</v>
      </c>
      <c r="D27" s="31">
        <f>(Jul!C27*7)+(Aug!C27*6)+(Sep!C27*5)+(Oct!C27*4)+(Nov!C27*3)+(Dec!C27*2)+(Jan!C27*1)</f>
        <v>4945.8099999999995</v>
      </c>
      <c r="E27" s="8"/>
      <c r="F27" s="31">
        <f>(Jul!E27*7)+(Aug!E27*6)+(Sep!E27*5)+(Oct!E27*4)+(Nov!E27*3)+(Dec!E27*2)+(Jan!E27*1)</f>
        <v>0</v>
      </c>
      <c r="G27" s="8">
        <v>9004.24</v>
      </c>
      <c r="H27" s="31">
        <f>Dec!H27+G27</f>
        <v>10922.2</v>
      </c>
      <c r="I27" s="31">
        <f t="shared" si="0"/>
        <v>10637.68</v>
      </c>
      <c r="J27" s="31">
        <f t="shared" si="1"/>
        <v>15868.01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943.37</v>
      </c>
      <c r="D28" s="31">
        <f>(Jul!C28*7)+(Aug!C28*6)+(Sep!C28*5)+(Oct!C28*4)+(Nov!C28*3)+(Dec!C28*2)+(Jan!C28*1)</f>
        <v>12288.01</v>
      </c>
      <c r="E28" s="8"/>
      <c r="F28" s="31">
        <f>(Jul!E28*7)+(Aug!E28*6)+(Sep!E28*5)+(Oct!E28*4)+(Nov!E28*3)+(Dec!E28*2)+(Jan!E28*1)</f>
        <v>0</v>
      </c>
      <c r="G28" s="8">
        <v>2464.1799999999998</v>
      </c>
      <c r="H28" s="31">
        <f>Dec!H28+G28</f>
        <v>41705.79</v>
      </c>
      <c r="I28" s="31">
        <f t="shared" si="0"/>
        <v>3407.5499999999997</v>
      </c>
      <c r="J28" s="31">
        <f t="shared" si="1"/>
        <v>53993.8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1671</v>
      </c>
      <c r="D29" s="31">
        <f>(Jul!C29*7)+(Aug!C29*6)+(Sep!C29*5)+(Oct!C29*4)+(Nov!C29*3)+(Dec!C29*2)+(Jan!C29*1)</f>
        <v>6962.44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5648.26</v>
      </c>
      <c r="I29" s="31">
        <f t="shared" si="0"/>
        <v>1671</v>
      </c>
      <c r="J29" s="31">
        <f t="shared" si="1"/>
        <v>12610.7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152.12</v>
      </c>
      <c r="D30" s="31">
        <f>(Jul!C30*7)+(Aug!C30*6)+(Sep!C30*5)+(Oct!C30*4)+(Nov!C30*3)+(Dec!C30*2)+(Jan!C30*1)</f>
        <v>5899.37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5749.1200000000008</v>
      </c>
      <c r="I30" s="31">
        <f t="shared" si="0"/>
        <v>152.12</v>
      </c>
      <c r="J30" s="31">
        <f t="shared" si="1"/>
        <v>11648.490000000002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2249.21</v>
      </c>
      <c r="D31" s="31">
        <f>(Jul!C31*7)+(Aug!C31*6)+(Sep!C31*5)+(Oct!C31*4)+(Nov!C31*3)+(Dec!C31*2)+(Jan!C31*1)</f>
        <v>72608.340000000011</v>
      </c>
      <c r="E31" s="8"/>
      <c r="F31" s="31">
        <f>(Jul!E31*7)+(Aug!E31*6)+(Sep!E31*5)+(Oct!E31*4)+(Nov!E31*3)+(Dec!E31*2)+(Jan!E31*1)</f>
        <v>0</v>
      </c>
      <c r="G31" s="8">
        <v>3101.29</v>
      </c>
      <c r="H31" s="31">
        <f>Dec!H31+G31</f>
        <v>201553.42</v>
      </c>
      <c r="I31" s="31">
        <f t="shared" si="0"/>
        <v>5350.5</v>
      </c>
      <c r="J31" s="31">
        <f t="shared" si="1"/>
        <v>274161.76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1617.78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9055.2199999999993</v>
      </c>
      <c r="I32" s="31">
        <f t="shared" si="0"/>
        <v>0</v>
      </c>
      <c r="J32" s="31">
        <f t="shared" si="1"/>
        <v>10673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2299.79</v>
      </c>
      <c r="D33" s="31">
        <f>(Jul!C33*7)+(Aug!C33*6)+(Sep!C33*5)+(Oct!C33*4)+(Nov!C33*3)+(Dec!C33*2)+(Jan!C33*1)</f>
        <v>9059.6899999999987</v>
      </c>
      <c r="E33" s="8"/>
      <c r="F33" s="31">
        <f>(Jul!E33*7)+(Aug!E33*6)+(Sep!E33*5)+(Oct!E33*4)+(Nov!E33*3)+(Dec!E33*2)+(Jan!E33*1)</f>
        <v>0</v>
      </c>
      <c r="G33" s="8">
        <v>50059.01</v>
      </c>
      <c r="H33" s="31">
        <f>Dec!H33+G33</f>
        <v>60519.770000000004</v>
      </c>
      <c r="I33" s="31">
        <f t="shared" si="0"/>
        <v>52358.8</v>
      </c>
      <c r="J33" s="31">
        <f t="shared" si="1"/>
        <v>69579.460000000006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2911.92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2426.6</v>
      </c>
      <c r="I34" s="31">
        <f t="shared" si="0"/>
        <v>0</v>
      </c>
      <c r="J34" s="31">
        <f t="shared" si="1"/>
        <v>5338.52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35295.57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26232.47</v>
      </c>
      <c r="I35" s="31">
        <f t="shared" si="0"/>
        <v>0</v>
      </c>
      <c r="J35" s="31">
        <f t="shared" si="1"/>
        <v>61528.04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4325.13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17114.04</v>
      </c>
      <c r="I37" s="31">
        <f t="shared" si="0"/>
        <v>0</v>
      </c>
      <c r="J37" s="31">
        <f t="shared" si="1"/>
        <v>21439.170000000002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22760.58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208278.94</v>
      </c>
      <c r="I38" s="31">
        <f t="shared" si="0"/>
        <v>0</v>
      </c>
      <c r="J38" s="31">
        <f t="shared" si="1"/>
        <v>231039.52000000002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398.32</v>
      </c>
      <c r="D39" s="31">
        <f>(Jul!C39*7)+(Aug!C39*6)+(Sep!C39*5)+(Oct!C39*4)+(Nov!C39*3)+(Dec!C39*2)+(Jan!C39*1)</f>
        <v>31865.949999999997</v>
      </c>
      <c r="E39" s="8"/>
      <c r="F39" s="31">
        <f>(Jul!E39*7)+(Aug!E39*6)+(Sep!E39*5)+(Oct!E39*4)+(Nov!E39*3)+(Dec!E39*2)+(Jan!E39*1)</f>
        <v>0</v>
      </c>
      <c r="G39" s="8">
        <v>17611.64</v>
      </c>
      <c r="H39" s="31">
        <f>Dec!H39+G39</f>
        <v>79785.69</v>
      </c>
      <c r="I39" s="31">
        <f t="shared" si="0"/>
        <v>18009.96</v>
      </c>
      <c r="J39" s="31">
        <f t="shared" si="1"/>
        <v>111651.64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68.989999999999995</v>
      </c>
      <c r="D40" s="31">
        <f>(Jul!C40*7)+(Aug!C40*6)+(Sep!C40*5)+(Oct!C40*4)+(Nov!C40*3)+(Dec!C40*2)+(Jan!C40*1)</f>
        <v>38652.999999999993</v>
      </c>
      <c r="E40" s="8"/>
      <c r="F40" s="31">
        <f>(Jul!E40*7)+(Aug!E40*6)+(Sep!E40*5)+(Oct!E40*4)+(Nov!E40*3)+(Dec!E40*2)+(Jan!E40*1)</f>
        <v>0</v>
      </c>
      <c r="G40" s="8">
        <v>10328.42</v>
      </c>
      <c r="H40" s="31">
        <f>Dec!H40+G40</f>
        <v>95604.400000000009</v>
      </c>
      <c r="I40" s="31">
        <f t="shared" si="0"/>
        <v>10397.41</v>
      </c>
      <c r="J40" s="31">
        <f t="shared" si="1"/>
        <v>134257.4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1122.74</v>
      </c>
      <c r="D42" s="31">
        <f>(Jul!C42*7)+(Aug!C42*6)+(Sep!C42*5)+(Oct!C42*4)+(Nov!C42*3)+(Dec!C42*2)+(Jan!C42*1)</f>
        <v>84991.77</v>
      </c>
      <c r="E42" s="8"/>
      <c r="F42" s="31">
        <f>(Jul!E42*7)+(Aug!E42*6)+(Sep!E42*5)+(Oct!E42*4)+(Nov!E42*3)+(Dec!E42*2)+(Jan!E42*1)</f>
        <v>0</v>
      </c>
      <c r="G42" s="8">
        <v>1697.04</v>
      </c>
      <c r="H42" s="31">
        <f>Dec!H42+G42</f>
        <v>195072.77999999997</v>
      </c>
      <c r="I42" s="31">
        <f t="shared" si="0"/>
        <v>2819.7799999999997</v>
      </c>
      <c r="J42" s="31">
        <f t="shared" si="1"/>
        <v>280064.55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1163.44</v>
      </c>
      <c r="D43" s="31">
        <f>(Jul!C43*7)+(Aug!C43*6)+(Sep!C43*5)+(Oct!C43*4)+(Nov!C43*3)+(Dec!C43*2)+(Jan!C43*1)</f>
        <v>44356.400000000009</v>
      </c>
      <c r="E43" s="8"/>
      <c r="F43" s="31">
        <f>(Jul!E43*7)+(Aug!E43*6)+(Sep!E43*5)+(Oct!E43*4)+(Nov!E43*3)+(Dec!E43*2)+(Jan!E43*1)</f>
        <v>0</v>
      </c>
      <c r="G43" s="8">
        <v>4130.5200000000004</v>
      </c>
      <c r="H43" s="31">
        <f>Dec!H43+G43</f>
        <v>29613.859999999997</v>
      </c>
      <c r="I43" s="31">
        <f t="shared" si="0"/>
        <v>5293.9600000000009</v>
      </c>
      <c r="J43" s="31">
        <f t="shared" si="1"/>
        <v>73970.260000000009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16602.039999999997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11039.07</v>
      </c>
      <c r="I44" s="31">
        <f t="shared" si="0"/>
        <v>0</v>
      </c>
      <c r="J44" s="31">
        <f t="shared" si="1"/>
        <v>27641.109999999997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1248.3000000000002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1422.9</v>
      </c>
      <c r="I45" s="31">
        <f t="shared" si="0"/>
        <v>0</v>
      </c>
      <c r="J45" s="31">
        <f t="shared" si="1"/>
        <v>2671.2000000000003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12552.84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25290.739999999998</v>
      </c>
      <c r="I47" s="31">
        <f t="shared" si="0"/>
        <v>0</v>
      </c>
      <c r="J47" s="31">
        <f t="shared" si="1"/>
        <v>37843.58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1771.98</v>
      </c>
      <c r="D48" s="31">
        <f>(Jul!C48*7)+(Aug!C48*6)+(Sep!C48*5)+(Oct!C48*4)+(Nov!C48*3)+(Dec!C48*2)+(Jan!C48*1)</f>
        <v>98203.559999999983</v>
      </c>
      <c r="E48" s="8"/>
      <c r="F48" s="31">
        <f>(Jul!E48*7)+(Aug!E48*6)+(Sep!E48*5)+(Oct!E48*4)+(Nov!E48*3)+(Dec!E48*2)+(Jan!E48*1)</f>
        <v>0</v>
      </c>
      <c r="G48" s="8">
        <v>11744.85</v>
      </c>
      <c r="H48" s="31">
        <f>Dec!H48+G48</f>
        <v>371364.80999999994</v>
      </c>
      <c r="I48" s="31">
        <f t="shared" si="0"/>
        <v>13516.83</v>
      </c>
      <c r="J48" s="31">
        <f t="shared" si="1"/>
        <v>469568.36999999994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563.66999999999996</v>
      </c>
      <c r="D49" s="31">
        <f>(Jul!C49*7)+(Aug!C49*6)+(Sep!C49*5)+(Oct!C49*4)+(Nov!C49*3)+(Dec!C49*2)+(Jan!C49*1)</f>
        <v>20615.719999999998</v>
      </c>
      <c r="E49" s="8"/>
      <c r="F49" s="31">
        <f>(Jul!E49*7)+(Aug!E49*6)+(Sep!E49*5)+(Oct!E49*4)+(Nov!E49*3)+(Dec!E49*2)+(Jan!E49*1)</f>
        <v>0</v>
      </c>
      <c r="G49" s="8">
        <v>1308.19</v>
      </c>
      <c r="H49" s="31">
        <f>Dec!H49+G49</f>
        <v>102540.26000000001</v>
      </c>
      <c r="I49" s="31">
        <f t="shared" si="0"/>
        <v>1871.8600000000001</v>
      </c>
      <c r="J49" s="31">
        <f t="shared" si="1"/>
        <v>123155.98000000001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3985.4399999999996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15784.46</v>
      </c>
      <c r="I50" s="31">
        <f t="shared" si="0"/>
        <v>0</v>
      </c>
      <c r="J50" s="31">
        <f t="shared" si="1"/>
        <v>19769.899999999998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47533.039999999994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41840.149999999994</v>
      </c>
      <c r="I51" s="31">
        <f t="shared" si="0"/>
        <v>0</v>
      </c>
      <c r="J51" s="31">
        <f t="shared" si="1"/>
        <v>89373.189999999988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585.49</v>
      </c>
      <c r="D52" s="31">
        <f>(Jul!C52*7)+(Aug!C52*6)+(Sep!C52*5)+(Oct!C52*4)+(Nov!C52*3)+(Dec!C52*2)+(Jan!C52*1)</f>
        <v>51133.599999999999</v>
      </c>
      <c r="E52" s="8"/>
      <c r="F52" s="31">
        <f>(Jul!E52*7)+(Aug!E52*6)+(Sep!E52*5)+(Oct!E52*4)+(Nov!E52*3)+(Dec!E52*2)+(Jan!E52*1)</f>
        <v>51097.619999999995</v>
      </c>
      <c r="G52" s="8">
        <v>10640.43</v>
      </c>
      <c r="H52" s="31">
        <f>Dec!H52+G52</f>
        <v>53167.01</v>
      </c>
      <c r="I52" s="31">
        <f t="shared" si="0"/>
        <v>11225.92</v>
      </c>
      <c r="J52" s="31">
        <f t="shared" si="1"/>
        <v>155398.23000000001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0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10945.73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74220.55</v>
      </c>
      <c r="I54" s="31">
        <f t="shared" si="0"/>
        <v>0</v>
      </c>
      <c r="J54" s="31">
        <f t="shared" si="1"/>
        <v>85166.28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16329.839999999998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31768.880000000001</v>
      </c>
      <c r="I55" s="31">
        <f t="shared" si="0"/>
        <v>0</v>
      </c>
      <c r="J55" s="31">
        <f t="shared" si="1"/>
        <v>48098.720000000001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909.1</v>
      </c>
      <c r="D57" s="31">
        <f>(Jul!C57*7)+(Aug!C57*6)+(Sep!C57*5)+(Oct!C57*4)+(Nov!C57*3)+(Dec!C57*2)+(Jan!C57*1)</f>
        <v>909.1</v>
      </c>
      <c r="E57" s="8"/>
      <c r="F57" s="31">
        <f>(Jul!E57*7)+(Aug!E57*6)+(Sep!E57*5)+(Oct!E57*4)+(Nov!E57*3)+(Dec!E57*2)+(Jan!E57*1)</f>
        <v>0</v>
      </c>
      <c r="G57" s="8">
        <v>899.94</v>
      </c>
      <c r="H57" s="31">
        <f>Dec!H57+G57</f>
        <v>899.94</v>
      </c>
      <c r="I57" s="31">
        <f t="shared" si="0"/>
        <v>1809.04</v>
      </c>
      <c r="J57" s="31">
        <f t="shared" si="1"/>
        <v>1809.04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144.13999999999999</v>
      </c>
      <c r="D58" s="31">
        <f>(Jul!C58*7)+(Aug!C58*6)+(Sep!C58*5)+(Oct!C58*4)+(Nov!C58*3)+(Dec!C58*2)+(Jan!C58*1)</f>
        <v>144.13999999999999</v>
      </c>
      <c r="E58" s="8"/>
      <c r="F58" s="31">
        <f>(Jul!E58*7)+(Aug!E58*6)+(Sep!E58*5)+(Oct!E58*4)+(Nov!E58*3)+(Dec!E58*2)+(Jan!E58*1)</f>
        <v>0</v>
      </c>
      <c r="G58" s="8">
        <v>855.59</v>
      </c>
      <c r="H58" s="31">
        <f>Dec!H58+G58</f>
        <v>855.59</v>
      </c>
      <c r="I58" s="31">
        <f t="shared" si="0"/>
        <v>999.73</v>
      </c>
      <c r="J58" s="31">
        <f t="shared" si="1"/>
        <v>999.73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(Jul!C60*7)+(Aug!C60*6)+(Sep!C60*5)+(Oct!C60*4)+(Nov!C60*3)+(Dec!C60*2)+(Jan!C60*1)</f>
        <v>54830.68</v>
      </c>
      <c r="E60" s="8"/>
      <c r="F60" s="31">
        <f>(Jul!E60*7)+(Aug!E60*6)+(Sep!E60*5)+(Oct!E60*4)+(Nov!E60*3)+(Dec!E60*2)+(Jan!E60*1)</f>
        <v>7368</v>
      </c>
      <c r="G60" s="8"/>
      <c r="H60" s="31">
        <f>Dec!H60+G60</f>
        <v>120584.48999999999</v>
      </c>
      <c r="I60" s="31">
        <f t="shared" si="0"/>
        <v>0</v>
      </c>
      <c r="J60" s="31">
        <f t="shared" si="1"/>
        <v>182783.16999999998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825.57</v>
      </c>
      <c r="D63" s="31">
        <f>(Jul!C63*7)+(Aug!C63*6)+(Sep!C63*5)+(Oct!C63*4)+(Nov!C63*3)+(Dec!C63*2)+(Jan!C63*1)</f>
        <v>7411.5199999999995</v>
      </c>
      <c r="E63" s="8"/>
      <c r="F63" s="31">
        <f>(Jul!E63*7)+(Aug!E63*6)+(Sep!E63*5)+(Oct!E63*4)+(Nov!E63*3)+(Dec!E63*2)+(Jan!E63*1)</f>
        <v>0</v>
      </c>
      <c r="G63" s="8">
        <v>5480.2</v>
      </c>
      <c r="H63" s="31">
        <f>Dec!H63+G63</f>
        <v>84593.279999999999</v>
      </c>
      <c r="I63" s="31">
        <f t="shared" si="0"/>
        <v>6305.7699999999995</v>
      </c>
      <c r="J63" s="31">
        <f t="shared" si="1"/>
        <v>92004.800000000003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555.91999999999996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972.86</v>
      </c>
      <c r="I67" s="31">
        <f t="shared" si="2"/>
        <v>0</v>
      </c>
      <c r="J67" s="31">
        <f t="shared" si="3"/>
        <v>1528.78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996.08999999999992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312.49</v>
      </c>
      <c r="I68" s="31">
        <f t="shared" si="2"/>
        <v>0</v>
      </c>
      <c r="J68" s="31">
        <f t="shared" si="3"/>
        <v>1308.58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426.87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1565.61</v>
      </c>
      <c r="I70" s="31">
        <f t="shared" si="2"/>
        <v>0</v>
      </c>
      <c r="J70" s="31">
        <f t="shared" si="3"/>
        <v>1992.48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2288.87</v>
      </c>
      <c r="D71" s="31">
        <f>(Jul!C71*7)+(Aug!C71*6)+(Sep!C71*5)+(Oct!C71*4)+(Nov!C71*3)+(Dec!C71*2)+(Jan!C71*1)</f>
        <v>33414.44</v>
      </c>
      <c r="E71" s="8"/>
      <c r="F71" s="31">
        <f>(Jul!E71*7)+(Aug!E71*6)+(Sep!E71*5)+(Oct!E71*4)+(Nov!E71*3)+(Dec!E71*2)+(Jan!E71*1)</f>
        <v>0</v>
      </c>
      <c r="G71" s="8">
        <v>16347.67</v>
      </c>
      <c r="H71" s="31">
        <f>Dec!H71+G71</f>
        <v>32567.739999999998</v>
      </c>
      <c r="I71" s="31">
        <f t="shared" si="2"/>
        <v>18636.54</v>
      </c>
      <c r="J71" s="31">
        <f t="shared" si="3"/>
        <v>65982.179999999993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41575.850000000013</v>
      </c>
      <c r="D72" s="32">
        <f t="shared" si="4"/>
        <v>782327.42999999993</v>
      </c>
      <c r="E72" s="32">
        <f t="shared" si="4"/>
        <v>0</v>
      </c>
      <c r="F72" s="32">
        <f t="shared" si="4"/>
        <v>11084</v>
      </c>
      <c r="G72" s="32">
        <f t="shared" si="4"/>
        <v>292831.70999999996</v>
      </c>
      <c r="H72" s="32">
        <f t="shared" si="4"/>
        <v>1610357.7799999998</v>
      </c>
      <c r="I72" s="32">
        <f t="shared" si="4"/>
        <v>334407.56</v>
      </c>
      <c r="J72" s="32">
        <f t="shared" si="4"/>
        <v>2403769.21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12142.099999999999</v>
      </c>
      <c r="D73" s="32">
        <f t="shared" si="5"/>
        <v>653676.65999999992</v>
      </c>
      <c r="E73" s="32">
        <f t="shared" si="5"/>
        <v>0</v>
      </c>
      <c r="F73" s="32">
        <f t="shared" si="5"/>
        <v>58465.619999999995</v>
      </c>
      <c r="G73" s="32">
        <f t="shared" si="5"/>
        <v>131103.5</v>
      </c>
      <c r="H73" s="32">
        <f t="shared" si="5"/>
        <v>1694494.6</v>
      </c>
      <c r="I73" s="32">
        <f t="shared" si="5"/>
        <v>143245.6</v>
      </c>
      <c r="J73" s="32">
        <f t="shared" si="5"/>
        <v>2406636.8799999994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53717.950000000012</v>
      </c>
      <c r="D74" s="32">
        <f t="shared" ref="D74:J74" si="6">SUM(D72:D73)</f>
        <v>1436004.0899999999</v>
      </c>
      <c r="E74" s="32">
        <f t="shared" si="6"/>
        <v>0</v>
      </c>
      <c r="F74" s="32">
        <f t="shared" si="6"/>
        <v>69549.62</v>
      </c>
      <c r="G74" s="32">
        <f t="shared" si="6"/>
        <v>423935.20999999996</v>
      </c>
      <c r="H74" s="32">
        <f t="shared" si="6"/>
        <v>3304852.38</v>
      </c>
      <c r="I74" s="32">
        <f t="shared" si="6"/>
        <v>477653.16000000003</v>
      </c>
      <c r="J74" s="32">
        <f t="shared" si="6"/>
        <v>4810406.09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32" activePane="bottomLeft" state="frozen"/>
      <selection pane="bottomLeft" activeCell="C59" sqref="C59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6398.21</v>
      </c>
      <c r="D5" s="31">
        <f>(Jul!C5*8)+(Aug!C5*7)+(Sep!C5*6)+(Oct!C5*5)+(Nov!C5*4)+(Dec!C5*3)+(Jan!C5*2)+(Feb!C5*1)</f>
        <v>275886.45</v>
      </c>
      <c r="E5" s="8"/>
      <c r="F5" s="31">
        <f>(Jul!E5*8)+(Aug!E5*7)+(Sep!E5*6)+(Oct!E5*5)+(Nov!E5*4)+(Dec!E5*3)+(Jan!E5*2)+(Feb!E5*1)</f>
        <v>13556</v>
      </c>
      <c r="G5" s="8">
        <v>29218.639999999999</v>
      </c>
      <c r="H5" s="31">
        <f>Jan!H5+G5</f>
        <v>437509.01</v>
      </c>
      <c r="I5" s="31">
        <f t="shared" ref="I5:I63" si="0">C5+E5+G5</f>
        <v>35616.85</v>
      </c>
      <c r="J5" s="31">
        <f t="shared" ref="J5:J63" si="1">D5+F5+H5</f>
        <v>726951.46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1434.28</v>
      </c>
      <c r="D6" s="31">
        <f>(Jul!C6*8)+(Aug!C6*7)+(Sep!C6*6)+(Oct!C6*5)+(Nov!C6*4)+(Dec!C6*3)+(Jan!C6*2)+(Feb!C6*1)</f>
        <v>16676.43</v>
      </c>
      <c r="E6" s="8"/>
      <c r="F6" s="31">
        <f>(Jul!E6*8)+(Aug!E6*7)+(Sep!E6*6)+(Oct!E6*5)+(Nov!E6*4)+(Dec!E6*3)+(Jan!E6*2)+(Feb!E6*1)</f>
        <v>0</v>
      </c>
      <c r="G6" s="8">
        <v>5232.1400000000003</v>
      </c>
      <c r="H6" s="31">
        <f>Jan!H6+G6</f>
        <v>122440.53</v>
      </c>
      <c r="I6" s="31">
        <f t="shared" si="0"/>
        <v>6666.42</v>
      </c>
      <c r="J6" s="31">
        <f t="shared" si="1"/>
        <v>139116.96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22560.33</v>
      </c>
      <c r="E7" s="8"/>
      <c r="F7" s="31">
        <f>(Jul!E7*8)+(Aug!E7*7)+(Sep!E7*6)+(Oct!E7*5)+(Nov!E7*4)+(Dec!E7*3)+(Jan!E7*2)+(Feb!E7*1)</f>
        <v>0</v>
      </c>
      <c r="G7" s="8"/>
      <c r="H7" s="31">
        <f>Jan!H7+G7</f>
        <v>54709.520000000004</v>
      </c>
      <c r="I7" s="31">
        <f t="shared" si="0"/>
        <v>0</v>
      </c>
      <c r="J7" s="31">
        <f t="shared" si="1"/>
        <v>77269.850000000006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2070.46</v>
      </c>
      <c r="D8" s="31">
        <f>(Jul!C8*8)+(Aug!C8*7)+(Sep!C8*6)+(Oct!C8*5)+(Nov!C8*4)+(Dec!C8*3)+(Jan!C8*2)+(Feb!C8*1)</f>
        <v>6987.3199999999988</v>
      </c>
      <c r="E8" s="8"/>
      <c r="F8" s="31">
        <f>(Jul!E8*8)+(Aug!E8*7)+(Sep!E8*6)+(Oct!E8*5)+(Nov!E8*4)+(Dec!E8*3)+(Jan!E8*2)+(Feb!E8*1)</f>
        <v>0</v>
      </c>
      <c r="G8" s="8">
        <v>4140.92</v>
      </c>
      <c r="H8" s="31">
        <f>Jan!H8+G8</f>
        <v>70245.14</v>
      </c>
      <c r="I8" s="31">
        <f t="shared" si="0"/>
        <v>6211.38</v>
      </c>
      <c r="J8" s="31">
        <f t="shared" si="1"/>
        <v>77232.459999999992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67799.489999999991</v>
      </c>
      <c r="E9" s="8"/>
      <c r="F9" s="31">
        <f>(Jul!E9*8)+(Aug!E9*7)+(Sep!E9*6)+(Oct!E9*5)+(Nov!E9*4)+(Dec!E9*3)+(Jan!E9*2)+(Feb!E9*1)</f>
        <v>0</v>
      </c>
      <c r="G9" s="8"/>
      <c r="H9" s="31">
        <f>Jan!H9+G9</f>
        <v>56199.150000000009</v>
      </c>
      <c r="I9" s="31">
        <f t="shared" si="0"/>
        <v>0</v>
      </c>
      <c r="J9" s="31">
        <f t="shared" si="1"/>
        <v>123998.64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4865.42</v>
      </c>
      <c r="D10" s="31">
        <f>(Jul!C10*8)+(Aug!C10*7)+(Sep!C10*6)+(Oct!C10*5)+(Nov!C10*4)+(Dec!C10*3)+(Jan!C10*2)+(Feb!C10*1)</f>
        <v>191416.21000000002</v>
      </c>
      <c r="E10" s="8"/>
      <c r="F10" s="31">
        <f>(Jul!E10*8)+(Aug!E10*7)+(Sep!E10*6)+(Oct!E10*5)+(Nov!E10*4)+(Dec!E10*3)+(Jan!E10*2)+(Feb!E10*1)</f>
        <v>0</v>
      </c>
      <c r="G10" s="8">
        <v>224687.11</v>
      </c>
      <c r="H10" s="31">
        <f>Jan!H10+G10</f>
        <v>479823.68999999994</v>
      </c>
      <c r="I10" s="31">
        <f t="shared" si="0"/>
        <v>229552.53</v>
      </c>
      <c r="J10" s="31">
        <f t="shared" si="1"/>
        <v>671239.89999999991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18033.66</v>
      </c>
      <c r="E11" s="8"/>
      <c r="F11" s="31">
        <f>(Jul!E11*8)+(Aug!E11*7)+(Sep!E11*6)+(Oct!E11*5)+(Nov!E11*4)+(Dec!E11*3)+(Jan!E11*2)+(Feb!E11*1)</f>
        <v>0</v>
      </c>
      <c r="G11" s="8"/>
      <c r="H11" s="31">
        <f>Jan!H11+G11</f>
        <v>35378.94</v>
      </c>
      <c r="I11" s="31">
        <f t="shared" si="0"/>
        <v>0</v>
      </c>
      <c r="J11" s="31">
        <f t="shared" si="1"/>
        <v>53412.600000000006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0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6766.46</v>
      </c>
      <c r="D14" s="31">
        <f>(Jul!C14*8)+(Aug!C14*7)+(Sep!C14*6)+(Oct!C14*5)+(Nov!C14*4)+(Dec!C14*3)+(Jan!C14*2)+(Feb!C14*1)</f>
        <v>38390.18</v>
      </c>
      <c r="E14" s="8"/>
      <c r="F14" s="31">
        <f>(Jul!E14*8)+(Aug!E14*7)+(Sep!E14*6)+(Oct!E14*5)+(Nov!E14*4)+(Dec!E14*3)+(Jan!E14*2)+(Feb!E14*1)</f>
        <v>0</v>
      </c>
      <c r="G14" s="8">
        <v>108329.2</v>
      </c>
      <c r="H14" s="31">
        <f>Jan!H14+G14</f>
        <v>199861.83000000002</v>
      </c>
      <c r="I14" s="31">
        <f t="shared" si="0"/>
        <v>115095.66</v>
      </c>
      <c r="J14" s="31">
        <f t="shared" si="1"/>
        <v>238252.01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284.93</v>
      </c>
      <c r="D15" s="31">
        <f>(Jul!C15*8)+(Aug!C15*7)+(Sep!C15*6)+(Oct!C15*5)+(Nov!C15*4)+(Dec!C15*3)+(Jan!C15*2)+(Feb!C15*1)</f>
        <v>284.93</v>
      </c>
      <c r="E15" s="8"/>
      <c r="F15" s="31">
        <f>(Jul!E15*8)+(Aug!E15*7)+(Sep!E15*6)+(Oct!E15*5)+(Nov!E15*4)+(Dec!E15*3)+(Jan!E15*2)+(Feb!E15*1)</f>
        <v>0</v>
      </c>
      <c r="G15" s="8">
        <v>2257.48</v>
      </c>
      <c r="H15" s="31">
        <f>Jan!H15+G15</f>
        <v>2257.48</v>
      </c>
      <c r="I15" s="31">
        <f t="shared" si="0"/>
        <v>2542.41</v>
      </c>
      <c r="J15" s="31">
        <f t="shared" si="1"/>
        <v>2542.41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7563.98</v>
      </c>
      <c r="D16" s="31">
        <f>(Jul!C16*8)+(Aug!C16*7)+(Sep!C16*6)+(Oct!C16*5)+(Nov!C16*4)+(Dec!C16*3)+(Jan!C16*2)+(Feb!C16*1)</f>
        <v>164649.24000000002</v>
      </c>
      <c r="E16" s="8"/>
      <c r="F16" s="31">
        <f>(Jul!E16*8)+(Aug!E16*7)+(Sep!E16*6)+(Oct!E16*5)+(Nov!E16*4)+(Dec!E16*3)+(Jan!E16*2)+(Feb!E16*1)</f>
        <v>0</v>
      </c>
      <c r="G16" s="8">
        <v>10739.33</v>
      </c>
      <c r="H16" s="31">
        <f>Jan!H16+G16</f>
        <v>219927.97</v>
      </c>
      <c r="I16" s="31">
        <f t="shared" si="0"/>
        <v>18303.309999999998</v>
      </c>
      <c r="J16" s="31">
        <f t="shared" si="1"/>
        <v>384577.21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17440.650000000001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3810</v>
      </c>
      <c r="I17" s="31">
        <f t="shared" si="0"/>
        <v>0</v>
      </c>
      <c r="J17" s="31">
        <f t="shared" si="1"/>
        <v>21250.65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394.44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0</v>
      </c>
      <c r="I20" s="31">
        <f t="shared" si="0"/>
        <v>0</v>
      </c>
      <c r="J20" s="31">
        <f t="shared" si="1"/>
        <v>394.44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2820.44</v>
      </c>
      <c r="D21" s="31">
        <f>(Jul!C21*8)+(Aug!C21*7)+(Sep!C21*6)+(Oct!C21*5)+(Nov!C21*4)+(Dec!C21*3)+(Jan!C21*2)+(Feb!C21*1)</f>
        <v>14383.52</v>
      </c>
      <c r="E21" s="8"/>
      <c r="F21" s="31">
        <f>(Jul!E21*8)+(Aug!E21*7)+(Sep!E21*6)+(Oct!E21*5)+(Nov!E21*4)+(Dec!E21*3)+(Jan!E21*2)+(Feb!E21*1)</f>
        <v>0</v>
      </c>
      <c r="G21" s="8">
        <v>28819.8</v>
      </c>
      <c r="H21" s="31">
        <f>Jan!H21+G21</f>
        <v>38025.31</v>
      </c>
      <c r="I21" s="31">
        <f t="shared" si="0"/>
        <v>31640.239999999998</v>
      </c>
      <c r="J21" s="31">
        <f t="shared" si="1"/>
        <v>52408.83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5649.5700000000006</v>
      </c>
      <c r="E22" s="8"/>
      <c r="F22" s="31">
        <f>(Jul!E22*8)+(Aug!E22*7)+(Sep!E22*6)+(Oct!E22*5)+(Nov!E22*4)+(Dec!E22*3)+(Jan!E22*2)+(Feb!E22*1)</f>
        <v>0</v>
      </c>
      <c r="G22" s="8"/>
      <c r="H22" s="31">
        <f>Jan!H22+G22</f>
        <v>2333.94</v>
      </c>
      <c r="I22" s="31">
        <f t="shared" si="0"/>
        <v>0</v>
      </c>
      <c r="J22" s="31">
        <f t="shared" si="1"/>
        <v>7983.51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207.83</v>
      </c>
      <c r="D24" s="31">
        <f>(Jul!C24*8)+(Aug!C24*7)+(Sep!C24*6)+(Oct!C24*5)+(Nov!C24*4)+(Dec!C24*3)+(Jan!C24*2)+(Feb!C24*1)</f>
        <v>4292.1900000000005</v>
      </c>
      <c r="E24" s="8"/>
      <c r="F24" s="31">
        <f>(Jul!E24*8)+(Aug!E24*7)+(Sep!E24*6)+(Oct!E24*5)+(Nov!E24*4)+(Dec!E24*3)+(Jan!E24*2)+(Feb!E24*1)</f>
        <v>0</v>
      </c>
      <c r="G24" s="8">
        <v>415.66</v>
      </c>
      <c r="H24" s="31">
        <f>Jan!H24+G24</f>
        <v>13732.8</v>
      </c>
      <c r="I24" s="31">
        <f t="shared" si="0"/>
        <v>623.49</v>
      </c>
      <c r="J24" s="31">
        <f t="shared" si="1"/>
        <v>18024.989999999998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1138.32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1138.32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269.27</v>
      </c>
      <c r="D26" s="31">
        <f>(Jul!C26*8)+(Aug!C26*7)+(Sep!C26*6)+(Oct!C26*5)+(Nov!C26*4)+(Dec!C26*3)+(Jan!C26*2)+(Feb!C26*1)</f>
        <v>32584.47</v>
      </c>
      <c r="E26" s="8"/>
      <c r="F26" s="31">
        <f>(Jul!E26*8)+(Aug!E26*7)+(Sep!E26*6)+(Oct!E26*5)+(Nov!E26*4)+(Dec!E26*3)+(Jan!E26*2)+(Feb!E26*1)</f>
        <v>0</v>
      </c>
      <c r="G26" s="8">
        <v>1070.18</v>
      </c>
      <c r="H26" s="31">
        <f>Jan!H26+G26</f>
        <v>23434.14</v>
      </c>
      <c r="I26" s="31">
        <f t="shared" si="0"/>
        <v>1339.45</v>
      </c>
      <c r="J26" s="31">
        <f t="shared" si="1"/>
        <v>56018.61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7273.35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10922.2</v>
      </c>
      <c r="I27" s="31">
        <f t="shared" si="0"/>
        <v>0</v>
      </c>
      <c r="J27" s="31">
        <f t="shared" si="1"/>
        <v>18195.550000000003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675.66</v>
      </c>
      <c r="D28" s="31">
        <f>(Jul!C28*8)+(Aug!C28*7)+(Sep!C28*6)+(Oct!C28*5)+(Nov!C28*4)+(Dec!C28*3)+(Jan!C28*2)+(Feb!C28*1)</f>
        <v>16368.12</v>
      </c>
      <c r="E28" s="8"/>
      <c r="F28" s="31">
        <f>(Jul!E28*8)+(Aug!E28*7)+(Sep!E28*6)+(Oct!E28*5)+(Nov!E28*4)+(Dec!E28*3)+(Jan!E28*2)+(Feb!E28*1)</f>
        <v>0</v>
      </c>
      <c r="G28" s="8">
        <v>21605.33</v>
      </c>
      <c r="H28" s="31">
        <f>Jan!H28+G28</f>
        <v>63311.12</v>
      </c>
      <c r="I28" s="31">
        <f t="shared" si="0"/>
        <v>22280.99</v>
      </c>
      <c r="J28" s="31">
        <f t="shared" si="1"/>
        <v>79679.240000000005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10984.669999999998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5648.26</v>
      </c>
      <c r="I29" s="31">
        <f t="shared" si="0"/>
        <v>0</v>
      </c>
      <c r="J29" s="31">
        <f t="shared" si="1"/>
        <v>16632.93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503.47</v>
      </c>
      <c r="D30" s="31">
        <f>(Jul!C30*8)+(Aug!C30*7)+(Sep!C30*6)+(Oct!C30*5)+(Nov!C30*4)+(Dec!C30*3)+(Jan!C30*2)+(Feb!C30*1)</f>
        <v>8652.6099999999988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5749.1200000000008</v>
      </c>
      <c r="I30" s="31">
        <f t="shared" si="0"/>
        <v>503.47</v>
      </c>
      <c r="J30" s="31">
        <f t="shared" si="1"/>
        <v>14401.73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2447.67</v>
      </c>
      <c r="D31" s="31">
        <f>(Jul!C31*8)+(Aug!C31*7)+(Sep!C31*6)+(Oct!C31*5)+(Nov!C31*4)+(Dec!C31*3)+(Jan!C31*2)+(Feb!C31*1)</f>
        <v>97510.359999999986</v>
      </c>
      <c r="E31" s="8"/>
      <c r="F31" s="31">
        <f>(Jul!E31*8)+(Aug!E31*7)+(Sep!E31*6)+(Oct!E31*5)+(Nov!E31*4)+(Dec!E31*3)+(Jan!E31*2)+(Feb!E31*1)</f>
        <v>0</v>
      </c>
      <c r="G31" s="8">
        <v>6417.11</v>
      </c>
      <c r="H31" s="31">
        <f>Jan!H31+G31</f>
        <v>207970.53</v>
      </c>
      <c r="I31" s="31">
        <f t="shared" si="0"/>
        <v>8864.7799999999988</v>
      </c>
      <c r="J31" s="31">
        <f t="shared" si="1"/>
        <v>305480.89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1887.4099999999999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9055.2199999999993</v>
      </c>
      <c r="I32" s="31">
        <f t="shared" si="0"/>
        <v>0</v>
      </c>
      <c r="J32" s="31">
        <f t="shared" si="1"/>
        <v>10942.63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375.43</v>
      </c>
      <c r="D33" s="31">
        <f>(Jul!C33*8)+(Aug!C33*7)+(Sep!C33*6)+(Oct!C33*5)+(Nov!C33*4)+(Dec!C33*3)+(Jan!C33*2)+(Feb!C33*1)</f>
        <v>13328.51</v>
      </c>
      <c r="E33" s="8"/>
      <c r="F33" s="31">
        <f>(Jul!E33*8)+(Aug!E33*7)+(Sep!E33*6)+(Oct!E33*5)+(Nov!E33*4)+(Dec!E33*3)+(Jan!E33*2)+(Feb!E33*1)</f>
        <v>0</v>
      </c>
      <c r="G33" s="8">
        <v>47543.1</v>
      </c>
      <c r="H33" s="31">
        <f>Jan!H33+G33</f>
        <v>108062.87</v>
      </c>
      <c r="I33" s="31">
        <f t="shared" si="0"/>
        <v>47918.53</v>
      </c>
      <c r="J33" s="31">
        <f t="shared" si="1"/>
        <v>121391.37999999999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3397.24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2426.6</v>
      </c>
      <c r="I34" s="31">
        <f t="shared" si="0"/>
        <v>0</v>
      </c>
      <c r="J34" s="31">
        <f t="shared" si="1"/>
        <v>5823.84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1679.35</v>
      </c>
      <c r="D35" s="31">
        <f>(Jul!C35*8)+(Aug!C35*7)+(Sep!C35*6)+(Oct!C35*5)+(Nov!C35*4)+(Dec!C35*3)+(Jan!C35*2)+(Feb!C35*1)</f>
        <v>43608.659999999996</v>
      </c>
      <c r="E35" s="8"/>
      <c r="F35" s="31">
        <f>(Jul!E35*8)+(Aug!E35*7)+(Sep!E35*6)+(Oct!E35*5)+(Nov!E35*4)+(Dec!E35*3)+(Jan!E35*2)+(Feb!E35*1)</f>
        <v>0</v>
      </c>
      <c r="G35" s="8">
        <v>2252.21</v>
      </c>
      <c r="H35" s="31">
        <f>Jan!H35+G35</f>
        <v>28484.68</v>
      </c>
      <c r="I35" s="31">
        <f t="shared" si="0"/>
        <v>3931.56</v>
      </c>
      <c r="J35" s="31">
        <f t="shared" si="1"/>
        <v>72093.34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5766.84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17114.04</v>
      </c>
      <c r="I37" s="31">
        <f t="shared" si="0"/>
        <v>0</v>
      </c>
      <c r="J37" s="31">
        <f t="shared" si="1"/>
        <v>22880.880000000001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4921.78</v>
      </c>
      <c r="D38" s="31">
        <f>(Jul!C38*8)+(Aug!C38*7)+(Sep!C38*6)+(Oct!C38*5)+(Nov!C38*4)+(Dec!C38*3)+(Jan!C38*2)+(Feb!C38*1)</f>
        <v>36019.99</v>
      </c>
      <c r="E38" s="8">
        <v>3697.28</v>
      </c>
      <c r="F38" s="31">
        <f>(Jul!E38*8)+(Aug!E38*7)+(Sep!E38*6)+(Oct!E38*5)+(Nov!E38*4)+(Dec!E38*3)+(Jan!E38*2)+(Feb!E38*1)</f>
        <v>3697.28</v>
      </c>
      <c r="G38" s="8">
        <v>294726.09999999998</v>
      </c>
      <c r="H38" s="31">
        <f>Jan!H38+G38</f>
        <v>503005.04</v>
      </c>
      <c r="I38" s="31">
        <f t="shared" si="0"/>
        <v>303345.15999999997</v>
      </c>
      <c r="J38" s="31">
        <f t="shared" si="1"/>
        <v>542722.30999999994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1107.25</v>
      </c>
      <c r="D39" s="31">
        <f>(Jul!C39*8)+(Aug!C39*7)+(Sep!C39*6)+(Oct!C39*5)+(Nov!C39*4)+(Dec!C39*3)+(Jan!C39*2)+(Feb!C39*1)</f>
        <v>40012.720000000001</v>
      </c>
      <c r="E39" s="8"/>
      <c r="F39" s="31">
        <f>(Jul!E39*8)+(Aug!E39*7)+(Sep!E39*6)+(Oct!E39*5)+(Nov!E39*4)+(Dec!E39*3)+(Jan!E39*2)+(Feb!E39*1)</f>
        <v>0</v>
      </c>
      <c r="G39" s="8">
        <v>17506.240000000002</v>
      </c>
      <c r="H39" s="31">
        <f>Jan!H39+G39</f>
        <v>97291.930000000008</v>
      </c>
      <c r="I39" s="31">
        <f t="shared" si="0"/>
        <v>18613.490000000002</v>
      </c>
      <c r="J39" s="31">
        <f t="shared" si="1"/>
        <v>137304.65000000002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46332.770000000004</v>
      </c>
      <c r="E40" s="8">
        <v>1357.56</v>
      </c>
      <c r="F40" s="31">
        <f>(Jul!E40*8)+(Aug!E40*7)+(Sep!E40*6)+(Oct!E40*5)+(Nov!E40*4)+(Dec!E40*3)+(Jan!E40*2)+(Feb!E40*1)</f>
        <v>1357.56</v>
      </c>
      <c r="G40" s="8">
        <v>2284.9299999999998</v>
      </c>
      <c r="H40" s="31">
        <f>Jan!H40+G40</f>
        <v>97889.33</v>
      </c>
      <c r="I40" s="31">
        <f t="shared" si="0"/>
        <v>3642.49</v>
      </c>
      <c r="J40" s="31">
        <f t="shared" si="1"/>
        <v>145579.66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100371.69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195072.77999999997</v>
      </c>
      <c r="I42" s="31">
        <f t="shared" si="0"/>
        <v>0</v>
      </c>
      <c r="J42" s="31">
        <f t="shared" si="1"/>
        <v>295444.46999999997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1953.68</v>
      </c>
      <c r="D43" s="31">
        <f>(Jul!C43*8)+(Aug!C43*7)+(Sep!C43*6)+(Oct!C43*5)+(Nov!C43*4)+(Dec!C43*3)+(Jan!C43*2)+(Feb!C43*1)</f>
        <v>54849.15</v>
      </c>
      <c r="E43" s="8"/>
      <c r="F43" s="31">
        <f>(Jul!E43*8)+(Aug!E43*7)+(Sep!E43*6)+(Oct!E43*5)+(Nov!E43*4)+(Dec!E43*3)+(Jan!E43*2)+(Feb!E43*1)</f>
        <v>0</v>
      </c>
      <c r="G43" s="8">
        <v>4014.72</v>
      </c>
      <c r="H43" s="31">
        <f>Jan!H43+G43</f>
        <v>33628.579999999994</v>
      </c>
      <c r="I43" s="31">
        <f t="shared" si="0"/>
        <v>5968.4</v>
      </c>
      <c r="J43" s="31">
        <f t="shared" si="1"/>
        <v>88477.73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477.47</v>
      </c>
      <c r="D44" s="31">
        <f>(Jul!C44*8)+(Aug!C44*7)+(Sep!C44*6)+(Oct!C44*5)+(Nov!C44*4)+(Dec!C44*3)+(Jan!C44*2)+(Feb!C44*1)</f>
        <v>21127.56</v>
      </c>
      <c r="E44" s="8"/>
      <c r="F44" s="31">
        <f>(Jul!E44*8)+(Aug!E44*7)+(Sep!E44*6)+(Oct!E44*5)+(Nov!E44*4)+(Dec!E44*3)+(Jan!E44*2)+(Feb!E44*1)</f>
        <v>0</v>
      </c>
      <c r="G44" s="8">
        <v>4257.1499999999996</v>
      </c>
      <c r="H44" s="31">
        <f>Jan!H44+G44</f>
        <v>15296.22</v>
      </c>
      <c r="I44" s="31">
        <f t="shared" si="0"/>
        <v>4734.62</v>
      </c>
      <c r="J44" s="31">
        <f t="shared" si="1"/>
        <v>36423.78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1664.4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1422.9</v>
      </c>
      <c r="I45" s="31">
        <f t="shared" si="0"/>
        <v>0</v>
      </c>
      <c r="J45" s="31">
        <f t="shared" si="1"/>
        <v>3087.3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14644.98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25290.739999999998</v>
      </c>
      <c r="I47" s="31">
        <f t="shared" si="0"/>
        <v>0</v>
      </c>
      <c r="J47" s="31">
        <f t="shared" si="1"/>
        <v>39935.72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118947.33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371364.80999999994</v>
      </c>
      <c r="I48" s="31">
        <f t="shared" si="0"/>
        <v>0</v>
      </c>
      <c r="J48" s="31">
        <f t="shared" si="1"/>
        <v>490312.13999999996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2105.9</v>
      </c>
      <c r="D49" s="31">
        <f>(Jul!C49*8)+(Aug!C49*7)+(Sep!C49*6)+(Oct!C49*5)+(Nov!C49*4)+(Dec!C49*3)+(Jan!C49*2)+(Feb!C49*1)</f>
        <v>26769.550000000003</v>
      </c>
      <c r="E49" s="8"/>
      <c r="F49" s="31">
        <f>(Jul!E49*8)+(Aug!E49*7)+(Sep!E49*6)+(Oct!E49*5)+(Nov!E49*4)+(Dec!E49*3)+(Jan!E49*2)+(Feb!E49*1)</f>
        <v>0</v>
      </c>
      <c r="G49" s="8">
        <v>55188.71</v>
      </c>
      <c r="H49" s="31">
        <f>Jan!H49+G49</f>
        <v>157728.97</v>
      </c>
      <c r="I49" s="31">
        <f t="shared" si="0"/>
        <v>57294.61</v>
      </c>
      <c r="J49" s="31">
        <f t="shared" si="1"/>
        <v>184498.52000000002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5498.36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15784.46</v>
      </c>
      <c r="I50" s="31">
        <f t="shared" si="0"/>
        <v>0</v>
      </c>
      <c r="J50" s="31">
        <f t="shared" si="1"/>
        <v>21282.82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56554.03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41840.149999999994</v>
      </c>
      <c r="I51" s="31">
        <f t="shared" si="0"/>
        <v>0</v>
      </c>
      <c r="J51" s="31">
        <f t="shared" si="1"/>
        <v>98394.18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61247.860000000008</v>
      </c>
      <c r="E52" s="8"/>
      <c r="F52" s="31">
        <f>(Jul!E52*8)+(Aug!E52*7)+(Sep!E52*6)+(Oct!E52*5)+(Nov!E52*4)+(Dec!E52*3)+(Jan!E52*2)+(Feb!E52*1)</f>
        <v>58397.279999999999</v>
      </c>
      <c r="G52" s="8"/>
      <c r="H52" s="31">
        <f>Jan!H52+G52</f>
        <v>53167.01</v>
      </c>
      <c r="I52" s="31">
        <f t="shared" si="0"/>
        <v>0</v>
      </c>
      <c r="J52" s="31">
        <f t="shared" si="1"/>
        <v>172812.15000000002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0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12678.08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74220.55</v>
      </c>
      <c r="I54" s="31">
        <f t="shared" si="0"/>
        <v>0</v>
      </c>
      <c r="J54" s="31">
        <f t="shared" si="1"/>
        <v>86898.63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140.79</v>
      </c>
      <c r="D55" s="31">
        <f>(Jul!C55*8)+(Aug!C55*7)+(Sep!C55*6)+(Oct!C55*5)+(Nov!C55*4)+(Dec!C55*3)+(Jan!C55*2)+(Feb!C55*1)</f>
        <v>19560.419999999998</v>
      </c>
      <c r="E55" s="8">
        <v>1645.83</v>
      </c>
      <c r="F55" s="31">
        <f>(Jul!E55*8)+(Aug!E55*7)+(Sep!E55*6)+(Oct!E55*5)+(Nov!E55*4)+(Dec!E55*3)+(Jan!E55*2)+(Feb!E55*1)</f>
        <v>1645.83</v>
      </c>
      <c r="G55" s="8">
        <v>5597.16</v>
      </c>
      <c r="H55" s="31">
        <f>Jan!H55+G55</f>
        <v>37366.04</v>
      </c>
      <c r="I55" s="31">
        <f t="shared" si="0"/>
        <v>7383.78</v>
      </c>
      <c r="J55" s="31">
        <f t="shared" si="1"/>
        <v>58572.29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899.94</v>
      </c>
      <c r="D57" s="31">
        <f>(Jul!C57*8)+(Aug!C57*7)+(Sep!C57*6)+(Oct!C57*5)+(Nov!C57*4)+(Dec!C57*3)+(Jan!C57*2)+(Feb!C57*1)</f>
        <v>2718.1400000000003</v>
      </c>
      <c r="E57" s="8"/>
      <c r="F57" s="31">
        <f>(Jul!E57*8)+(Aug!E57*7)+(Sep!E57*6)+(Oct!E57*5)+(Nov!E57*4)+(Dec!E57*3)+(Jan!E57*2)+(Feb!E57*1)</f>
        <v>0</v>
      </c>
      <c r="G57" s="8">
        <v>10662.72</v>
      </c>
      <c r="H57" s="31">
        <f>Jan!H57+G57</f>
        <v>11562.66</v>
      </c>
      <c r="I57" s="31">
        <f t="shared" si="0"/>
        <v>11562.66</v>
      </c>
      <c r="J57" s="31">
        <f t="shared" si="1"/>
        <v>14280.8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288.27999999999997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855.59</v>
      </c>
      <c r="I58" s="31">
        <f t="shared" si="0"/>
        <v>0</v>
      </c>
      <c r="J58" s="31">
        <f t="shared" si="1"/>
        <v>1143.8699999999999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705.77</v>
      </c>
      <c r="D60" s="31">
        <f>(Jul!C60*8)+(Aug!C60*7)+(Sep!C60*6)+(Oct!C60*5)+(Nov!C60*4)+(Dec!C60*3)+(Jan!C60*2)+(Feb!C60*1)</f>
        <v>67740.36</v>
      </c>
      <c r="E60" s="8"/>
      <c r="F60" s="31">
        <f>(Jul!E60*8)+(Aug!E60*7)+(Sep!E60*6)+(Oct!E60*5)+(Nov!E60*4)+(Dec!E60*3)+(Jan!E60*2)+(Feb!E60*1)</f>
        <v>8596</v>
      </c>
      <c r="G60" s="8">
        <v>1271.54</v>
      </c>
      <c r="H60" s="31">
        <f>Jan!H60+G60</f>
        <v>121856.02999999998</v>
      </c>
      <c r="I60" s="31">
        <f t="shared" si="0"/>
        <v>1977.31</v>
      </c>
      <c r="J60" s="31">
        <f t="shared" si="1"/>
        <v>198192.38999999998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0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9177.94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84593.279999999999</v>
      </c>
      <c r="I63" s="31">
        <f t="shared" si="0"/>
        <v>0</v>
      </c>
      <c r="J63" s="31">
        <f t="shared" si="1"/>
        <v>93771.22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694.9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972.86</v>
      </c>
      <c r="I67" s="31">
        <f t="shared" si="2"/>
        <v>0</v>
      </c>
      <c r="J67" s="31">
        <f t="shared" si="3"/>
        <v>1667.76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1328.12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312.49</v>
      </c>
      <c r="I68" s="31">
        <f t="shared" si="2"/>
        <v>0</v>
      </c>
      <c r="J68" s="31">
        <f t="shared" si="3"/>
        <v>1640.61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569.16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1565.61</v>
      </c>
      <c r="I70" s="31">
        <f t="shared" si="2"/>
        <v>0</v>
      </c>
      <c r="J70" s="31">
        <f t="shared" si="3"/>
        <v>2134.77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42055.29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32567.739999999998</v>
      </c>
      <c r="I71" s="31">
        <f t="shared" si="2"/>
        <v>0</v>
      </c>
      <c r="J71" s="31">
        <f t="shared" si="3"/>
        <v>74623.03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36308.080000000002</v>
      </c>
      <c r="D72" s="32">
        <f t="shared" si="4"/>
        <v>1019356.5099999999</v>
      </c>
      <c r="E72" s="32">
        <f t="shared" si="4"/>
        <v>0</v>
      </c>
      <c r="F72" s="32">
        <f t="shared" si="4"/>
        <v>13556</v>
      </c>
      <c r="G72" s="32">
        <f t="shared" si="4"/>
        <v>442932.89999999997</v>
      </c>
      <c r="H72" s="32">
        <f t="shared" si="4"/>
        <v>2053290.6800000002</v>
      </c>
      <c r="I72" s="32">
        <f t="shared" si="4"/>
        <v>479240.97999999986</v>
      </c>
      <c r="J72" s="32">
        <f t="shared" si="4"/>
        <v>3086203.19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14367.36</v>
      </c>
      <c r="D73" s="32">
        <f t="shared" si="5"/>
        <v>808839.74000000011</v>
      </c>
      <c r="E73" s="32">
        <f t="shared" si="5"/>
        <v>6700.67</v>
      </c>
      <c r="F73" s="32">
        <f t="shared" si="5"/>
        <v>73693.95</v>
      </c>
      <c r="G73" s="32">
        <f t="shared" si="5"/>
        <v>445304.5799999999</v>
      </c>
      <c r="H73" s="32">
        <f t="shared" si="5"/>
        <v>2139799.1799999997</v>
      </c>
      <c r="I73" s="32">
        <f t="shared" si="5"/>
        <v>466372.61</v>
      </c>
      <c r="J73" s="32">
        <f t="shared" si="5"/>
        <v>3022332.8699999992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50675.44</v>
      </c>
      <c r="D74" s="31">
        <f>SUM(D72:D73)</f>
        <v>1828196.25</v>
      </c>
      <c r="E74" s="32">
        <f t="shared" ref="E74:J74" si="6">SUM(E72:E73)</f>
        <v>6700.67</v>
      </c>
      <c r="F74" s="32">
        <f t="shared" si="6"/>
        <v>87249.95</v>
      </c>
      <c r="G74" s="32">
        <f t="shared" si="6"/>
        <v>888237.47999999986</v>
      </c>
      <c r="H74" s="32">
        <f t="shared" si="6"/>
        <v>4193089.86</v>
      </c>
      <c r="I74" s="32">
        <f t="shared" si="6"/>
        <v>945613.58999999985</v>
      </c>
      <c r="J74" s="32">
        <f t="shared" si="6"/>
        <v>6108536.0599999987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5" activePane="bottomLeft" state="frozen"/>
      <selection pane="bottomLeft" activeCell="G65" sqref="G6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11101.62</v>
      </c>
      <c r="D5" s="31">
        <f>(Jul!C5*9)+(Aug!C5*8)+(Sep!C5*7)+(Oct!C5*6)+(Nov!C5*5)+(Dec!C5*4)+(Jan!C5*3)+(Feb!C5*2)+(Mar!C5*1)</f>
        <v>346041.77999999997</v>
      </c>
      <c r="E5" s="8"/>
      <c r="F5" s="31">
        <f>(Jul!E5*9)+(Aug!E5*8)+(Sep!E5*7)+(Oct!E5*6)+(Nov!E5*5)+(Dec!E5*4)+(Jan!E5*3)+(Feb!E5*2)+(Mar!E5*1)</f>
        <v>16028</v>
      </c>
      <c r="G5" s="8">
        <v>58606.34</v>
      </c>
      <c r="H5" s="31">
        <f>Feb!H5+G5</f>
        <v>496115.35</v>
      </c>
      <c r="I5" s="31">
        <f t="shared" ref="I5:I63" si="0">C5+E5+G5</f>
        <v>69707.959999999992</v>
      </c>
      <c r="J5" s="31">
        <f t="shared" ref="J5:J63" si="1">D5+F5+H5</f>
        <v>858185.12999999989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740.79</v>
      </c>
      <c r="D6" s="31">
        <f>(Jul!C6*9)+(Aug!C6*8)+(Sep!C6*7)+(Oct!C6*6)+(Nov!C6*5)+(Dec!C6*4)+(Jan!C6*3)+(Feb!C6*2)+(Mar!C6*1)</f>
        <v>21355.590000000004</v>
      </c>
      <c r="E6" s="8"/>
      <c r="F6" s="31">
        <f>(Jul!E6*9)+(Aug!E6*8)+(Sep!E6*7)+(Oct!E6*6)+(Nov!E6*5)+(Dec!E6*4)+(Jan!E6*3)+(Feb!E6*2)+(Mar!E6*1)</f>
        <v>0</v>
      </c>
      <c r="G6" s="8">
        <v>16755.810000000001</v>
      </c>
      <c r="H6" s="31">
        <f>Feb!H6+G6</f>
        <v>139196.34</v>
      </c>
      <c r="I6" s="31">
        <f t="shared" si="0"/>
        <v>17496.600000000002</v>
      </c>
      <c r="J6" s="31">
        <f t="shared" si="1"/>
        <v>160551.93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28569.07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54709.520000000004</v>
      </c>
      <c r="I7" s="31">
        <f t="shared" si="0"/>
        <v>0</v>
      </c>
      <c r="J7" s="31">
        <f t="shared" si="1"/>
        <v>83278.59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1002.25</v>
      </c>
      <c r="D8" s="31">
        <f>(Jul!C8*9)+(Aug!C8*8)+(Sep!C8*7)+(Oct!C8*6)+(Nov!C8*5)+(Dec!C8*4)+(Jan!C8*3)+(Feb!C8*2)+(Mar!C8*1)</f>
        <v>11242.619999999999</v>
      </c>
      <c r="E8" s="8"/>
      <c r="F8" s="31">
        <f>(Jul!E8*9)+(Aug!E8*8)+(Sep!E8*7)+(Oct!E8*6)+(Nov!E8*5)+(Dec!E8*4)+(Jan!E8*3)+(Feb!E8*2)+(Mar!E8*1)</f>
        <v>0</v>
      </c>
      <c r="G8" s="8">
        <v>118621.31</v>
      </c>
      <c r="H8" s="31">
        <f>Feb!H8+G8</f>
        <v>188866.45</v>
      </c>
      <c r="I8" s="31">
        <f t="shared" si="0"/>
        <v>119623.56</v>
      </c>
      <c r="J8" s="31">
        <f t="shared" si="1"/>
        <v>200109.07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2186.94</v>
      </c>
      <c r="D9" s="31">
        <f>(Jul!C9*9)+(Aug!C9*8)+(Sep!C9*7)+(Oct!C9*6)+(Nov!C9*5)+(Dec!C9*4)+(Jan!C9*3)+(Feb!C9*2)+(Mar!C9*1)</f>
        <v>86750.84</v>
      </c>
      <c r="E9" s="8"/>
      <c r="F9" s="31">
        <f>(Jul!E9*9)+(Aug!E9*8)+(Sep!E9*7)+(Oct!E9*6)+(Nov!E9*5)+(Dec!E9*4)+(Jan!E9*3)+(Feb!E9*2)+(Mar!E9*1)</f>
        <v>0</v>
      </c>
      <c r="G9" s="8">
        <v>13207.62</v>
      </c>
      <c r="H9" s="31">
        <f>Feb!H9+G9</f>
        <v>69406.77</v>
      </c>
      <c r="I9" s="31">
        <f t="shared" si="0"/>
        <v>15394.560000000001</v>
      </c>
      <c r="J9" s="31">
        <f t="shared" si="1"/>
        <v>156157.60999999999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11200.19</v>
      </c>
      <c r="D10" s="31">
        <f>(Jul!C10*9)+(Aug!C10*8)+(Sep!C10*7)+(Oct!C10*6)+(Nov!C10*5)+(Dec!C10*4)+(Jan!C10*3)+(Feb!C10*2)+(Mar!C10*1)</f>
        <v>240350.74000000002</v>
      </c>
      <c r="E10" s="8">
        <v>1357.56</v>
      </c>
      <c r="F10" s="31">
        <f>(Jul!E10*9)+(Aug!E10*8)+(Sep!E10*7)+(Oct!E10*6)+(Nov!E10*5)+(Dec!E10*4)+(Jan!E10*3)+(Feb!E10*2)+(Mar!E10*1)</f>
        <v>1357.56</v>
      </c>
      <c r="G10" s="8">
        <v>144441.69</v>
      </c>
      <c r="H10" s="31">
        <f>Feb!H10+G10</f>
        <v>624265.37999999989</v>
      </c>
      <c r="I10" s="31">
        <f t="shared" si="0"/>
        <v>156999.44</v>
      </c>
      <c r="J10" s="31">
        <f t="shared" si="1"/>
        <v>865973.67999999993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(Jul!C11*9)+(Aug!C11*8)+(Sep!C11*7)+(Oct!C11*6)+(Nov!C11*5)+(Dec!C11*4)+(Jan!C11*3)+(Feb!C11*2)+(Mar!C11*1)</f>
        <v>21914.04</v>
      </c>
      <c r="E11" s="8"/>
      <c r="F11" s="31">
        <f>(Jul!E11*9)+(Aug!E11*8)+(Sep!E11*7)+(Oct!E11*6)+(Nov!E11*5)+(Dec!E11*4)+(Jan!E11*3)+(Feb!E11*2)+(Mar!E11*1)</f>
        <v>0</v>
      </c>
      <c r="G11" s="8"/>
      <c r="H11" s="31">
        <f>Feb!H11+G11</f>
        <v>35378.94</v>
      </c>
      <c r="I11" s="31">
        <f t="shared" si="0"/>
        <v>0</v>
      </c>
      <c r="J11" s="31">
        <f t="shared" si="1"/>
        <v>57292.98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2970.6</v>
      </c>
      <c r="D12" s="31">
        <f>(Jul!C12*9)+(Aug!C12*8)+(Sep!C12*7)+(Oct!C12*6)+(Nov!C12*5)+(Dec!C12*4)+(Jan!C12*3)+(Feb!C12*2)+(Mar!C12*1)</f>
        <v>2970.6</v>
      </c>
      <c r="E12" s="8"/>
      <c r="F12" s="31">
        <f>(Jul!E12*9)+(Aug!E12*8)+(Sep!E12*7)+(Oct!E12*6)+(Nov!E12*5)+(Dec!E12*4)+(Jan!E12*3)+(Feb!E12*2)+(Mar!E12*1)</f>
        <v>0</v>
      </c>
      <c r="G12" s="8">
        <v>25267.14</v>
      </c>
      <c r="H12" s="31">
        <f>Feb!H12+G12</f>
        <v>25267.14</v>
      </c>
      <c r="I12" s="31">
        <f t="shared" si="0"/>
        <v>28237.739999999998</v>
      </c>
      <c r="J12" s="31">
        <f t="shared" si="1"/>
        <v>28237.739999999998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1547.92</v>
      </c>
      <c r="D13" s="31">
        <f>(Jul!C13*9)+(Aug!C13*8)+(Sep!C13*7)+(Oct!C13*6)+(Nov!C13*5)+(Dec!C13*4)+(Jan!C13*3)+(Feb!C13*2)+(Mar!C13*1)</f>
        <v>1547.92</v>
      </c>
      <c r="E13" s="8"/>
      <c r="F13" s="31">
        <f>(Jul!E13*9)+(Aug!E13*8)+(Sep!E13*7)+(Oct!E13*6)+(Nov!E13*5)+(Dec!E13*4)+(Jan!E13*3)+(Feb!E13*2)+(Mar!E13*1)</f>
        <v>0</v>
      </c>
      <c r="G13" s="8">
        <v>6989.93</v>
      </c>
      <c r="H13" s="31">
        <f>Feb!H13+G13</f>
        <v>6989.93</v>
      </c>
      <c r="I13" s="31">
        <f t="shared" si="0"/>
        <v>8537.85</v>
      </c>
      <c r="J13" s="31">
        <f t="shared" si="1"/>
        <v>8537.85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2450.31</v>
      </c>
      <c r="D14" s="31">
        <f>(Jul!C14*9)+(Aug!C14*8)+(Sep!C14*7)+(Oct!C14*6)+(Nov!C14*5)+(Dec!C14*4)+(Jan!C14*3)+(Feb!C14*2)+(Mar!C14*1)</f>
        <v>52842.32</v>
      </c>
      <c r="E14" s="8"/>
      <c r="F14" s="31">
        <f>(Jul!E14*9)+(Aug!E14*8)+(Sep!E14*7)+(Oct!E14*6)+(Nov!E14*5)+(Dec!E14*4)+(Jan!E14*3)+(Feb!E14*2)+(Mar!E14*1)</f>
        <v>0</v>
      </c>
      <c r="G14" s="8">
        <v>18277.330000000002</v>
      </c>
      <c r="H14" s="31">
        <f>Feb!H14+G14</f>
        <v>218139.16000000003</v>
      </c>
      <c r="I14" s="31">
        <f t="shared" si="0"/>
        <v>20727.640000000003</v>
      </c>
      <c r="J14" s="31">
        <f t="shared" si="1"/>
        <v>270981.48000000004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569.86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2257.48</v>
      </c>
      <c r="I15" s="31">
        <f t="shared" si="0"/>
        <v>0</v>
      </c>
      <c r="J15" s="31">
        <f t="shared" si="1"/>
        <v>2827.34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10060</v>
      </c>
      <c r="D16" s="31">
        <f>(Jul!C16*9)+(Aug!C16*8)+(Sep!C16*7)+(Oct!C16*6)+(Nov!C16*5)+(Dec!C16*4)+(Jan!C16*3)+(Feb!C16*2)+(Mar!C16*1)</f>
        <v>214756.18</v>
      </c>
      <c r="E16" s="8">
        <v>1357</v>
      </c>
      <c r="F16" s="31">
        <f>(Jul!E16*9)+(Aug!E16*8)+(Sep!E16*7)+(Oct!E16*6)+(Nov!E16*5)+(Dec!E16*4)+(Jan!E16*3)+(Feb!E16*2)+(Mar!E16*1)</f>
        <v>1357</v>
      </c>
      <c r="G16" s="8">
        <v>48466.080000000002</v>
      </c>
      <c r="H16" s="31">
        <f>Feb!H16+G16</f>
        <v>268394.05</v>
      </c>
      <c r="I16" s="31">
        <f t="shared" si="0"/>
        <v>59883.08</v>
      </c>
      <c r="J16" s="31">
        <f t="shared" si="1"/>
        <v>484507.23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1259.24</v>
      </c>
      <c r="D17" s="31">
        <f>(Jul!C17*9)+(Aug!C17*8)+(Sep!C17*7)+(Oct!C17*6)+(Nov!C17*5)+(Dec!C17*4)+(Jan!C17*3)+(Feb!C17*2)+(Mar!C17*1)</f>
        <v>21056.15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3810</v>
      </c>
      <c r="I17" s="31">
        <f t="shared" si="0"/>
        <v>1259.24</v>
      </c>
      <c r="J17" s="31">
        <f t="shared" si="1"/>
        <v>24866.15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493.05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0</v>
      </c>
      <c r="I20" s="31">
        <f t="shared" si="0"/>
        <v>0</v>
      </c>
      <c r="J20" s="31">
        <f t="shared" si="1"/>
        <v>493.05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19734.5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38025.31</v>
      </c>
      <c r="I21" s="31">
        <f t="shared" si="0"/>
        <v>0</v>
      </c>
      <c r="J21" s="31">
        <f t="shared" si="1"/>
        <v>57759.81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6837.1399999999994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2333.94</v>
      </c>
      <c r="I22" s="31">
        <f t="shared" si="0"/>
        <v>0</v>
      </c>
      <c r="J22" s="31">
        <f t="shared" si="1"/>
        <v>9171.08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2940.24</v>
      </c>
      <c r="D24" s="31">
        <f>(Jul!C24*9)+(Aug!C24*8)+(Sep!C24*7)+(Oct!C24*6)+(Nov!C24*5)+(Dec!C24*4)+(Jan!C24*3)+(Feb!C24*2)+(Mar!C24*1)</f>
        <v>9073.89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13732.8</v>
      </c>
      <c r="I24" s="31">
        <f t="shared" si="0"/>
        <v>2940.24</v>
      </c>
      <c r="J24" s="31">
        <f t="shared" si="1"/>
        <v>22806.69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1280.6099999999999</v>
      </c>
      <c r="E25" s="8">
        <v>1244</v>
      </c>
      <c r="F25" s="31">
        <f>(Jul!E25*9)+(Aug!E25*8)+(Sep!E25*7)+(Oct!E25*6)+(Nov!E25*5)+(Dec!E25*4)+(Jan!E25*3)+(Feb!E25*2)+(Mar!E25*1)</f>
        <v>1244</v>
      </c>
      <c r="G25" s="8">
        <v>18468</v>
      </c>
      <c r="H25" s="31">
        <f>Feb!H25+G25</f>
        <v>18468</v>
      </c>
      <c r="I25" s="31">
        <f t="shared" si="0"/>
        <v>19712</v>
      </c>
      <c r="J25" s="31">
        <f t="shared" si="1"/>
        <v>20992.61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2684.99</v>
      </c>
      <c r="D26" s="31">
        <f>(Jul!C26*9)+(Aug!C26*8)+(Sep!C26*7)+(Oct!C26*6)+(Nov!C26*5)+(Dec!C26*4)+(Jan!C26*3)+(Feb!C26*2)+(Mar!C26*1)</f>
        <v>40269.53</v>
      </c>
      <c r="E26" s="8"/>
      <c r="F26" s="31">
        <f>(Jul!E26*9)+(Aug!E26*8)+(Sep!E26*7)+(Oct!E26*6)+(Nov!E26*5)+(Dec!E26*4)+(Jan!E26*3)+(Feb!E26*2)+(Mar!E26*1)</f>
        <v>0</v>
      </c>
      <c r="G26" s="8">
        <v>4776.53</v>
      </c>
      <c r="H26" s="31">
        <f>Feb!H26+G26</f>
        <v>28210.67</v>
      </c>
      <c r="I26" s="31">
        <f t="shared" si="0"/>
        <v>7461.5199999999995</v>
      </c>
      <c r="J26" s="31">
        <f t="shared" si="1"/>
        <v>68480.2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1300.57</v>
      </c>
      <c r="D27" s="31">
        <f>(Jul!C27*9)+(Aug!C27*8)+(Sep!C27*7)+(Oct!C27*6)+(Nov!C27*5)+(Dec!C27*4)+(Jan!C27*3)+(Feb!C27*2)+(Mar!C27*1)</f>
        <v>10901.46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10922.2</v>
      </c>
      <c r="I27" s="31">
        <f t="shared" si="0"/>
        <v>1300.57</v>
      </c>
      <c r="J27" s="31">
        <f t="shared" si="1"/>
        <v>21823.66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355.4</v>
      </c>
      <c r="D28" s="31">
        <f>(Jul!C28*9)+(Aug!C28*8)+(Sep!C28*7)+(Oct!C28*6)+(Nov!C28*5)+(Dec!C28*4)+(Jan!C28*3)+(Feb!C28*2)+(Mar!C28*1)</f>
        <v>20803.63</v>
      </c>
      <c r="E28" s="8"/>
      <c r="F28" s="31">
        <f>(Jul!E28*9)+(Aug!E28*8)+(Sep!E28*7)+(Oct!E28*6)+(Nov!E28*5)+(Dec!E28*4)+(Jan!E28*3)+(Feb!E28*2)+(Mar!E28*1)</f>
        <v>0</v>
      </c>
      <c r="G28" s="8">
        <v>564</v>
      </c>
      <c r="H28" s="31">
        <f>Feb!H28+G28</f>
        <v>63875.12</v>
      </c>
      <c r="I28" s="31">
        <f t="shared" si="0"/>
        <v>919.4</v>
      </c>
      <c r="J28" s="31">
        <f t="shared" si="1"/>
        <v>84678.75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441.35</v>
      </c>
      <c r="D29" s="31">
        <f>(Jul!C29*9)+(Aug!C29*8)+(Sep!C29*7)+(Oct!C29*6)+(Nov!C29*5)+(Dec!C29*4)+(Jan!C29*3)+(Feb!C29*2)+(Mar!C29*1)</f>
        <v>15448.25</v>
      </c>
      <c r="E29" s="8"/>
      <c r="F29" s="31">
        <f>(Jul!E29*9)+(Aug!E29*8)+(Sep!E29*7)+(Oct!E29*6)+(Nov!E29*5)+(Dec!E29*4)+(Jan!E29*3)+(Feb!E29*2)+(Mar!E29*1)</f>
        <v>0</v>
      </c>
      <c r="G29" s="8">
        <v>441</v>
      </c>
      <c r="H29" s="31">
        <f>Feb!H29+G29</f>
        <v>6089.26</v>
      </c>
      <c r="I29" s="31">
        <f t="shared" si="0"/>
        <v>882.35</v>
      </c>
      <c r="J29" s="31">
        <f t="shared" si="1"/>
        <v>21537.510000000002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2120.6999999999998</v>
      </c>
      <c r="D30" s="31">
        <f>(Jul!C30*9)+(Aug!C30*8)+(Sep!C30*7)+(Oct!C30*6)+(Nov!C30*5)+(Dec!C30*4)+(Jan!C30*3)+(Feb!C30*2)+(Mar!C30*1)</f>
        <v>13526.55</v>
      </c>
      <c r="E30" s="8"/>
      <c r="F30" s="31">
        <f>(Jul!E30*9)+(Aug!E30*8)+(Sep!E30*7)+(Oct!E30*6)+(Nov!E30*5)+(Dec!E30*4)+(Jan!E30*3)+(Feb!E30*2)+(Mar!E30*1)</f>
        <v>0</v>
      </c>
      <c r="G30" s="8">
        <v>39309.22</v>
      </c>
      <c r="H30" s="31">
        <f>Feb!H30+G30</f>
        <v>45058.340000000004</v>
      </c>
      <c r="I30" s="31">
        <f t="shared" si="0"/>
        <v>41429.919999999998</v>
      </c>
      <c r="J30" s="31">
        <f t="shared" si="1"/>
        <v>58584.89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8813.0300000000007</v>
      </c>
      <c r="D31" s="31">
        <f>(Jul!C31*9)+(Aug!C31*8)+(Sep!C31*7)+(Oct!C31*6)+(Nov!C31*5)+(Dec!C31*4)+(Jan!C31*3)+(Feb!C31*2)+(Mar!C31*1)</f>
        <v>131225.41</v>
      </c>
      <c r="E31" s="8"/>
      <c r="F31" s="31">
        <f>(Jul!E31*9)+(Aug!E31*8)+(Sep!E31*7)+(Oct!E31*6)+(Nov!E31*5)+(Dec!E31*4)+(Jan!E31*3)+(Feb!E31*2)+(Mar!E31*1)</f>
        <v>0</v>
      </c>
      <c r="G31" s="8">
        <v>24153.18</v>
      </c>
      <c r="H31" s="31">
        <f>Feb!H31+G31</f>
        <v>232123.71</v>
      </c>
      <c r="I31" s="31">
        <f t="shared" si="0"/>
        <v>32966.21</v>
      </c>
      <c r="J31" s="31">
        <f t="shared" si="1"/>
        <v>363349.12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2157.04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9055.2199999999993</v>
      </c>
      <c r="I32" s="31">
        <f t="shared" si="0"/>
        <v>0</v>
      </c>
      <c r="J32" s="31">
        <f t="shared" si="1"/>
        <v>11212.259999999998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255</v>
      </c>
      <c r="D33" s="31">
        <f>(Jul!C33*9)+(Aug!C33*8)+(Sep!C33*7)+(Oct!C33*6)+(Nov!C33*5)+(Dec!C33*4)+(Jan!C33*3)+(Feb!C33*2)+(Mar!C33*1)</f>
        <v>17852.329999999998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108062.87</v>
      </c>
      <c r="I33" s="31">
        <f t="shared" si="0"/>
        <v>255</v>
      </c>
      <c r="J33" s="31">
        <f t="shared" si="1"/>
        <v>125915.2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3882.56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2426.6</v>
      </c>
      <c r="I34" s="31">
        <f t="shared" si="0"/>
        <v>0</v>
      </c>
      <c r="J34" s="31">
        <f t="shared" si="1"/>
        <v>6309.16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51921.75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28484.68</v>
      </c>
      <c r="I35" s="31">
        <f t="shared" si="0"/>
        <v>0</v>
      </c>
      <c r="J35" s="31">
        <f t="shared" si="1"/>
        <v>80406.429999999993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7208.55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17114.04</v>
      </c>
      <c r="I37" s="31">
        <f t="shared" si="0"/>
        <v>0</v>
      </c>
      <c r="J37" s="31">
        <f t="shared" si="1"/>
        <v>24322.59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49279.399999999994</v>
      </c>
      <c r="E38" s="8"/>
      <c r="F38" s="31">
        <f>(Jul!E38*9)+(Aug!E38*8)+(Sep!E38*7)+(Oct!E38*6)+(Nov!E38*5)+(Dec!E38*4)+(Jan!E38*3)+(Feb!E38*2)+(Mar!E38*1)</f>
        <v>7394.56</v>
      </c>
      <c r="G38" s="8"/>
      <c r="H38" s="31">
        <f>Feb!H38+G38</f>
        <v>503005.04</v>
      </c>
      <c r="I38" s="31">
        <f t="shared" si="0"/>
        <v>0</v>
      </c>
      <c r="J38" s="31">
        <f t="shared" si="1"/>
        <v>559679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48159.49</v>
      </c>
      <c r="E39" s="8"/>
      <c r="F39" s="31">
        <f>(Jul!E39*9)+(Aug!E39*8)+(Sep!E39*7)+(Oct!E39*6)+(Nov!E39*5)+(Dec!E39*4)+(Jan!E39*3)+(Feb!E39*2)+(Mar!E39*1)</f>
        <v>0</v>
      </c>
      <c r="G39" s="8">
        <v>3386.27</v>
      </c>
      <c r="H39" s="31">
        <f>Feb!H39+G39</f>
        <v>100678.20000000001</v>
      </c>
      <c r="I39" s="31">
        <f t="shared" si="0"/>
        <v>3386.27</v>
      </c>
      <c r="J39" s="31">
        <f t="shared" si="1"/>
        <v>148837.69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2044.18</v>
      </c>
      <c r="D40" s="31">
        <f>(Jul!C40*9)+(Aug!C40*8)+(Sep!C40*7)+(Oct!C40*6)+(Nov!C40*5)+(Dec!C40*4)+(Jan!C40*3)+(Feb!C40*2)+(Mar!C40*1)</f>
        <v>56056.72</v>
      </c>
      <c r="E40" s="8"/>
      <c r="F40" s="31">
        <f>(Jul!E40*9)+(Aug!E40*8)+(Sep!E40*7)+(Oct!E40*6)+(Nov!E40*5)+(Dec!E40*4)+(Jan!E40*3)+(Feb!E40*2)+(Mar!E40*1)</f>
        <v>2715.12</v>
      </c>
      <c r="G40" s="8">
        <v>18302.400000000001</v>
      </c>
      <c r="H40" s="31">
        <f>Feb!H40+G40</f>
        <v>116191.73000000001</v>
      </c>
      <c r="I40" s="31">
        <f t="shared" si="0"/>
        <v>20346.580000000002</v>
      </c>
      <c r="J40" s="31">
        <f t="shared" si="1"/>
        <v>174963.57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351.97</v>
      </c>
      <c r="D42" s="31">
        <f>(Jul!C42*9)+(Aug!C42*8)+(Sep!C42*7)+(Oct!C42*6)+(Nov!C42*5)+(Dec!C42*4)+(Jan!C42*3)+(Feb!C42*2)+(Mar!C42*1)</f>
        <v>116103.58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195072.77999999997</v>
      </c>
      <c r="I42" s="31">
        <f t="shared" si="0"/>
        <v>351.97</v>
      </c>
      <c r="J42" s="31">
        <f t="shared" si="1"/>
        <v>311176.36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1447</v>
      </c>
      <c r="D43" s="31">
        <f>(Jul!C43*9)+(Aug!C43*8)+(Sep!C43*7)+(Oct!C43*6)+(Nov!C43*5)+(Dec!C43*4)+(Jan!C43*3)+(Feb!C43*2)+(Mar!C43*1)</f>
        <v>66788.899999999994</v>
      </c>
      <c r="E43" s="8"/>
      <c r="F43" s="31">
        <f>(Jul!E43*9)+(Aug!E43*8)+(Sep!E43*7)+(Oct!E43*6)+(Nov!E43*5)+(Dec!E43*4)+(Jan!E43*3)+(Feb!E43*2)+(Mar!E43*1)</f>
        <v>0</v>
      </c>
      <c r="G43" s="8">
        <v>25331</v>
      </c>
      <c r="H43" s="31">
        <f>Feb!H43+G43</f>
        <v>58959.579999999994</v>
      </c>
      <c r="I43" s="31">
        <f t="shared" si="0"/>
        <v>26778</v>
      </c>
      <c r="J43" s="31">
        <f t="shared" si="1"/>
        <v>125748.47999999998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144.13999999999999</v>
      </c>
      <c r="D44" s="31">
        <f>(Jul!C44*9)+(Aug!C44*8)+(Sep!C44*7)+(Oct!C44*6)+(Nov!C44*5)+(Dec!C44*4)+(Jan!C44*3)+(Feb!C44*2)+(Mar!C44*1)</f>
        <v>25797.219999999998</v>
      </c>
      <c r="E44" s="8"/>
      <c r="F44" s="31">
        <f>(Jul!E44*9)+(Aug!E44*8)+(Sep!E44*7)+(Oct!E44*6)+(Nov!E44*5)+(Dec!E44*4)+(Jan!E44*3)+(Feb!E44*2)+(Mar!E44*1)</f>
        <v>0</v>
      </c>
      <c r="G44" s="8">
        <v>1713.03</v>
      </c>
      <c r="H44" s="31">
        <f>Feb!H44+G44</f>
        <v>17009.25</v>
      </c>
      <c r="I44" s="31">
        <f t="shared" si="0"/>
        <v>1857.17</v>
      </c>
      <c r="J44" s="31">
        <f t="shared" si="1"/>
        <v>42806.47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2080.5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1422.9</v>
      </c>
      <c r="I45" s="31">
        <f t="shared" si="0"/>
        <v>0</v>
      </c>
      <c r="J45" s="31">
        <f t="shared" si="1"/>
        <v>3503.4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16737.12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25290.739999999998</v>
      </c>
      <c r="I47" s="31">
        <f t="shared" si="0"/>
        <v>0</v>
      </c>
      <c r="J47" s="31">
        <f t="shared" si="1"/>
        <v>42027.86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139691.1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371364.80999999994</v>
      </c>
      <c r="I48" s="31">
        <f t="shared" si="0"/>
        <v>0</v>
      </c>
      <c r="J48" s="31">
        <f t="shared" si="1"/>
        <v>511055.90999999992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637.72</v>
      </c>
      <c r="D49" s="31">
        <f>(Jul!C49*9)+(Aug!C49*8)+(Sep!C49*7)+(Oct!C49*6)+(Nov!C49*5)+(Dec!C49*4)+(Jan!C49*3)+(Feb!C49*2)+(Mar!C49*1)</f>
        <v>33561.1</v>
      </c>
      <c r="E49" s="8"/>
      <c r="F49" s="31">
        <f>(Jul!E49*9)+(Aug!E49*8)+(Sep!E49*7)+(Oct!E49*6)+(Nov!E49*5)+(Dec!E49*4)+(Jan!E49*3)+(Feb!E49*2)+(Mar!E49*1)</f>
        <v>0</v>
      </c>
      <c r="G49" s="8">
        <v>1091.24</v>
      </c>
      <c r="H49" s="31">
        <f>Feb!H49+G49</f>
        <v>158820.21</v>
      </c>
      <c r="I49" s="31">
        <f t="shared" si="0"/>
        <v>1728.96</v>
      </c>
      <c r="J49" s="31">
        <f t="shared" si="1"/>
        <v>192381.31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7011.28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15784.46</v>
      </c>
      <c r="I50" s="31">
        <f t="shared" si="0"/>
        <v>0</v>
      </c>
      <c r="J50" s="31">
        <f t="shared" si="1"/>
        <v>22795.739999999998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65575.02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41840.149999999994</v>
      </c>
      <c r="I51" s="31">
        <f t="shared" si="0"/>
        <v>0</v>
      </c>
      <c r="J51" s="31">
        <f t="shared" si="1"/>
        <v>107415.17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545.62</v>
      </c>
      <c r="D52" s="31">
        <f>(Jul!C52*9)+(Aug!C52*8)+(Sep!C52*7)+(Oct!C52*6)+(Nov!C52*5)+(Dec!C52*4)+(Jan!C52*3)+(Feb!C52*2)+(Mar!C52*1)</f>
        <v>71907.740000000005</v>
      </c>
      <c r="E52" s="8"/>
      <c r="F52" s="31">
        <f>(Jul!E52*9)+(Aug!E52*8)+(Sep!E52*7)+(Oct!E52*6)+(Nov!E52*5)+(Dec!E52*4)+(Jan!E52*3)+(Feb!E52*2)+(Mar!E52*1)</f>
        <v>65696.94</v>
      </c>
      <c r="G52" s="8">
        <v>545.62</v>
      </c>
      <c r="H52" s="31">
        <f>Feb!H52+G52</f>
        <v>53712.630000000005</v>
      </c>
      <c r="I52" s="31">
        <f t="shared" si="0"/>
        <v>1091.24</v>
      </c>
      <c r="J52" s="31">
        <f t="shared" si="1"/>
        <v>191317.31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0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14410.43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74220.55</v>
      </c>
      <c r="I54" s="31">
        <f t="shared" si="0"/>
        <v>0</v>
      </c>
      <c r="J54" s="31">
        <f t="shared" si="1"/>
        <v>88630.98000000001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297.20999999999998</v>
      </c>
      <c r="D55" s="31">
        <f>(Jul!C55*9)+(Aug!C55*8)+(Sep!C55*7)+(Oct!C55*6)+(Nov!C55*5)+(Dec!C55*4)+(Jan!C55*3)+(Feb!C55*2)+(Mar!C55*1)</f>
        <v>23088.21</v>
      </c>
      <c r="E55" s="8"/>
      <c r="F55" s="31">
        <f>(Jul!E55*9)+(Aug!E55*8)+(Sep!E55*7)+(Oct!E55*6)+(Nov!E55*5)+(Dec!E55*4)+(Jan!E55*3)+(Feb!E55*2)+(Mar!E55*1)</f>
        <v>3291.66</v>
      </c>
      <c r="G55" s="8">
        <v>3238.67</v>
      </c>
      <c r="H55" s="31">
        <f>Feb!H55+G55</f>
        <v>40604.71</v>
      </c>
      <c r="I55" s="31">
        <f t="shared" si="0"/>
        <v>3535.88</v>
      </c>
      <c r="J55" s="31">
        <f t="shared" si="1"/>
        <v>66984.58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241.35</v>
      </c>
      <c r="D57" s="31">
        <f>(Jul!C57*9)+(Aug!C57*8)+(Sep!C57*7)+(Oct!C57*6)+(Nov!C57*5)+(Dec!C57*4)+(Jan!C57*3)+(Feb!C57*2)+(Mar!C57*1)</f>
        <v>4768.5300000000007</v>
      </c>
      <c r="E57" s="8"/>
      <c r="F57" s="31">
        <f>(Jul!E57*9)+(Aug!E57*8)+(Sep!E57*7)+(Oct!E57*6)+(Nov!E57*5)+(Dec!E57*4)+(Jan!E57*3)+(Feb!E57*2)+(Mar!E57*1)</f>
        <v>0</v>
      </c>
      <c r="G57" s="8">
        <v>241.35</v>
      </c>
      <c r="H57" s="31">
        <f>Feb!H57+G57</f>
        <v>11804.01</v>
      </c>
      <c r="I57" s="31">
        <f t="shared" si="0"/>
        <v>482.7</v>
      </c>
      <c r="J57" s="31">
        <f t="shared" si="1"/>
        <v>16572.54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432.41999999999996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855.59</v>
      </c>
      <c r="I58" s="31">
        <f t="shared" si="0"/>
        <v>0</v>
      </c>
      <c r="J58" s="31">
        <f t="shared" si="1"/>
        <v>1288.01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2202.48</v>
      </c>
      <c r="D60" s="31">
        <f>(Jul!C60*9)+(Aug!C60*8)+(Sep!C60*7)+(Oct!C60*6)+(Nov!C60*5)+(Dec!C60*4)+(Jan!C60*3)+(Feb!C60*2)+(Mar!C60*1)</f>
        <v>82852.51999999999</v>
      </c>
      <c r="E60" s="8"/>
      <c r="F60" s="31">
        <f>(Jul!E60*9)+(Aug!E60*8)+(Sep!E60*7)+(Oct!E60*6)+(Nov!E60*5)+(Dec!E60*4)+(Jan!E60*3)+(Feb!E60*2)+(Mar!E60*1)</f>
        <v>9824</v>
      </c>
      <c r="G60" s="8">
        <v>366</v>
      </c>
      <c r="H60" s="31">
        <f>Feb!H60+G60</f>
        <v>122222.02999999998</v>
      </c>
      <c r="I60" s="31">
        <f t="shared" si="0"/>
        <v>2568.48</v>
      </c>
      <c r="J60" s="31">
        <f t="shared" si="1"/>
        <v>214898.55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144.13999999999999</v>
      </c>
      <c r="D63" s="31">
        <f>(Jul!C63*9)+(Aug!C63*8)+(Sep!C63*7)+(Oct!C63*6)+(Nov!C63*5)+(Dec!C63*4)+(Jan!C63*3)+(Feb!C63*2)+(Mar!C63*1)</f>
        <v>11088.5</v>
      </c>
      <c r="E63" s="8"/>
      <c r="F63" s="31">
        <f>(Jul!E63*9)+(Aug!E63*8)+(Sep!E63*7)+(Oct!E63*6)+(Nov!E63*5)+(Dec!E63*4)+(Jan!E63*3)+(Feb!E63*2)+(Mar!E63*1)</f>
        <v>0</v>
      </c>
      <c r="G63" s="8">
        <v>1003.43</v>
      </c>
      <c r="H63" s="31">
        <f>Feb!H63+G63</f>
        <v>85596.709999999992</v>
      </c>
      <c r="I63" s="31">
        <f t="shared" si="0"/>
        <v>1147.57</v>
      </c>
      <c r="J63" s="31">
        <f t="shared" si="1"/>
        <v>96685.209999999992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>
        <v>545.62</v>
      </c>
      <c r="D65" s="31">
        <f>(Jul!C65*9)+(Aug!C65*8)+(Sep!C65*7)+(Oct!C65*6)+(Nov!C65*5)+(Dec!C65*4)+(Jan!C65*3)+(Feb!C65*2)+(Mar!C65*1)</f>
        <v>545.62</v>
      </c>
      <c r="E65" s="8"/>
      <c r="F65" s="31">
        <f>(Jul!E65*9)+(Aug!E65*8)+(Sep!E65*7)+(Oct!E65*6)+(Nov!E65*5)+(Dec!E65*4)+(Jan!E65*3)+(Feb!E65*2)+(Mar!E65*1)</f>
        <v>0</v>
      </c>
      <c r="G65" s="8">
        <v>545.62</v>
      </c>
      <c r="H65" s="31">
        <f>Feb!H65+G65</f>
        <v>545.62</v>
      </c>
      <c r="I65" s="31">
        <f t="shared" si="2"/>
        <v>1091.24</v>
      </c>
      <c r="J65" s="31">
        <f t="shared" si="3"/>
        <v>1091.24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833.87999999999988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972.86</v>
      </c>
      <c r="I67" s="31">
        <f t="shared" si="2"/>
        <v>0</v>
      </c>
      <c r="J67" s="31">
        <f t="shared" si="3"/>
        <v>1806.7399999999998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1660.1499999999999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312.49</v>
      </c>
      <c r="I68" s="31">
        <f t="shared" si="2"/>
        <v>0</v>
      </c>
      <c r="J68" s="31">
        <f t="shared" si="3"/>
        <v>1972.6399999999999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711.44999999999993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1565.61</v>
      </c>
      <c r="I70" s="31">
        <f t="shared" si="2"/>
        <v>0</v>
      </c>
      <c r="J70" s="31">
        <f t="shared" si="3"/>
        <v>2277.06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50696.140000000007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32567.739999999998</v>
      </c>
      <c r="I71" s="31">
        <f t="shared" si="2"/>
        <v>0</v>
      </c>
      <c r="J71" s="31">
        <f t="shared" si="3"/>
        <v>83263.88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63176.139999999985</v>
      </c>
      <c r="D72" s="32">
        <f t="shared" si="4"/>
        <v>1319561.7299999997</v>
      </c>
      <c r="E72" s="32">
        <f t="shared" si="4"/>
        <v>3958.56</v>
      </c>
      <c r="F72" s="32">
        <f t="shared" si="4"/>
        <v>19986.560000000001</v>
      </c>
      <c r="G72" s="32">
        <f t="shared" si="4"/>
        <v>538345.18000000017</v>
      </c>
      <c r="H72" s="32">
        <f t="shared" si="4"/>
        <v>2591635.8599999989</v>
      </c>
      <c r="I72" s="32">
        <f t="shared" si="4"/>
        <v>605479.87999999989</v>
      </c>
      <c r="J72" s="32">
        <f t="shared" si="4"/>
        <v>3931184.15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8856.4300000000021</v>
      </c>
      <c r="D73" s="32">
        <f t="shared" si="5"/>
        <v>972859.25</v>
      </c>
      <c r="E73" s="32">
        <f t="shared" si="5"/>
        <v>0</v>
      </c>
      <c r="F73" s="32">
        <f t="shared" si="5"/>
        <v>88922.28</v>
      </c>
      <c r="G73" s="32">
        <f t="shared" si="5"/>
        <v>55764.63</v>
      </c>
      <c r="H73" s="32">
        <f t="shared" si="5"/>
        <v>2195563.81</v>
      </c>
      <c r="I73" s="32">
        <f t="shared" si="5"/>
        <v>64621.06</v>
      </c>
      <c r="J73" s="32">
        <f t="shared" si="5"/>
        <v>3257345.3400000003</v>
      </c>
    </row>
    <row r="74" spans="1:13" s="3" customFormat="1" ht="15.75" customHeight="1" x14ac:dyDescent="0.2">
      <c r="A74" s="17" t="s">
        <v>87</v>
      </c>
      <c r="B74" s="2"/>
      <c r="C74" s="32">
        <f>SUM(C72:C73)</f>
        <v>72032.569999999992</v>
      </c>
      <c r="D74" s="32">
        <f t="shared" ref="D74:J74" si="6">SUM(D72:D73)</f>
        <v>2292420.9799999995</v>
      </c>
      <c r="E74" s="32">
        <f t="shared" si="6"/>
        <v>3958.56</v>
      </c>
      <c r="F74" s="32">
        <f t="shared" si="6"/>
        <v>108908.84</v>
      </c>
      <c r="G74" s="32">
        <f t="shared" si="6"/>
        <v>594109.81000000017</v>
      </c>
      <c r="H74" s="32">
        <f t="shared" si="6"/>
        <v>4787199.669999999</v>
      </c>
      <c r="I74" s="32">
        <f t="shared" si="6"/>
        <v>670100.93999999994</v>
      </c>
      <c r="J74" s="32">
        <f t="shared" si="6"/>
        <v>7188529.4900000002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40A466-3162-4BCA-9381-C11CE7F86CC2}"/>
</file>

<file path=customXml/itemProps2.xml><?xml version="1.0" encoding="utf-8"?>
<ds:datastoreItem xmlns:ds="http://schemas.openxmlformats.org/officeDocument/2006/customXml" ds:itemID="{968A6046-E5BF-462D-B7FB-72397A3E5892}"/>
</file>

<file path=customXml/itemProps3.xml><?xml version="1.0" encoding="utf-8"?>
<ds:datastoreItem xmlns:ds="http://schemas.openxmlformats.org/officeDocument/2006/customXml" ds:itemID="{C7DD4CAD-CFD1-40A1-9863-D1074D6D5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2020-09-17T19:27:25Z</cp:lastPrinted>
  <dcterms:created xsi:type="dcterms:W3CDTF">2005-09-22T19:10:16Z</dcterms:created>
  <dcterms:modified xsi:type="dcterms:W3CDTF">2021-05-18T14:48:08Z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