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8" yWindow="72" windowWidth="8760" windowHeight="11508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<sst xmlns="http://schemas.openxmlformats.org/spreadsheetml/2006/main" count="1789" uniqueCount="142">
  <si>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</si>
  <si>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</si>
  <si>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</si>
  <si>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</si>
  <si>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</si>
  <si>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</si>
  <si>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</si>
  <si>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</si>
  <si>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</si>
  <si>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</si>
  <si>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</si>
  <si>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</si>
  <si>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</si>
  <si>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</si>
  <si>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</si>
  <si>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</si>
  <si>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</si>
  <si>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</si>
  <si>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</si>
  <si>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</si>
  <si>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</si>
  <si>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</si>
  <si>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</si>
  <si>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</si>
  <si>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</si>
  <si>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</si>
  <si>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</si>
  <si>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</si>
  <si>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</si>
  <si>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</si>
  <si>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</si>
  <si>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</si>
  <si>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</si>
  <si>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</si>
  <si>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</si>
  <si>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</si>
  <si>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</si>
  <si>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</si>
  <si>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</si>
  <si>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</si>
  <si>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</si>
  <si>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</si>
  <si>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</si>
  <si>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</si>
  <si>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</si>
  <si>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</si>
  <si>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</si>
  <si>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</si>
  <si>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</si>
  <si>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</si>
  <si>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</si>
  <si>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</si>
  <si>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</si>
  <si>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</si>
  <si>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</si>
  <si>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</si>
  <si>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</si>
  <si>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</si>
  <si>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</si>
  <si>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</si>
  <si>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</si>
  <si>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</si>
  <si>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</si>
  <si>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</si>
  <si>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</si>
  <si>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</si>
  <si>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</si>
  <si>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</si>
  <si>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</si>
  <si>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</si>
  <si>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</si>
  <si>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</si>
  <si>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</si>
  <si>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</si>
  <si>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</si>
  <si>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</si>
  <si>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</si>
  <si>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</si>
  <si>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</si>
  <si>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</si>
  <si>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</si>
  <si>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</si>
  <si>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</si>
  <si>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</si>
  <si>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</si>
  <si>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</si>
  <si>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</si>
  <si>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</si>
  <si>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</si>
  <si>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</si>
  <si>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</si>
  <si>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</si>
  <si>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</si>
  <si>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</si>
  <si>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</si>
  <si>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</si>
  <si>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</si>
  <si>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</si>
  <si>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</si>
  <si>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</si>
  <si>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</si>
  <si>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</si>
  <si>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</si>
  <si>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</si>
  <si>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</si>
  <si>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</si>
  <si>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</si>
  <si>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</si>
  <si>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</si>
  <si>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</si>
  <si>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</si>
  <si>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</si>
  <si>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</si>
  <si>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</si>
  <si>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</si>
  <si>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</si>
  <si>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</si>
  <si>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</si>
  <si>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</si>
  <si>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</si>
  <si>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</si>
  <si>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</si>
  <si>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</si>
  <si>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</si>
  <si>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</si>
  <si>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</si>
  <si>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</si>
  <si>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</si>
  <si>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</si>
  <si>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</si>
  <si>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</si>
  <si>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</si>
  <si>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</si>
  <si>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</si>
  <si>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</si>
  <si>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</si>
  <si>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</si>
  <si>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</si>
  <si>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</si>
  <si>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</si>
  <si>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MOPH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</si>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</sst>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9" sqref="C59"/>
    </sheetView>
  </sheetViews>
  <sheetFormatPr defaultColWidth="9.109375" defaultRowHeight="13.2" x14ac:dyDescent="0.25"/>
  <cols>
    <col min="1" max="1" width="20.33203125" style="1" customWidth="1"/>
    <col min="2" max="2" width="9.33203125" style="1" customWidth="1"/>
    <col min="3" max="3" width="15.6640625" style="1" customWidth="1"/>
    <col min="4" max="4" width="15.6640625" style="26" customWidth="1"/>
    <col min="5" max="5" width="15.6640625" style="1" customWidth="1"/>
    <col min="6" max="6" width="15.6640625" style="26" customWidth="1"/>
    <col min="7" max="7" width="15.6640625" style="1" customWidth="1"/>
    <col min="8" max="10" width="15.6640625" style="26" customWidth="1"/>
    <col min="11" max="16384" width="9.109375" style="1"/>
  </cols>
  <sheetData>
    <row r="1" spans="1:10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5">
      <c r="A2" s="1" t="s">
        <v>127</v>
      </c>
    </row>
    <row r="3" spans="1:10" s="3" customFormat="1" x14ac:dyDescent="0.25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5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5">
      <c r="A5" s="9" t="s">
        <v>21</v>
      </c>
      <c r="B5" s="16" t="s">
        <v>22</v>
      </c>
      <c r="C5" s="57">
        <v>1041</v>
      </c>
      <c r="D5" s="29">
        <f t="shared" ref="D5:D63" si="0">C5*1</f>
        <v>1041</v>
      </c>
      <c r="E5" s="58"/>
      <c r="F5" s="29">
        <f t="shared" ref="F5:F63" si="1">E5*1</f>
        <v>0</v>
      </c>
      <c r="G5" s="59">
        <v>3712</v>
      </c>
      <c r="H5" s="29">
        <f t="shared" ref="H5:H63" si="2">G5</f>
        <v>3712</v>
      </c>
      <c r="I5" s="29">
        <f t="shared" ref="I5:I63" si="3">C5+E5+G5</f>
        <v>4753</v>
      </c>
      <c r="J5" s="29">
        <f t="shared" ref="J5:J63" si="4">H5+F5+D5</f>
        <v>4753</v>
      </c>
    </row>
    <row r="6" spans="1:10" s="11" customFormat="1" ht="15.75" customHeight="1" x14ac:dyDescent="0.25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5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5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5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5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5">
      <c r="A11" s="5" t="s">
        <v>31</v>
      </c>
      <c r="B11" s="18" t="s">
        <v>22</v>
      </c>
      <c r="C11" s="57">
        <v>149</v>
      </c>
      <c r="D11" s="29">
        <f t="shared" si="0"/>
        <v>149</v>
      </c>
      <c r="E11" s="58"/>
      <c r="F11" s="29">
        <f t="shared" si="1"/>
        <v>0</v>
      </c>
      <c r="G11" s="59">
        <v>594</v>
      </c>
      <c r="H11" s="29">
        <f t="shared" si="2"/>
        <v>594</v>
      </c>
      <c r="I11" s="29">
        <f t="shared" si="3"/>
        <v>743</v>
      </c>
      <c r="J11" s="29">
        <f t="shared" si="4"/>
        <v>743</v>
      </c>
    </row>
    <row r="12" spans="1:10" s="11" customFormat="1" ht="15.75" customHeight="1" x14ac:dyDescent="0.25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5">
      <c r="A13" s="5" t="s">
        <v>37</v>
      </c>
      <c r="B13" s="18" t="s">
        <v>22</v>
      </c>
      <c r="C13" s="57">
        <v>772</v>
      </c>
      <c r="D13" s="29">
        <f t="shared" si="0"/>
        <v>772</v>
      </c>
      <c r="E13" s="58"/>
      <c r="F13" s="29">
        <f t="shared" si="1"/>
        <v>0</v>
      </c>
      <c r="G13" s="59">
        <v>10645</v>
      </c>
      <c r="H13" s="29">
        <f t="shared" si="2"/>
        <v>10645</v>
      </c>
      <c r="I13" s="29">
        <f t="shared" si="3"/>
        <v>11417</v>
      </c>
      <c r="J13" s="29">
        <f t="shared" si="4"/>
        <v>11417</v>
      </c>
    </row>
    <row r="14" spans="1:10" ht="15.75" customHeight="1" x14ac:dyDescent="0.25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5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5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5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5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5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5">
      <c r="A20" s="5" t="s">
        <v>50</v>
      </c>
      <c r="B20" s="18" t="s">
        <v>22</v>
      </c>
      <c r="C20" s="57">
        <v>208</v>
      </c>
      <c r="D20" s="29">
        <f t="shared" si="0"/>
        <v>208</v>
      </c>
      <c r="E20" s="58"/>
      <c r="F20" s="29">
        <f t="shared" si="1"/>
        <v>0</v>
      </c>
      <c r="G20" s="59">
        <v>832</v>
      </c>
      <c r="H20" s="29">
        <f t="shared" si="2"/>
        <v>832</v>
      </c>
      <c r="I20" s="29">
        <f t="shared" si="3"/>
        <v>1040</v>
      </c>
      <c r="J20" s="29">
        <f t="shared" si="4"/>
        <v>1040</v>
      </c>
    </row>
    <row r="21" spans="1:10" ht="15.75" customHeight="1" x14ac:dyDescent="0.25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5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5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5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5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5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5">
      <c r="A27" s="5" t="s">
        <v>75</v>
      </c>
      <c r="B27" s="18" t="s">
        <v>22</v>
      </c>
      <c r="C27" s="57">
        <v>1551</v>
      </c>
      <c r="D27" s="29">
        <f t="shared" si="0"/>
        <v>1551</v>
      </c>
      <c r="E27" s="58"/>
      <c r="F27" s="29">
        <f t="shared" si="1"/>
        <v>0</v>
      </c>
      <c r="G27" s="59">
        <v>57549</v>
      </c>
      <c r="H27" s="29">
        <f t="shared" si="2"/>
        <v>57549</v>
      </c>
      <c r="I27" s="29">
        <f t="shared" si="3"/>
        <v>59100</v>
      </c>
      <c r="J27" s="29">
        <f t="shared" si="4"/>
        <v>59100</v>
      </c>
    </row>
    <row r="28" spans="1:10" ht="15.75" customHeight="1" x14ac:dyDescent="0.25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5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5">
      <c r="A30" s="5" t="s">
        <v>82</v>
      </c>
      <c r="B30" s="18" t="s">
        <v>22</v>
      </c>
      <c r="C30" s="57">
        <v>1335</v>
      </c>
      <c r="D30" s="29">
        <f t="shared" si="0"/>
        <v>1335</v>
      </c>
      <c r="E30" s="58"/>
      <c r="F30" s="29">
        <f t="shared" si="1"/>
        <v>0</v>
      </c>
      <c r="G30" s="59">
        <v>2669</v>
      </c>
      <c r="H30" s="29">
        <f t="shared" si="2"/>
        <v>2669</v>
      </c>
      <c r="I30" s="29">
        <f t="shared" si="3"/>
        <v>4004</v>
      </c>
      <c r="J30" s="29">
        <f t="shared" si="4"/>
        <v>4004</v>
      </c>
    </row>
    <row r="31" spans="1:10" s="11" customFormat="1" ht="15.75" customHeight="1" x14ac:dyDescent="0.25">
      <c r="A31" s="9" t="s">
        <v>84</v>
      </c>
      <c r="B31" s="16" t="s">
        <v>22</v>
      </c>
      <c r="C31" s="57">
        <v>133</v>
      </c>
      <c r="D31" s="29">
        <f t="shared" si="0"/>
        <v>133</v>
      </c>
      <c r="E31" s="58"/>
      <c r="F31" s="29">
        <f t="shared" si="1"/>
        <v>0</v>
      </c>
      <c r="G31" s="59">
        <v>1980</v>
      </c>
      <c r="H31" s="29">
        <f t="shared" si="2"/>
        <v>1980</v>
      </c>
      <c r="I31" s="29">
        <f t="shared" si="3"/>
        <v>2113</v>
      </c>
      <c r="J31" s="29">
        <f t="shared" si="4"/>
        <v>2113</v>
      </c>
    </row>
    <row r="32" spans="1:10" ht="15.75" customHeight="1" x14ac:dyDescent="0.25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5">
      <c r="A33" s="5" t="s">
        <v>26</v>
      </c>
      <c r="B33" s="18" t="s">
        <v>20</v>
      </c>
      <c r="C33" s="57">
        <v>903</v>
      </c>
      <c r="D33" s="29">
        <f t="shared" si="0"/>
        <v>903</v>
      </c>
      <c r="E33" s="58"/>
      <c r="F33" s="29">
        <f t="shared" si="1"/>
        <v>0</v>
      </c>
      <c r="G33" s="59">
        <v>29256</v>
      </c>
      <c r="H33" s="29">
        <f t="shared" si="2"/>
        <v>29256</v>
      </c>
      <c r="I33" s="29">
        <f t="shared" si="3"/>
        <v>30159</v>
      </c>
      <c r="J33" s="29">
        <f t="shared" si="4"/>
        <v>30159</v>
      </c>
    </row>
    <row r="34" spans="1:10" ht="15.75" customHeight="1" x14ac:dyDescent="0.25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5">
      <c r="A35" s="5" t="s">
        <v>29</v>
      </c>
      <c r="B35" s="18" t="s">
        <v>20</v>
      </c>
      <c r="C35" s="57">
        <v>1640</v>
      </c>
      <c r="D35" s="29">
        <f t="shared" si="0"/>
        <v>1640</v>
      </c>
      <c r="E35" s="58"/>
      <c r="F35" s="29">
        <f t="shared" si="1"/>
        <v>0</v>
      </c>
      <c r="G35" s="59">
        <v>17917</v>
      </c>
      <c r="H35" s="29">
        <f t="shared" si="2"/>
        <v>17917</v>
      </c>
      <c r="I35" s="29">
        <f t="shared" si="3"/>
        <v>19557</v>
      </c>
      <c r="J35" s="29">
        <f t="shared" si="4"/>
        <v>19557</v>
      </c>
    </row>
    <row r="36" spans="1:10" s="11" customFormat="1" ht="15.75" customHeight="1" x14ac:dyDescent="0.25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5">
      <c r="A37" s="5" t="s">
        <v>33</v>
      </c>
      <c r="B37" s="18" t="s">
        <v>20</v>
      </c>
      <c r="C37" s="57">
        <v>471</v>
      </c>
      <c r="D37" s="29">
        <f t="shared" si="0"/>
        <v>471</v>
      </c>
      <c r="E37" s="58"/>
      <c r="F37" s="29">
        <f t="shared" si="1"/>
        <v>0</v>
      </c>
      <c r="G37" s="59">
        <v>2728</v>
      </c>
      <c r="H37" s="29">
        <f t="shared" si="2"/>
        <v>2728</v>
      </c>
      <c r="I37" s="29">
        <f t="shared" si="3"/>
        <v>3199</v>
      </c>
      <c r="J37" s="29">
        <f t="shared" si="4"/>
        <v>3199</v>
      </c>
    </row>
    <row r="38" spans="1:10" ht="15.75" customHeight="1" x14ac:dyDescent="0.25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5">
      <c r="A39" s="9" t="s">
        <v>35</v>
      </c>
      <c r="B39" s="16" t="s">
        <v>20</v>
      </c>
      <c r="C39" s="57">
        <v>1347</v>
      </c>
      <c r="D39" s="29">
        <f t="shared" si="0"/>
        <v>1347</v>
      </c>
      <c r="E39" s="58"/>
      <c r="F39" s="29">
        <f t="shared" si="1"/>
        <v>0</v>
      </c>
      <c r="G39" s="59">
        <v>4561</v>
      </c>
      <c r="H39" s="29">
        <f t="shared" si="2"/>
        <v>4561</v>
      </c>
      <c r="I39" s="29">
        <f t="shared" si="3"/>
        <v>5908</v>
      </c>
      <c r="J39" s="29">
        <f t="shared" si="4"/>
        <v>5908</v>
      </c>
    </row>
    <row r="40" spans="1:10" ht="15.75" customHeight="1" x14ac:dyDescent="0.25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5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5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5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5">
      <c r="A44" s="9" t="s">
        <v>43</v>
      </c>
      <c r="B44" s="16" t="s">
        <v>20</v>
      </c>
      <c r="C44" s="57">
        <v>1645</v>
      </c>
      <c r="D44" s="29">
        <f t="shared" si="0"/>
        <v>1645</v>
      </c>
      <c r="E44" s="58"/>
      <c r="F44" s="29">
        <f t="shared" si="1"/>
        <v>0</v>
      </c>
      <c r="G44" s="59">
        <v>20914</v>
      </c>
      <c r="H44" s="29">
        <f t="shared" si="2"/>
        <v>20914</v>
      </c>
      <c r="I44" s="29">
        <f t="shared" si="3"/>
        <v>22559</v>
      </c>
      <c r="J44" s="29">
        <f t="shared" si="4"/>
        <v>22559</v>
      </c>
    </row>
    <row r="45" spans="1:10" ht="15.75" customHeight="1" x14ac:dyDescent="0.25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5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5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5">
      <c r="A48" s="9" t="s">
        <v>55</v>
      </c>
      <c r="B48" s="16" t="s">
        <v>20</v>
      </c>
      <c r="C48" s="57">
        <v>6080</v>
      </c>
      <c r="D48" s="29">
        <f t="shared" si="0"/>
        <v>6080</v>
      </c>
      <c r="E48" s="58"/>
      <c r="F48" s="29">
        <f t="shared" si="1"/>
        <v>0</v>
      </c>
      <c r="G48" s="59">
        <v>21307</v>
      </c>
      <c r="H48" s="29">
        <f t="shared" si="2"/>
        <v>21307</v>
      </c>
      <c r="I48" s="29">
        <f t="shared" si="3"/>
        <v>27387</v>
      </c>
      <c r="J48" s="29">
        <f t="shared" si="4"/>
        <v>27387</v>
      </c>
    </row>
    <row r="49" spans="1:10" ht="15.75" customHeight="1" x14ac:dyDescent="0.25">
      <c r="A49" s="5" t="s">
        <v>57</v>
      </c>
      <c r="B49" s="18" t="s">
        <v>20</v>
      </c>
      <c r="C49" s="57">
        <v>1744</v>
      </c>
      <c r="D49" s="29">
        <f t="shared" si="0"/>
        <v>1744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1744</v>
      </c>
      <c r="J49" s="29">
        <f t="shared" si="4"/>
        <v>1744</v>
      </c>
    </row>
    <row r="50" spans="1:10" ht="15.75" customHeight="1" x14ac:dyDescent="0.25">
      <c r="A50" s="5" t="s">
        <v>58</v>
      </c>
      <c r="B50" s="18" t="s">
        <v>20</v>
      </c>
      <c r="C50" s="57">
        <v>1853</v>
      </c>
      <c r="D50" s="29">
        <f t="shared" si="0"/>
        <v>1853</v>
      </c>
      <c r="E50" s="58"/>
      <c r="F50" s="29">
        <f t="shared" si="1"/>
        <v>0</v>
      </c>
      <c r="G50" s="59">
        <v>17550</v>
      </c>
      <c r="H50" s="29">
        <f t="shared" si="2"/>
        <v>17550</v>
      </c>
      <c r="I50" s="29">
        <f t="shared" si="3"/>
        <v>19403</v>
      </c>
      <c r="J50" s="29">
        <f t="shared" si="4"/>
        <v>19403</v>
      </c>
    </row>
    <row r="51" spans="1:10" ht="15.75" customHeight="1" x14ac:dyDescent="0.25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5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5">
      <c r="A53" s="5" t="s">
        <v>64</v>
      </c>
      <c r="B53" s="18" t="s">
        <v>20</v>
      </c>
      <c r="C53" s="57">
        <v>1660</v>
      </c>
      <c r="D53" s="29">
        <f t="shared" si="0"/>
        <v>1660</v>
      </c>
      <c r="E53" s="58"/>
      <c r="F53" s="29">
        <f t="shared" si="1"/>
        <v>0</v>
      </c>
      <c r="G53" s="59">
        <v>86632</v>
      </c>
      <c r="H53" s="29">
        <f t="shared" si="2"/>
        <v>86632</v>
      </c>
      <c r="I53" s="29">
        <f t="shared" si="3"/>
        <v>88292</v>
      </c>
      <c r="J53" s="29">
        <f t="shared" si="4"/>
        <v>88292</v>
      </c>
    </row>
    <row r="54" spans="1:10" ht="15.75" customHeight="1" x14ac:dyDescent="0.25">
      <c r="A54" s="5" t="s">
        <v>65</v>
      </c>
      <c r="B54" s="18" t="s">
        <v>20</v>
      </c>
      <c r="C54" s="57">
        <v>267</v>
      </c>
      <c r="D54" s="29">
        <f t="shared" si="0"/>
        <v>267</v>
      </c>
      <c r="E54" s="58"/>
      <c r="F54" s="29">
        <f t="shared" si="1"/>
        <v>0</v>
      </c>
      <c r="G54" s="59">
        <v>798</v>
      </c>
      <c r="H54" s="29">
        <f t="shared" si="2"/>
        <v>798</v>
      </c>
      <c r="I54" s="29">
        <f t="shared" si="3"/>
        <v>1065</v>
      </c>
      <c r="J54" s="29">
        <f t="shared" si="4"/>
        <v>1065</v>
      </c>
    </row>
    <row r="55" spans="1:10" ht="15.75" customHeight="1" x14ac:dyDescent="0.25">
      <c r="A55" s="5" t="s">
        <v>66</v>
      </c>
      <c r="B55" s="18" t="s">
        <v>20</v>
      </c>
      <c r="C55" s="57">
        <v>292</v>
      </c>
      <c r="D55" s="29">
        <f t="shared" si="0"/>
        <v>292</v>
      </c>
      <c r="E55" s="58"/>
      <c r="F55" s="29">
        <f t="shared" si="1"/>
        <v>0</v>
      </c>
      <c r="G55" s="59">
        <v>292</v>
      </c>
      <c r="H55" s="29">
        <f t="shared" si="2"/>
        <v>292</v>
      </c>
      <c r="I55" s="29">
        <f t="shared" si="3"/>
        <v>584</v>
      </c>
      <c r="J55" s="29">
        <f t="shared" si="4"/>
        <v>584</v>
      </c>
    </row>
    <row r="56" spans="1:10" s="11" customFormat="1" ht="15.75" customHeight="1" x14ac:dyDescent="0.25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5">
      <c r="A57" s="5" t="s">
        <v>68</v>
      </c>
      <c r="B57" s="18" t="s">
        <v>20</v>
      </c>
      <c r="C57" s="57">
        <v>1296</v>
      </c>
      <c r="D57" s="29">
        <f t="shared" si="0"/>
        <v>1296</v>
      </c>
      <c r="E57" s="58"/>
      <c r="F57" s="29">
        <f t="shared" si="1"/>
        <v>0</v>
      </c>
      <c r="G57" s="59">
        <v>7876</v>
      </c>
      <c r="H57" s="29">
        <f t="shared" si="2"/>
        <v>7876</v>
      </c>
      <c r="I57" s="29">
        <f t="shared" si="3"/>
        <v>9172</v>
      </c>
      <c r="J57" s="29">
        <f t="shared" si="4"/>
        <v>9172</v>
      </c>
    </row>
    <row r="58" spans="1:10" s="11" customFormat="1" ht="15.75" customHeight="1" x14ac:dyDescent="0.25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5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5">
      <c r="A60" s="9" t="s">
        <v>71</v>
      </c>
      <c r="B60" s="16" t="s">
        <v>20</v>
      </c>
      <c r="C60" s="57">
        <v>4025</v>
      </c>
      <c r="D60" s="29">
        <f t="shared" si="0"/>
        <v>4025</v>
      </c>
      <c r="E60" s="58"/>
      <c r="F60" s="29">
        <f t="shared" si="1"/>
        <v>0</v>
      </c>
      <c r="G60" s="59">
        <v>15807</v>
      </c>
      <c r="H60" s="29">
        <f t="shared" si="2"/>
        <v>15807</v>
      </c>
      <c r="I60" s="29">
        <f t="shared" si="3"/>
        <v>19832</v>
      </c>
      <c r="J60" s="29">
        <f t="shared" si="4"/>
        <v>19832</v>
      </c>
    </row>
    <row r="61" spans="1:10" ht="15.75" customHeight="1" x14ac:dyDescent="0.25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5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5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5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5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5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5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5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5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5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5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" x14ac:dyDescent="0.25">
      <c r="A72" s="21" t="s">
        <v>123</v>
      </c>
      <c r="B72" s="13"/>
      <c r="C72" s="31">
        <f t="shared" ref="C72:J72" si="10">SUM(C5:C31)</f>
        <v>5189</v>
      </c>
      <c r="D72" s="31">
        <f t="shared" si="10"/>
        <v>5189</v>
      </c>
      <c r="E72" s="31">
        <f t="shared" si="10"/>
        <v>0</v>
      </c>
      <c r="F72" s="31">
        <f t="shared" si="10"/>
        <v>0</v>
      </c>
      <c r="G72" s="31">
        <f t="shared" si="10"/>
        <v>77981</v>
      </c>
      <c r="H72" s="31">
        <f t="shared" si="10"/>
        <v>77981</v>
      </c>
      <c r="I72" s="31">
        <f t="shared" si="10"/>
        <v>83170</v>
      </c>
      <c r="J72" s="31">
        <f t="shared" si="10"/>
        <v>83170</v>
      </c>
    </row>
    <row r="73" spans="1:10" s="3" customFormat="1" ht="21" x14ac:dyDescent="0.25">
      <c r="A73" s="21" t="s">
        <v>124</v>
      </c>
      <c r="B73" s="13"/>
      <c r="C73" s="31">
        <f t="shared" ref="C73:J73" si="11">SUM(C32:C71)</f>
        <v>23223</v>
      </c>
      <c r="D73" s="31">
        <f t="shared" si="11"/>
        <v>23223</v>
      </c>
      <c r="E73" s="31">
        <f t="shared" si="11"/>
        <v>0</v>
      </c>
      <c r="F73" s="31">
        <f t="shared" si="11"/>
        <v>0</v>
      </c>
      <c r="G73" s="31">
        <f t="shared" si="11"/>
        <v>225638</v>
      </c>
      <c r="H73" s="31">
        <f t="shared" si="11"/>
        <v>225638</v>
      </c>
      <c r="I73" s="31">
        <f t="shared" si="11"/>
        <v>248861</v>
      </c>
      <c r="J73" s="31">
        <f t="shared" si="11"/>
        <v>248861</v>
      </c>
    </row>
    <row r="74" spans="1:10" s="3" customFormat="1" ht="15.75" customHeight="1" x14ac:dyDescent="0.25">
      <c r="A74" s="5" t="s">
        <v>87</v>
      </c>
      <c r="B74" s="13"/>
      <c r="C74" s="31">
        <f>SUM(C72:C73)</f>
        <v>28412</v>
      </c>
      <c r="D74" s="31">
        <f t="shared" ref="D74:J74" si="12">SUM(D72:D73)</f>
        <v>28412</v>
      </c>
      <c r="E74" s="35">
        <f t="shared" si="12"/>
        <v>0</v>
      </c>
      <c r="F74" s="31">
        <f t="shared" si="12"/>
        <v>0</v>
      </c>
      <c r="G74" s="35">
        <f t="shared" si="12"/>
        <v>303619</v>
      </c>
      <c r="H74" s="31">
        <f t="shared" si="12"/>
        <v>303619</v>
      </c>
      <c r="I74" s="31">
        <f t="shared" si="12"/>
        <v>332031</v>
      </c>
      <c r="J74" s="31">
        <f t="shared" si="12"/>
        <v>332031</v>
      </c>
    </row>
    <row r="75" spans="1:10" x14ac:dyDescent="0.25">
      <c r="B75" s="13"/>
      <c r="C75" s="2"/>
      <c r="D75" s="27"/>
      <c r="E75" s="13"/>
      <c r="F75" s="27"/>
      <c r="G75" s="13"/>
      <c r="H75" s="27"/>
      <c r="J75" s="31"/>
    </row>
    <row r="76" spans="1:10" x14ac:dyDescent="0.25">
      <c r="B76" s="13"/>
      <c r="C76" s="2"/>
      <c r="D76" s="27"/>
      <c r="E76" s="13"/>
      <c r="F76" s="27"/>
      <c r="G76" s="13"/>
      <c r="H76" s="27"/>
      <c r="J76" s="31"/>
    </row>
    <row r="77" spans="1:10" x14ac:dyDescent="0.25">
      <c r="B77" s="13"/>
      <c r="C77" s="2"/>
      <c r="D77" s="27"/>
      <c r="E77" s="13"/>
      <c r="F77" s="27"/>
      <c r="G77" s="13"/>
      <c r="H77" s="27"/>
    </row>
    <row r="78" spans="1:10" x14ac:dyDescent="0.25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72" sqref="C72"/>
    </sheetView>
  </sheetViews>
  <sheetFormatPr defaultRowHeight="13.2" x14ac:dyDescent="0.25"/>
  <cols>
    <col min="1" max="1" width="18.332031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2.33203125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136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672</v>
      </c>
      <c r="D5" s="30">
        <f>(Jul!C5*10)+(Aug!C5*9)+(Sep!C5*8)+(Oct!C5*7)+(Nov!C5*6)+(Dec!C5*5)+(Jan!C5*4)+(Feb!C5*3)+(Mar!C5*2)+(Apr!C5*1)</f>
        <v>114626</v>
      </c>
      <c r="E5" s="8"/>
      <c r="F5" s="30">
        <f>(Jul!E5*10)+(Aug!E5*9)+(Sep!E5*8)+(Oct!E5*7)+(Nov!E5*6)+(Dec!E5*5)+(Jan!E5*4)+(Feb!E5*3)+(Mar!E5*2)+(Apr!E5*1)</f>
        <v>0</v>
      </c>
      <c r="G5" s="8">
        <v>38253</v>
      </c>
      <c r="H5" s="30">
        <f>Mar!H5+G5</f>
        <v>292426</v>
      </c>
      <c r="I5" s="30">
        <f t="shared" ref="I5:I63" si="0">C5+E5+G5</f>
        <v>38925</v>
      </c>
      <c r="J5" s="30">
        <f t="shared" ref="J5:J63" si="1">D5+F5+H5</f>
        <v>407052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0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4529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0</v>
      </c>
      <c r="I7" s="30">
        <f t="shared" si="0"/>
        <v>0</v>
      </c>
      <c r="J7" s="30">
        <f t="shared" si="1"/>
        <v>4529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41173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136641</v>
      </c>
      <c r="I9" s="30">
        <f t="shared" si="0"/>
        <v>0</v>
      </c>
      <c r="J9" s="30">
        <f t="shared" si="1"/>
        <v>177814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0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>
        <v>1070</v>
      </c>
      <c r="D11" s="30">
        <f>(Jul!C11*10)+(Aug!C11*9)+(Sep!C11*8)+(Oct!C11*7)+(Nov!C11*6)+(Dec!C11*5)+(Jan!C11*4)+(Feb!C11*3)+(Mar!C11*2)+(Apr!C11*1)</f>
        <v>9591</v>
      </c>
      <c r="E11" s="8"/>
      <c r="F11" s="30">
        <f>(Jul!E11*10)+(Aug!E11*9)+(Sep!E11*8)+(Oct!E11*7)+(Nov!E11*6)+(Dec!E11*5)+(Jan!E11*4)+(Feb!E11*3)+(Mar!E11*2)+(Apr!E11*1)</f>
        <v>0</v>
      </c>
      <c r="G11" s="8">
        <v>10540</v>
      </c>
      <c r="H11" s="30">
        <f>Mar!H11+G11</f>
        <v>26065</v>
      </c>
      <c r="I11" s="30">
        <f t="shared" si="0"/>
        <v>11610</v>
      </c>
      <c r="J11" s="30">
        <f t="shared" si="1"/>
        <v>35656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432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432</v>
      </c>
      <c r="I12" s="30">
        <f t="shared" si="0"/>
        <v>0</v>
      </c>
      <c r="J12" s="30">
        <f t="shared" si="1"/>
        <v>864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7720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10645</v>
      </c>
      <c r="I13" s="30">
        <f t="shared" si="0"/>
        <v>0</v>
      </c>
      <c r="J13" s="30">
        <f t="shared" si="1"/>
        <v>18365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16949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8871</v>
      </c>
      <c r="I16" s="30">
        <f t="shared" si="0"/>
        <v>0</v>
      </c>
      <c r="J16" s="30">
        <f t="shared" si="1"/>
        <v>25820</v>
      </c>
    </row>
    <row r="17" spans="1:10" s="1" customFormat="1" ht="15.75" customHeight="1" x14ac:dyDescent="0.25">
      <c r="A17" s="5" t="s">
        <v>46</v>
      </c>
      <c r="B17" s="6" t="s">
        <v>22</v>
      </c>
      <c r="C17" s="7">
        <v>264</v>
      </c>
      <c r="D17" s="30">
        <f>(Jul!C17*10)+(Aug!C17*9)+(Sep!C17*8)+(Oct!C17*7)+(Nov!C17*6)+(Dec!C17*5)+(Jan!C17*4)+(Feb!C17*3)+(Mar!C17*2)+(Apr!C17*1)</f>
        <v>7888</v>
      </c>
      <c r="E17" s="8"/>
      <c r="F17" s="30">
        <f>(Jul!E17*10)+(Aug!E17*9)+(Sep!E17*8)+(Oct!E17*7)+(Nov!E17*6)+(Dec!E17*5)+(Jan!E17*4)+(Feb!E17*3)+(Mar!E17*2)+(Apr!E17*1)</f>
        <v>0</v>
      </c>
      <c r="G17" s="8">
        <v>527</v>
      </c>
      <c r="H17" s="30">
        <f>Mar!H17+G17</f>
        <v>2191</v>
      </c>
      <c r="I17" s="30">
        <f t="shared" si="0"/>
        <v>791</v>
      </c>
      <c r="J17" s="30">
        <f t="shared" si="1"/>
        <v>10079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7895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24879</v>
      </c>
      <c r="I20" s="30">
        <f t="shared" si="0"/>
        <v>0</v>
      </c>
      <c r="J20" s="30">
        <f t="shared" si="1"/>
        <v>32774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>
        <v>3069</v>
      </c>
      <c r="D22" s="30">
        <f>(Jul!C22*10)+(Aug!C22*9)+(Sep!C22*8)+(Oct!C22*7)+(Nov!C22*6)+(Dec!C22*5)+(Jan!C22*4)+(Feb!C22*3)+(Mar!C22*2)+(Apr!C22*1)</f>
        <v>12691</v>
      </c>
      <c r="E22" s="8"/>
      <c r="F22" s="30">
        <f>(Jul!E22*10)+(Aug!E22*9)+(Sep!E22*8)+(Oct!E22*7)+(Nov!E22*6)+(Dec!E22*5)+(Jan!E22*4)+(Feb!E22*3)+(Mar!E22*2)+(Apr!E22*1)</f>
        <v>0</v>
      </c>
      <c r="G22" s="8">
        <v>21483</v>
      </c>
      <c r="H22" s="30">
        <f>Mar!H22+G22</f>
        <v>229612</v>
      </c>
      <c r="I22" s="30">
        <f t="shared" si="0"/>
        <v>24552</v>
      </c>
      <c r="J22" s="30">
        <f t="shared" si="1"/>
        <v>242303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25002</v>
      </c>
      <c r="E27" s="8"/>
      <c r="F27" s="30">
        <f>(Jul!E27*10)+(Aug!E27*9)+(Sep!E27*8)+(Oct!E27*7)+(Nov!E27*6)+(Dec!E27*5)+(Jan!E27*4)+(Feb!E27*3)+(Mar!E27*2)+(Apr!E27*1)</f>
        <v>0</v>
      </c>
      <c r="G27" s="8">
        <v>6873</v>
      </c>
      <c r="H27" s="30">
        <f>Mar!H27+G27</f>
        <v>75572</v>
      </c>
      <c r="I27" s="30">
        <f t="shared" si="0"/>
        <v>6873</v>
      </c>
      <c r="J27" s="30">
        <f t="shared" si="1"/>
        <v>100574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10776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5388</v>
      </c>
      <c r="I28" s="30">
        <f t="shared" si="0"/>
        <v>0</v>
      </c>
      <c r="J28" s="30">
        <f t="shared" si="1"/>
        <v>16164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7642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22811</v>
      </c>
      <c r="I29" s="30">
        <f t="shared" si="0"/>
        <v>0</v>
      </c>
      <c r="J29" s="30">
        <f t="shared" si="1"/>
        <v>30453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28022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24999</v>
      </c>
      <c r="I30" s="30">
        <f t="shared" si="0"/>
        <v>0</v>
      </c>
      <c r="J30" s="30">
        <f t="shared" si="1"/>
        <v>53021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408</v>
      </c>
      <c r="D31" s="30">
        <f>(Jul!C31*10)+(Aug!C31*9)+(Sep!C31*8)+(Oct!C31*7)+(Nov!C31*6)+(Dec!C31*5)+(Jan!C31*4)+(Feb!C31*3)+(Mar!C31*2)+(Apr!C31*1)</f>
        <v>17519</v>
      </c>
      <c r="E31" s="8"/>
      <c r="F31" s="30">
        <f>(Jul!E31*10)+(Aug!E31*9)+(Sep!E31*8)+(Oct!E31*7)+(Nov!E31*6)+(Dec!E31*5)+(Jan!E31*4)+(Feb!E31*3)+(Mar!E31*2)+(Apr!E31*1)</f>
        <v>0</v>
      </c>
      <c r="G31" s="8">
        <v>1631</v>
      </c>
      <c r="H31" s="30">
        <f>Mar!H31+G31</f>
        <v>22715</v>
      </c>
      <c r="I31" s="30">
        <f t="shared" si="0"/>
        <v>2039</v>
      </c>
      <c r="J31" s="30">
        <f t="shared" si="1"/>
        <v>40234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79142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72590</v>
      </c>
      <c r="I33" s="30">
        <f t="shared" si="0"/>
        <v>0</v>
      </c>
      <c r="J33" s="30">
        <f t="shared" si="1"/>
        <v>151732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112</v>
      </c>
      <c r="D35" s="30">
        <f>(Jul!C35*10)+(Aug!C35*9)+(Sep!C35*8)+(Oct!C35*7)+(Nov!C35*6)+(Dec!C35*5)+(Jan!C35*4)+(Feb!C35*3)+(Mar!C35*2)+(Apr!C35*1)</f>
        <v>87181</v>
      </c>
      <c r="E35" s="8"/>
      <c r="F35" s="30">
        <f>(Jul!E35*10)+(Aug!E35*9)+(Sep!E35*8)+(Oct!E35*7)+(Nov!E35*6)+(Dec!E35*5)+(Jan!E35*4)+(Feb!E35*3)+(Mar!E35*2)+(Apr!E35*1)</f>
        <v>0</v>
      </c>
      <c r="G35" s="8">
        <v>338</v>
      </c>
      <c r="H35" s="30">
        <f>Mar!H35+G35</f>
        <v>131733</v>
      </c>
      <c r="I35" s="30">
        <f t="shared" si="0"/>
        <v>450</v>
      </c>
      <c r="J35" s="30">
        <f t="shared" si="1"/>
        <v>218914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9411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7138</v>
      </c>
      <c r="I37" s="30">
        <f t="shared" si="0"/>
        <v>0</v>
      </c>
      <c r="J37" s="30">
        <f t="shared" si="1"/>
        <v>16549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612</v>
      </c>
      <c r="D39" s="30">
        <f>(Jul!C39*10)+(Aug!C39*9)+(Sep!C39*8)+(Oct!C39*7)+(Nov!C39*6)+(Dec!C39*5)+(Jan!C39*4)+(Feb!C39*3)+(Mar!C39*2)+(Apr!C39*1)</f>
        <v>172901</v>
      </c>
      <c r="E39" s="8"/>
      <c r="F39" s="30">
        <f>(Jul!E39*10)+(Aug!E39*9)+(Sep!E39*8)+(Oct!E39*7)+(Nov!E39*6)+(Dec!E39*5)+(Jan!E39*4)+(Feb!E39*3)+(Mar!E39*2)+(Apr!E39*1)</f>
        <v>0</v>
      </c>
      <c r="G39" s="8">
        <v>13990</v>
      </c>
      <c r="H39" s="30">
        <f>Mar!H39+G39</f>
        <v>158065</v>
      </c>
      <c r="I39" s="30">
        <f t="shared" si="0"/>
        <v>14602</v>
      </c>
      <c r="J39" s="30">
        <f t="shared" si="1"/>
        <v>330966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1512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2572</v>
      </c>
      <c r="I42" s="30">
        <f t="shared" si="0"/>
        <v>0</v>
      </c>
      <c r="J42" s="30">
        <f t="shared" si="1"/>
        <v>4084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2589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547</v>
      </c>
      <c r="I43" s="30">
        <f t="shared" si="0"/>
        <v>0</v>
      </c>
      <c r="J43" s="30">
        <f t="shared" si="1"/>
        <v>3136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82558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75867</v>
      </c>
      <c r="I44" s="30">
        <f t="shared" si="0"/>
        <v>0</v>
      </c>
      <c r="J44" s="30">
        <f t="shared" si="1"/>
        <v>158425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11347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1621</v>
      </c>
      <c r="I47" s="30">
        <f t="shared" si="0"/>
        <v>0</v>
      </c>
      <c r="J47" s="30">
        <f t="shared" si="1"/>
        <v>12968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99760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64054</v>
      </c>
      <c r="I48" s="30">
        <f t="shared" si="0"/>
        <v>0</v>
      </c>
      <c r="J48" s="30">
        <f t="shared" si="1"/>
        <v>163814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17440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17440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4825</v>
      </c>
      <c r="D50" s="30">
        <f>(Jul!C50*10)+(Aug!C50*9)+(Sep!C50*8)+(Oct!C50*7)+(Nov!C50*6)+(Dec!C50*5)+(Jan!C50*4)+(Feb!C50*3)+(Mar!C50*2)+(Apr!C50*1)</f>
        <v>176757</v>
      </c>
      <c r="E50" s="8"/>
      <c r="F50" s="30">
        <f>(Jul!E50*10)+(Aug!E50*9)+(Sep!E50*8)+(Oct!E50*7)+(Nov!E50*6)+(Dec!E50*5)+(Jan!E50*4)+(Feb!E50*3)+(Mar!E50*2)+(Apr!E50*1)</f>
        <v>0</v>
      </c>
      <c r="G50" s="8">
        <v>29730</v>
      </c>
      <c r="H50" s="30">
        <f>Mar!H50+G50</f>
        <v>256399</v>
      </c>
      <c r="I50" s="30">
        <f t="shared" si="0"/>
        <v>34555</v>
      </c>
      <c r="J50" s="30">
        <f t="shared" si="1"/>
        <v>433156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0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19075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89107</v>
      </c>
      <c r="I53" s="30">
        <f t="shared" si="0"/>
        <v>0</v>
      </c>
      <c r="J53" s="30">
        <f t="shared" si="1"/>
        <v>108182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2878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1006</v>
      </c>
      <c r="I54" s="30">
        <f t="shared" si="0"/>
        <v>0</v>
      </c>
      <c r="J54" s="30">
        <f t="shared" si="1"/>
        <v>3884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2116</v>
      </c>
      <c r="D55" s="30">
        <f>(Jul!C55*10)+(Aug!C55*9)+(Sep!C55*8)+(Oct!C55*7)+(Nov!C55*6)+(Dec!C55*5)+(Jan!C55*4)+(Feb!C55*3)+(Mar!C55*2)+(Apr!C55*1)</f>
        <v>44926</v>
      </c>
      <c r="E55" s="8"/>
      <c r="F55" s="30">
        <f>(Jul!E55*10)+(Aug!E55*9)+(Sep!E55*8)+(Oct!E55*7)+(Nov!E55*6)+(Dec!E55*5)+(Jan!E55*4)+(Feb!E55*3)+(Mar!E55*2)+(Apr!E55*1)</f>
        <v>0</v>
      </c>
      <c r="G55" s="8">
        <v>12086</v>
      </c>
      <c r="H55" s="30">
        <f>Mar!H55+G55</f>
        <v>46724</v>
      </c>
      <c r="I55" s="30">
        <f t="shared" si="0"/>
        <v>14202</v>
      </c>
      <c r="J55" s="30">
        <f t="shared" si="1"/>
        <v>91650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6976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5231</v>
      </c>
      <c r="I56" s="30">
        <f t="shared" si="0"/>
        <v>0</v>
      </c>
      <c r="J56" s="30">
        <f t="shared" si="1"/>
        <v>12207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621</v>
      </c>
      <c r="D57" s="30">
        <f>(Jul!C57*10)+(Aug!C57*9)+(Sep!C57*8)+(Oct!C57*7)+(Nov!C57*6)+(Dec!C57*5)+(Jan!C57*4)+(Feb!C57*3)+(Mar!C57*2)+(Apr!C57*1)</f>
        <v>144626</v>
      </c>
      <c r="E57" s="8"/>
      <c r="F57" s="30">
        <f>(Jul!E57*10)+(Aug!E57*9)+(Sep!E57*8)+(Oct!E57*7)+(Nov!E57*6)+(Dec!E57*5)+(Jan!E57*4)+(Feb!E57*3)+(Mar!E57*2)+(Apr!E57*1)</f>
        <v>0</v>
      </c>
      <c r="G57" s="8">
        <v>1193</v>
      </c>
      <c r="H57" s="30">
        <f>Mar!H57+G57</f>
        <v>144130</v>
      </c>
      <c r="I57" s="30">
        <f t="shared" si="0"/>
        <v>1814</v>
      </c>
      <c r="J57" s="30">
        <f t="shared" si="1"/>
        <v>288756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3332</v>
      </c>
      <c r="D60" s="30">
        <f>(Jul!C60*10)+(Aug!C60*9)+(Sep!C60*8)+(Oct!C60*7)+(Nov!C60*6)+(Dec!C60*5)+(Jan!C60*4)+(Feb!C60*3)+(Mar!C60*2)+(Apr!C60*1)</f>
        <v>81858</v>
      </c>
      <c r="E60" s="8"/>
      <c r="F60" s="30">
        <f>(Jul!E60*10)+(Aug!E60*9)+(Sep!E60*8)+(Oct!E60*7)+(Nov!E60*6)+(Dec!E60*5)+(Jan!E60*4)+(Feb!E60*3)+(Mar!E60*2)+(Apr!E60*1)</f>
        <v>4016</v>
      </c>
      <c r="G60" s="8">
        <v>10523</v>
      </c>
      <c r="H60" s="30">
        <f>Mar!H60+G60</f>
        <v>72396</v>
      </c>
      <c r="I60" s="30">
        <f t="shared" si="0"/>
        <v>13855</v>
      </c>
      <c r="J60" s="30">
        <f t="shared" si="1"/>
        <v>158270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1612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2775</v>
      </c>
      <c r="I63" s="30">
        <f t="shared" si="0"/>
        <v>0</v>
      </c>
      <c r="J63" s="30">
        <f t="shared" si="1"/>
        <v>4387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>
        <v>134</v>
      </c>
      <c r="D71" s="30">
        <f>(Jul!C71*10)+(Aug!C71*9)+(Sep!C71*8)+(Oct!C71*7)+(Nov!C71*6)+(Dec!C71*5)+(Jan!C71*4)+(Feb!C71*3)+(Mar!C71*2)+(Apr!C71*1)</f>
        <v>134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134</v>
      </c>
      <c r="J71" s="30">
        <f t="shared" si="3"/>
        <v>134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5483</v>
      </c>
      <c r="D72" s="31">
        <f t="shared" si="4"/>
        <v>312455</v>
      </c>
      <c r="E72" s="31">
        <f t="shared" si="4"/>
        <v>0</v>
      </c>
      <c r="F72" s="31">
        <f t="shared" si="4"/>
        <v>0</v>
      </c>
      <c r="G72" s="31">
        <f t="shared" si="4"/>
        <v>79307</v>
      </c>
      <c r="H72" s="31">
        <f t="shared" si="4"/>
        <v>884266</v>
      </c>
      <c r="I72" s="31">
        <f t="shared" si="4"/>
        <v>84790</v>
      </c>
      <c r="J72" s="31">
        <f t="shared" si="4"/>
        <v>1196721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11752</v>
      </c>
      <c r="D73" s="31">
        <f t="shared" si="5"/>
        <v>1042683</v>
      </c>
      <c r="E73" s="31">
        <f t="shared" si="5"/>
        <v>0</v>
      </c>
      <c r="F73" s="31">
        <f t="shared" si="5"/>
        <v>4016</v>
      </c>
      <c r="G73" s="31">
        <f t="shared" si="5"/>
        <v>67860</v>
      </c>
      <c r="H73" s="31">
        <f t="shared" si="5"/>
        <v>1131955</v>
      </c>
      <c r="I73" s="31">
        <f t="shared" si="5"/>
        <v>79612</v>
      </c>
      <c r="J73" s="31">
        <f t="shared" si="5"/>
        <v>2178654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17235</v>
      </c>
      <c r="D74" s="31">
        <f t="shared" ref="D74:J74" si="6">SUM(D72:D73)</f>
        <v>1355138</v>
      </c>
      <c r="E74" s="31">
        <f t="shared" si="6"/>
        <v>0</v>
      </c>
      <c r="F74" s="31">
        <f t="shared" si="6"/>
        <v>4016</v>
      </c>
      <c r="G74" s="31">
        <f t="shared" si="6"/>
        <v>147167</v>
      </c>
      <c r="H74" s="31">
        <f t="shared" si="6"/>
        <v>2016221</v>
      </c>
      <c r="I74" s="31">
        <f t="shared" si="6"/>
        <v>164402</v>
      </c>
      <c r="J74" s="31">
        <f t="shared" si="6"/>
        <v>3375375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0" activePane="bottomLeft" state="frozen"/>
      <selection pane="bottomLeft" activeCell="G61" sqref="G61"/>
    </sheetView>
  </sheetViews>
  <sheetFormatPr defaultRowHeight="13.2" x14ac:dyDescent="0.25"/>
  <cols>
    <col min="1" max="1" width="19.554687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1.109375" bestFit="1" customWidth="1"/>
  </cols>
  <sheetData>
    <row r="1" spans="1:12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5">
      <c r="A2" s="1" t="s">
        <v>137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7">
        <v>1794</v>
      </c>
      <c r="D5" s="30">
        <f>(Jul!C5*11)+(Aug!C5*10)+(Sep!C5*9)+(Oct!C5*8)+(Nov!C5*7)+(Dec!C5*6)+(Jan!C5*5)+(Feb!C5*4)+(Mar!C5*3)+(Apr!C5*2)+(May!C5*1)</f>
        <v>144191</v>
      </c>
      <c r="E5" s="8"/>
      <c r="F5" s="30">
        <f>(Jul!E5*11)+(Aug!E5*10)+(Sep!E5*9)+(Oct!E5*8)+(Nov!E5*7)+(Dec!E5*6)+(Jan!E5*5)+(Feb!E5*4)+(Mar!E5*3)+(Apr!E5*2)+(May!E5*1)</f>
        <v>0</v>
      </c>
      <c r="G5" s="8">
        <v>10436</v>
      </c>
      <c r="H5" s="30">
        <f>Apr!H5+G5</f>
        <v>302862</v>
      </c>
      <c r="I5" s="30">
        <f t="shared" ref="I5:I63" si="0">C5+E5+G5</f>
        <v>12230</v>
      </c>
      <c r="J5" s="48">
        <f t="shared" ref="J5:J63" si="1">D5+F5+H5</f>
        <v>447053</v>
      </c>
      <c r="K5" s="46"/>
      <c r="L5" s="46"/>
    </row>
    <row r="6" spans="1:12" s="11" customFormat="1" ht="15.75" customHeight="1" x14ac:dyDescent="0.25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0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0</v>
      </c>
      <c r="I6" s="30">
        <f t="shared" si="0"/>
        <v>0</v>
      </c>
      <c r="J6" s="48">
        <f t="shared" si="1"/>
        <v>0</v>
      </c>
      <c r="K6" s="46"/>
      <c r="L6" s="46"/>
    </row>
    <row r="7" spans="1:12" s="1" customFormat="1" ht="15.75" customHeight="1" x14ac:dyDescent="0.25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5913</v>
      </c>
      <c r="E7" s="8"/>
      <c r="F7" s="30">
        <f>(Jul!E7*11)+(Aug!E7*10)+(Sep!E7*9)+(Oct!E7*8)+(Nov!E7*7)+(Dec!E7*6)+(Jan!E7*5)+(Feb!E7*4)+(Mar!E7*3)+(Apr!E7*2)+(May!E7*1)</f>
        <v>0</v>
      </c>
      <c r="G7" s="8">
        <v>107874</v>
      </c>
      <c r="H7" s="30">
        <f>Apr!H7+G7</f>
        <v>107874</v>
      </c>
      <c r="I7" s="30">
        <f t="shared" si="0"/>
        <v>107874</v>
      </c>
      <c r="J7" s="48">
        <f t="shared" si="1"/>
        <v>113787</v>
      </c>
      <c r="K7" s="46"/>
      <c r="L7" s="46"/>
    </row>
    <row r="8" spans="1:12" s="11" customFormat="1" ht="15.75" customHeight="1" x14ac:dyDescent="0.25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5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46904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136641</v>
      </c>
      <c r="I9" s="30">
        <f t="shared" si="0"/>
        <v>0</v>
      </c>
      <c r="J9" s="48">
        <f t="shared" si="1"/>
        <v>183545</v>
      </c>
      <c r="K9" s="46"/>
      <c r="L9" s="46"/>
    </row>
    <row r="10" spans="1:12" s="1" customFormat="1" ht="15.75" customHeight="1" x14ac:dyDescent="0.25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0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1019</v>
      </c>
      <c r="I10" s="30">
        <f t="shared" si="0"/>
        <v>0</v>
      </c>
      <c r="J10" s="48">
        <f t="shared" si="1"/>
        <v>1019</v>
      </c>
      <c r="K10" s="46"/>
      <c r="L10" s="46"/>
    </row>
    <row r="11" spans="1:12" s="1" customFormat="1" ht="15.75" customHeight="1" x14ac:dyDescent="0.25">
      <c r="A11" s="5" t="s">
        <v>31</v>
      </c>
      <c r="B11" s="6" t="s">
        <v>22</v>
      </c>
      <c r="C11" s="7">
        <v>3816</v>
      </c>
      <c r="D11" s="30">
        <f>(Jul!C11*11)+(Aug!C11*10)+(Sep!C11*9)+(Oct!C11*8)+(Nov!C11*7)+(Dec!C11*6)+(Jan!C11*5)+(Feb!C11*4)+(Mar!C11*3)+(Apr!C11*2)+(May!C11*1)</f>
        <v>16839</v>
      </c>
      <c r="E11" s="8"/>
      <c r="F11" s="30">
        <f>(Jul!E11*11)+(Aug!E11*10)+(Sep!E11*9)+(Oct!E11*8)+(Nov!E11*7)+(Dec!E11*6)+(Jan!E11*5)+(Feb!E11*4)+(Mar!E11*3)+(Apr!E11*2)+(May!E11*1)</f>
        <v>0</v>
      </c>
      <c r="G11" s="8">
        <v>12227</v>
      </c>
      <c r="H11" s="30">
        <f>Apr!H11+G11</f>
        <v>38292</v>
      </c>
      <c r="I11" s="30">
        <f t="shared" si="0"/>
        <v>16043</v>
      </c>
      <c r="J11" s="48">
        <f t="shared" si="1"/>
        <v>55131</v>
      </c>
      <c r="K11" s="46"/>
      <c r="L11" s="46"/>
    </row>
    <row r="12" spans="1:12" s="11" customFormat="1" ht="15.75" customHeight="1" x14ac:dyDescent="0.25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504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432</v>
      </c>
      <c r="I12" s="30">
        <f t="shared" si="0"/>
        <v>0</v>
      </c>
      <c r="J12" s="48">
        <f t="shared" si="1"/>
        <v>936</v>
      </c>
      <c r="K12" s="46"/>
      <c r="L12" s="46"/>
    </row>
    <row r="13" spans="1:12" s="1" customFormat="1" ht="15.75" customHeight="1" x14ac:dyDescent="0.25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8492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10645</v>
      </c>
      <c r="I13" s="30">
        <f t="shared" si="0"/>
        <v>0</v>
      </c>
      <c r="J13" s="48">
        <f t="shared" si="1"/>
        <v>19137</v>
      </c>
      <c r="K13" s="46"/>
      <c r="L13" s="46"/>
    </row>
    <row r="14" spans="1:12" s="1" customFormat="1" ht="15.75" customHeight="1" x14ac:dyDescent="0.25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5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5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19200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8871</v>
      </c>
      <c r="I16" s="30">
        <f t="shared" si="0"/>
        <v>0</v>
      </c>
      <c r="J16" s="48">
        <f t="shared" si="1"/>
        <v>28071</v>
      </c>
      <c r="K16" s="46"/>
      <c r="L16" s="46"/>
    </row>
    <row r="17" spans="1:12" s="1" customFormat="1" ht="15.75" customHeight="1" x14ac:dyDescent="0.25">
      <c r="A17" s="5" t="s">
        <v>46</v>
      </c>
      <c r="B17" s="6" t="s">
        <v>22</v>
      </c>
      <c r="C17" s="7">
        <v>149</v>
      </c>
      <c r="D17" s="30">
        <f>(Jul!C17*11)+(Aug!C17*10)+(Sep!C17*9)+(Oct!C17*8)+(Nov!C17*7)+(Dec!C17*6)+(Jan!C17*5)+(Feb!C17*4)+(Mar!C17*3)+(Apr!C17*2)+(May!C17*1)</f>
        <v>9917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2191</v>
      </c>
      <c r="I17" s="30">
        <f t="shared" si="0"/>
        <v>149</v>
      </c>
      <c r="J17" s="48">
        <f t="shared" si="1"/>
        <v>12108</v>
      </c>
      <c r="K17" s="46"/>
      <c r="L17" s="46"/>
    </row>
    <row r="18" spans="1:12" s="11" customFormat="1" ht="15.75" customHeight="1" x14ac:dyDescent="0.25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5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5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10429</v>
      </c>
      <c r="E20" s="8"/>
      <c r="F20" s="30">
        <f>(Jul!E20*11)+(Aug!E20*10)+(Sep!E20*9)+(Oct!E20*8)+(Nov!E20*7)+(Dec!E20*6)+(Jan!E20*5)+(Feb!E20*4)+(Mar!E20*3)+(Apr!E20*2)+(May!E20*1)</f>
        <v>0</v>
      </c>
      <c r="G20" s="8">
        <v>2292</v>
      </c>
      <c r="H20" s="30">
        <f>Apr!H20+G20</f>
        <v>27171</v>
      </c>
      <c r="I20" s="30">
        <f t="shared" si="0"/>
        <v>2292</v>
      </c>
      <c r="J20" s="48">
        <f t="shared" si="1"/>
        <v>37600</v>
      </c>
      <c r="K20" s="46"/>
      <c r="L20" s="46"/>
    </row>
    <row r="21" spans="1:12" s="1" customFormat="1" ht="15.75" customHeight="1" x14ac:dyDescent="0.25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5">
      <c r="A22" s="5" t="s">
        <v>51</v>
      </c>
      <c r="B22" s="6" t="s">
        <v>22</v>
      </c>
      <c r="C22" s="7">
        <v>264</v>
      </c>
      <c r="D22" s="30">
        <f>(Jul!C22*11)+(Aug!C22*10)+(Sep!C22*9)+(Oct!C22*8)+(Nov!C22*7)+(Dec!C22*6)+(Jan!C22*5)+(Feb!C22*4)+(Mar!C22*3)+(Apr!C22*2)+(May!C22*1)</f>
        <v>18319</v>
      </c>
      <c r="E22" s="8"/>
      <c r="F22" s="30">
        <f>(Jul!E22*11)+(Aug!E22*10)+(Sep!E22*9)+(Oct!E22*8)+(Nov!E22*7)+(Dec!E22*6)+(Jan!E22*5)+(Feb!E22*4)+(Mar!E22*3)+(Apr!E22*2)+(May!E22*1)</f>
        <v>0</v>
      </c>
      <c r="G22" s="8">
        <v>790</v>
      </c>
      <c r="H22" s="30">
        <f>Apr!H22+G22</f>
        <v>230402</v>
      </c>
      <c r="I22" s="30">
        <f t="shared" si="0"/>
        <v>1054</v>
      </c>
      <c r="J22" s="48">
        <f t="shared" si="1"/>
        <v>248721</v>
      </c>
      <c r="K22" s="46"/>
      <c r="L22" s="46"/>
    </row>
    <row r="23" spans="1:12" s="1" customFormat="1" ht="15.75" customHeight="1" x14ac:dyDescent="0.25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5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5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5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5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27909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75572</v>
      </c>
      <c r="I27" s="30">
        <f t="shared" si="0"/>
        <v>0</v>
      </c>
      <c r="J27" s="48">
        <f t="shared" si="1"/>
        <v>103481</v>
      </c>
      <c r="K27" s="46"/>
      <c r="L27" s="46"/>
    </row>
    <row r="28" spans="1:12" s="1" customFormat="1" ht="15.75" customHeight="1" x14ac:dyDescent="0.25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12123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5388</v>
      </c>
      <c r="I28" s="30">
        <f t="shared" si="0"/>
        <v>0</v>
      </c>
      <c r="J28" s="48">
        <f t="shared" si="1"/>
        <v>17511</v>
      </c>
      <c r="K28" s="46"/>
      <c r="L28" s="46"/>
    </row>
    <row r="29" spans="1:12" s="1" customFormat="1" ht="15.75" customHeight="1" x14ac:dyDescent="0.25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9079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22811</v>
      </c>
      <c r="I29" s="30">
        <f t="shared" si="0"/>
        <v>0</v>
      </c>
      <c r="J29" s="48">
        <f t="shared" si="1"/>
        <v>31890</v>
      </c>
      <c r="K29" s="46"/>
      <c r="L29" s="46"/>
    </row>
    <row r="30" spans="1:12" s="1" customFormat="1" ht="15.75" customHeight="1" x14ac:dyDescent="0.25">
      <c r="A30" s="5" t="s">
        <v>82</v>
      </c>
      <c r="B30" s="6" t="s">
        <v>22</v>
      </c>
      <c r="C30" s="7">
        <v>329</v>
      </c>
      <c r="D30" s="30">
        <f>(Jul!C30*11)+(Aug!C30*10)+(Sep!C30*9)+(Oct!C30*8)+(Nov!C30*7)+(Dec!C30*6)+(Jan!C30*5)+(Feb!C30*4)+(Mar!C30*3)+(Apr!C30*2)+(May!C30*1)</f>
        <v>33914</v>
      </c>
      <c r="E30" s="8"/>
      <c r="F30" s="30">
        <f>(Jul!E30*11)+(Aug!E30*10)+(Sep!E30*9)+(Oct!E30*8)+(Nov!E30*7)+(Dec!E30*6)+(Jan!E30*5)+(Feb!E30*4)+(Mar!E30*3)+(Apr!E30*2)+(May!E30*1)</f>
        <v>0</v>
      </c>
      <c r="G30" s="8">
        <v>792</v>
      </c>
      <c r="H30" s="30">
        <f>Apr!H30+G30</f>
        <v>25791</v>
      </c>
      <c r="I30" s="30">
        <f t="shared" si="0"/>
        <v>1121</v>
      </c>
      <c r="J30" s="48">
        <f t="shared" si="1"/>
        <v>59705</v>
      </c>
      <c r="K30" s="46"/>
      <c r="L30" s="46"/>
    </row>
    <row r="31" spans="1:12" s="11" customFormat="1" ht="15.75" customHeight="1" x14ac:dyDescent="0.25">
      <c r="A31" s="9" t="s">
        <v>84</v>
      </c>
      <c r="B31" s="10" t="s">
        <v>22</v>
      </c>
      <c r="C31" s="7">
        <v>239</v>
      </c>
      <c r="D31" s="30">
        <f>(Jul!C31*11)+(Aug!C31*10)+(Sep!C31*9)+(Oct!C31*8)+(Nov!C31*7)+(Dec!C31*6)+(Jan!C31*5)+(Feb!C31*4)+(Mar!C31*3)+(Apr!C31*2)+(May!C31*1)</f>
        <v>21836</v>
      </c>
      <c r="E31" s="8"/>
      <c r="F31" s="30">
        <f>(Jul!E31*11)+(Aug!E31*10)+(Sep!E31*9)+(Oct!E31*8)+(Nov!E31*7)+(Dec!E31*6)+(Jan!E31*5)+(Feb!E31*4)+(Mar!E31*3)+(Apr!E31*2)+(May!E31*1)</f>
        <v>0</v>
      </c>
      <c r="G31" s="8">
        <v>11067</v>
      </c>
      <c r="H31" s="30">
        <f>Apr!H31+G31</f>
        <v>33782</v>
      </c>
      <c r="I31" s="30">
        <f t="shared" si="0"/>
        <v>11306</v>
      </c>
      <c r="J31" s="48">
        <f t="shared" si="1"/>
        <v>55618</v>
      </c>
      <c r="K31" s="46"/>
      <c r="L31" s="46"/>
    </row>
    <row r="32" spans="1:12" s="1" customFormat="1" ht="15.75" customHeight="1" x14ac:dyDescent="0.25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5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90148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72590</v>
      </c>
      <c r="I33" s="30">
        <f t="shared" si="0"/>
        <v>0</v>
      </c>
      <c r="J33" s="48">
        <f t="shared" si="1"/>
        <v>162738</v>
      </c>
      <c r="K33" s="46"/>
      <c r="L33" s="46"/>
    </row>
    <row r="34" spans="1:12" s="1" customFormat="1" ht="15.75" customHeight="1" x14ac:dyDescent="0.25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5">
      <c r="A35" s="5" t="s">
        <v>29</v>
      </c>
      <c r="B35" s="6" t="s">
        <v>20</v>
      </c>
      <c r="C35" s="7">
        <v>2521</v>
      </c>
      <c r="D35" s="30">
        <f>(Jul!C35*11)+(Aug!C35*10)+(Sep!C35*9)+(Oct!C35*8)+(Nov!C35*7)+(Dec!C35*6)+(Jan!C35*5)+(Feb!C35*4)+(Mar!C35*3)+(Apr!C35*2)+(May!C35*1)</f>
        <v>102195</v>
      </c>
      <c r="E35" s="8"/>
      <c r="F35" s="30">
        <f>(Jul!E35*11)+(Aug!E35*10)+(Sep!E35*9)+(Oct!E35*8)+(Nov!E35*7)+(Dec!E35*6)+(Jan!E35*5)+(Feb!E35*4)+(Mar!E35*3)+(Apr!E35*2)+(May!E35*1)</f>
        <v>0</v>
      </c>
      <c r="G35" s="8">
        <v>2521</v>
      </c>
      <c r="H35" s="30">
        <f>Apr!H35+G35</f>
        <v>134254</v>
      </c>
      <c r="I35" s="30">
        <f t="shared" si="0"/>
        <v>5042</v>
      </c>
      <c r="J35" s="48">
        <f t="shared" si="1"/>
        <v>236449</v>
      </c>
      <c r="K35" s="46"/>
      <c r="L35" s="46"/>
    </row>
    <row r="36" spans="1:12" s="11" customFormat="1" ht="15.75" customHeight="1" x14ac:dyDescent="0.25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5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11369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7138</v>
      </c>
      <c r="I37" s="30">
        <f t="shared" si="0"/>
        <v>0</v>
      </c>
      <c r="J37" s="48">
        <f t="shared" si="1"/>
        <v>18507</v>
      </c>
      <c r="K37" s="46"/>
      <c r="L37" s="46"/>
    </row>
    <row r="38" spans="1:12" s="1" customFormat="1" ht="15.75" customHeight="1" x14ac:dyDescent="0.25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5">
      <c r="A39" s="9" t="s">
        <v>35</v>
      </c>
      <c r="B39" s="10" t="s">
        <v>20</v>
      </c>
      <c r="C39" s="7">
        <v>2484</v>
      </c>
      <c r="D39" s="30">
        <f>(Jul!C39*11)+(Aug!C39*10)+(Sep!C39*9)+(Oct!C39*8)+(Nov!C39*7)+(Dec!C39*6)+(Jan!C39*5)+(Feb!C39*4)+(Mar!C39*3)+(Apr!C39*2)+(May!C39*1)</f>
        <v>206384</v>
      </c>
      <c r="E39" s="8"/>
      <c r="F39" s="30">
        <f>(Jul!E39*11)+(Aug!E39*10)+(Sep!E39*9)+(Oct!E39*8)+(Nov!E39*7)+(Dec!E39*6)+(Jan!E39*5)+(Feb!E39*4)+(Mar!E39*3)+(Apr!E39*2)+(May!E39*1)</f>
        <v>0</v>
      </c>
      <c r="G39" s="8">
        <v>14302</v>
      </c>
      <c r="H39" s="30">
        <f>Apr!H39+G39</f>
        <v>172367</v>
      </c>
      <c r="I39" s="30">
        <f t="shared" si="0"/>
        <v>16786</v>
      </c>
      <c r="J39" s="48">
        <f t="shared" si="1"/>
        <v>378751</v>
      </c>
      <c r="K39" s="46"/>
      <c r="L39" s="46"/>
    </row>
    <row r="40" spans="1:12" s="1" customFormat="1" ht="15.75" customHeight="1" x14ac:dyDescent="0.25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5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5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1728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2572</v>
      </c>
      <c r="I42" s="30">
        <f t="shared" si="0"/>
        <v>0</v>
      </c>
      <c r="J42" s="48">
        <f t="shared" si="1"/>
        <v>4300</v>
      </c>
      <c r="K42" s="46"/>
      <c r="L42" s="46"/>
    </row>
    <row r="43" spans="1:12" s="1" customFormat="1" ht="15.75" customHeight="1" x14ac:dyDescent="0.25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3392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547</v>
      </c>
      <c r="I43" s="30">
        <f t="shared" si="0"/>
        <v>0</v>
      </c>
      <c r="J43" s="48">
        <f t="shared" si="1"/>
        <v>3939</v>
      </c>
      <c r="K43" s="46"/>
      <c r="L43" s="46"/>
    </row>
    <row r="44" spans="1:12" s="11" customFormat="1" ht="15.75" customHeight="1" x14ac:dyDescent="0.25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96687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75867</v>
      </c>
      <c r="I44" s="30">
        <f t="shared" si="0"/>
        <v>0</v>
      </c>
      <c r="J44" s="48">
        <f t="shared" si="1"/>
        <v>172554</v>
      </c>
      <c r="K44" s="46"/>
      <c r="L44" s="46"/>
    </row>
    <row r="45" spans="1:12" s="1" customFormat="1" ht="15.75" customHeight="1" x14ac:dyDescent="0.25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5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5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12968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1621</v>
      </c>
      <c r="I47" s="30">
        <f t="shared" si="0"/>
        <v>0</v>
      </c>
      <c r="J47" s="48">
        <f t="shared" si="1"/>
        <v>14589</v>
      </c>
      <c r="K47" s="46"/>
      <c r="L47" s="46"/>
    </row>
    <row r="48" spans="1:12" s="11" customFormat="1" ht="15.75" customHeight="1" x14ac:dyDescent="0.25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114042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64054</v>
      </c>
      <c r="I48" s="30">
        <f t="shared" si="0"/>
        <v>0</v>
      </c>
      <c r="J48" s="48">
        <f t="shared" si="1"/>
        <v>178096</v>
      </c>
      <c r="K48" s="46"/>
      <c r="L48" s="46"/>
    </row>
    <row r="49" spans="1:12" s="1" customFormat="1" ht="15.75" customHeight="1" x14ac:dyDescent="0.25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19184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19184</v>
      </c>
      <c r="K49" s="46"/>
      <c r="L49" s="46"/>
    </row>
    <row r="50" spans="1:12" s="1" customFormat="1" ht="15.75" customHeight="1" x14ac:dyDescent="0.25">
      <c r="A50" s="5" t="s">
        <v>58</v>
      </c>
      <c r="B50" s="6" t="s">
        <v>20</v>
      </c>
      <c r="C50" s="7">
        <v>3086</v>
      </c>
      <c r="D50" s="30">
        <f>(Jul!C50*11)+(Aug!C50*10)+(Sep!C50*9)+(Oct!C50*8)+(Nov!C50*7)+(Dec!C50*6)+(Jan!C50*5)+(Feb!C50*4)+(Mar!C50*3)+(Apr!C50*2)+(May!C50*1)</f>
        <v>214105</v>
      </c>
      <c r="E50" s="8"/>
      <c r="F50" s="30">
        <f>(Jul!E50*11)+(Aug!E50*10)+(Sep!E50*9)+(Oct!E50*8)+(Nov!E50*7)+(Dec!E50*6)+(Jan!E50*5)+(Feb!E50*4)+(Mar!E50*3)+(Apr!E50*2)+(May!E50*1)</f>
        <v>0</v>
      </c>
      <c r="G50" s="8">
        <v>12202</v>
      </c>
      <c r="H50" s="30">
        <f>Apr!H50+G50</f>
        <v>268601</v>
      </c>
      <c r="I50" s="30">
        <f t="shared" si="0"/>
        <v>15288</v>
      </c>
      <c r="J50" s="48">
        <f t="shared" si="1"/>
        <v>482706</v>
      </c>
      <c r="K50" s="46"/>
      <c r="L50" s="46"/>
    </row>
    <row r="51" spans="1:12" s="1" customFormat="1" ht="15.75" customHeight="1" x14ac:dyDescent="0.25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0</v>
      </c>
      <c r="I51" s="30">
        <f t="shared" si="0"/>
        <v>0</v>
      </c>
      <c r="J51" s="48">
        <f t="shared" si="1"/>
        <v>0</v>
      </c>
      <c r="K51" s="46"/>
      <c r="L51" s="46"/>
    </row>
    <row r="52" spans="1:12" s="1" customFormat="1" ht="15.75" customHeight="1" x14ac:dyDescent="0.25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5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21560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89107</v>
      </c>
      <c r="I53" s="30">
        <f t="shared" si="0"/>
        <v>0</v>
      </c>
      <c r="J53" s="48">
        <f t="shared" si="1"/>
        <v>110667</v>
      </c>
      <c r="K53" s="46"/>
      <c r="L53" s="46"/>
    </row>
    <row r="54" spans="1:12" s="1" customFormat="1" ht="15.75" customHeight="1" x14ac:dyDescent="0.25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3249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1006</v>
      </c>
      <c r="I54" s="30">
        <f t="shared" si="0"/>
        <v>0</v>
      </c>
      <c r="J54" s="48">
        <f t="shared" si="1"/>
        <v>4255</v>
      </c>
      <c r="K54" s="46"/>
      <c r="L54" s="46"/>
    </row>
    <row r="55" spans="1:12" s="1" customFormat="1" ht="15.75" customHeight="1" x14ac:dyDescent="0.25">
      <c r="A55" s="5" t="s">
        <v>66</v>
      </c>
      <c r="B55" s="6" t="s">
        <v>20</v>
      </c>
      <c r="C55" s="7">
        <v>1972</v>
      </c>
      <c r="D55" s="30">
        <f>(Jul!C55*11)+(Aug!C55*10)+(Sep!C55*9)+(Oct!C55*8)+(Nov!C55*7)+(Dec!C55*6)+(Jan!C55*5)+(Feb!C55*4)+(Mar!C55*3)+(Apr!C55*2)+(May!C55*1)</f>
        <v>54647</v>
      </c>
      <c r="E55" s="8"/>
      <c r="F55" s="30">
        <f>(Jul!E55*11)+(Aug!E55*10)+(Sep!E55*9)+(Oct!E55*8)+(Nov!E55*7)+(Dec!E55*6)+(Jan!E55*5)+(Feb!E55*4)+(Mar!E55*3)+(Apr!E55*2)+(May!E55*1)</f>
        <v>0</v>
      </c>
      <c r="G55" s="8">
        <v>3247</v>
      </c>
      <c r="H55" s="30">
        <f>Apr!H55+G55</f>
        <v>49971</v>
      </c>
      <c r="I55" s="30">
        <f t="shared" si="0"/>
        <v>5219</v>
      </c>
      <c r="J55" s="48">
        <f t="shared" si="1"/>
        <v>104618</v>
      </c>
      <c r="K55" s="46"/>
      <c r="L55" s="46"/>
    </row>
    <row r="56" spans="1:12" s="11" customFormat="1" ht="15.75" customHeight="1" x14ac:dyDescent="0.25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8720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5231</v>
      </c>
      <c r="I56" s="30">
        <f t="shared" si="0"/>
        <v>0</v>
      </c>
      <c r="J56" s="48">
        <f t="shared" si="1"/>
        <v>13951</v>
      </c>
      <c r="K56" s="46"/>
      <c r="L56" s="46"/>
    </row>
    <row r="57" spans="1:12" s="1" customFormat="1" ht="15.75" customHeight="1" x14ac:dyDescent="0.25">
      <c r="A57" s="5" t="s">
        <v>68</v>
      </c>
      <c r="B57" s="6" t="s">
        <v>20</v>
      </c>
      <c r="C57" s="7">
        <v>2991</v>
      </c>
      <c r="D57" s="30">
        <f>(Jul!C57*11)+(Aug!C57*10)+(Sep!C57*9)+(Oct!C57*8)+(Nov!C57*7)+(Dec!C57*6)+(Jan!C57*5)+(Feb!C57*4)+(Mar!C57*3)+(Apr!C57*2)+(May!C57*1)</f>
        <v>172200</v>
      </c>
      <c r="E57" s="8"/>
      <c r="F57" s="30">
        <f>(Jul!E57*11)+(Aug!E57*10)+(Sep!E57*9)+(Oct!E57*8)+(Nov!E57*7)+(Dec!E57*6)+(Jan!E57*5)+(Feb!E57*4)+(Mar!E57*3)+(Apr!E57*2)+(May!E57*1)</f>
        <v>0</v>
      </c>
      <c r="G57" s="8">
        <v>14953</v>
      </c>
      <c r="H57" s="30">
        <f>Apr!H57+G57</f>
        <v>159083</v>
      </c>
      <c r="I57" s="30">
        <f t="shared" si="0"/>
        <v>17944</v>
      </c>
      <c r="J57" s="48">
        <f t="shared" si="1"/>
        <v>331283</v>
      </c>
      <c r="K57" s="46"/>
      <c r="L57" s="46"/>
    </row>
    <row r="58" spans="1:12" s="11" customFormat="1" ht="15.75" customHeight="1" x14ac:dyDescent="0.25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5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5">
      <c r="A60" s="9" t="s">
        <v>71</v>
      </c>
      <c r="B60" s="10" t="s">
        <v>20</v>
      </c>
      <c r="C60" s="7">
        <v>2643</v>
      </c>
      <c r="D60" s="30">
        <f>(Jul!C60*11)+(Aug!C60*10)+(Sep!C60*9)+(Oct!C60*8)+(Nov!C60*7)+(Dec!C60*6)+(Jan!C60*5)+(Feb!C60*4)+(Mar!C60*3)+(Apr!C60*2)+(May!C60*1)</f>
        <v>102282</v>
      </c>
      <c r="E60" s="8"/>
      <c r="F60" s="30">
        <f>(Jul!E60*11)+(Aug!E60*10)+(Sep!E60*9)+(Oct!E60*8)+(Nov!E60*7)+(Dec!E60*6)+(Jan!E60*5)+(Feb!E60*4)+(Mar!E60*3)+(Apr!E60*2)+(May!E60*1)</f>
        <v>4518</v>
      </c>
      <c r="G60" s="8">
        <v>10707</v>
      </c>
      <c r="H60" s="30">
        <f>Apr!H60+G60</f>
        <v>83103</v>
      </c>
      <c r="I60" s="30">
        <f t="shared" si="0"/>
        <v>13350</v>
      </c>
      <c r="J60" s="48">
        <f t="shared" si="1"/>
        <v>189903</v>
      </c>
      <c r="K60" s="46"/>
      <c r="L60" s="46"/>
    </row>
    <row r="61" spans="1:12" s="1" customFormat="1" ht="15.75" customHeight="1" x14ac:dyDescent="0.25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5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5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2015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2775</v>
      </c>
      <c r="I63" s="30">
        <f t="shared" si="0"/>
        <v>0</v>
      </c>
      <c r="J63" s="48">
        <f t="shared" si="1"/>
        <v>4790</v>
      </c>
      <c r="K63" s="46"/>
      <c r="L63" s="46"/>
    </row>
    <row r="64" spans="1:12" s="1" customFormat="1" ht="15.75" customHeight="1" x14ac:dyDescent="0.25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5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5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5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5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5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5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5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268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0</v>
      </c>
      <c r="I71" s="30">
        <f t="shared" si="2"/>
        <v>0</v>
      </c>
      <c r="J71" s="48">
        <f t="shared" si="3"/>
        <v>268</v>
      </c>
      <c r="K71" s="46"/>
      <c r="L71" s="46"/>
    </row>
    <row r="72" spans="1:12" s="3" customFormat="1" ht="21" x14ac:dyDescent="0.25">
      <c r="A72" s="19" t="s">
        <v>123</v>
      </c>
      <c r="B72" s="2"/>
      <c r="C72" s="31">
        <f t="shared" ref="C72:J72" si="4">SUM(C5:C31)</f>
        <v>6591</v>
      </c>
      <c r="D72" s="31">
        <f t="shared" si="4"/>
        <v>385569</v>
      </c>
      <c r="E72" s="31">
        <f t="shared" si="4"/>
        <v>0</v>
      </c>
      <c r="F72" s="31">
        <f t="shared" si="4"/>
        <v>0</v>
      </c>
      <c r="G72" s="31">
        <f t="shared" si="4"/>
        <v>145478</v>
      </c>
      <c r="H72" s="31">
        <f t="shared" si="4"/>
        <v>1029744</v>
      </c>
      <c r="I72" s="31">
        <f t="shared" si="4"/>
        <v>152069</v>
      </c>
      <c r="J72" s="31">
        <f t="shared" si="4"/>
        <v>1415313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5">SUM(C32:C71)</f>
        <v>15697</v>
      </c>
      <c r="D73" s="31">
        <f t="shared" si="5"/>
        <v>1237143</v>
      </c>
      <c r="E73" s="31">
        <f t="shared" si="5"/>
        <v>0</v>
      </c>
      <c r="F73" s="31">
        <f t="shared" si="5"/>
        <v>4518</v>
      </c>
      <c r="G73" s="31">
        <f t="shared" si="5"/>
        <v>57932</v>
      </c>
      <c r="H73" s="31">
        <f t="shared" si="5"/>
        <v>1189887</v>
      </c>
      <c r="I73" s="31">
        <f t="shared" si="5"/>
        <v>73629</v>
      </c>
      <c r="J73" s="31">
        <f t="shared" si="5"/>
        <v>2431548</v>
      </c>
      <c r="K73" s="54"/>
    </row>
    <row r="74" spans="1:12" s="3" customFormat="1" ht="15.75" customHeight="1" x14ac:dyDescent="0.25">
      <c r="A74" s="17" t="s">
        <v>87</v>
      </c>
      <c r="B74" s="2"/>
      <c r="C74" s="31">
        <f>SUM(C72:C73)</f>
        <v>22288</v>
      </c>
      <c r="D74" s="31">
        <f t="shared" ref="D74:J74" si="6">SUM(D72:D73)</f>
        <v>1622712</v>
      </c>
      <c r="E74" s="31">
        <f t="shared" si="6"/>
        <v>0</v>
      </c>
      <c r="F74" s="31">
        <f t="shared" si="6"/>
        <v>4518</v>
      </c>
      <c r="G74" s="31">
        <f t="shared" si="6"/>
        <v>203410</v>
      </c>
      <c r="H74" s="31">
        <f t="shared" si="6"/>
        <v>2219631</v>
      </c>
      <c r="I74" s="31">
        <f t="shared" si="6"/>
        <v>225698</v>
      </c>
      <c r="J74" s="31">
        <f t="shared" si="6"/>
        <v>3846861</v>
      </c>
      <c r="K74" s="54"/>
    </row>
    <row r="75" spans="1:12" x14ac:dyDescent="0.25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5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5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5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6" activePane="bottomLeft" state="frozen"/>
      <selection pane="bottomLeft" activeCell="C72" sqref="C72"/>
    </sheetView>
  </sheetViews>
  <sheetFormatPr defaultRowHeight="13.2" x14ac:dyDescent="0.25"/>
  <cols>
    <col min="1" max="1" width="18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0.33203125" bestFit="1" customWidth="1"/>
    <col min="12" max="12" width="11.33203125" bestFit="1" customWidth="1"/>
  </cols>
  <sheetData>
    <row r="1" spans="1:12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5">
      <c r="A2" s="1" t="s">
        <v>138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47">
        <v>2846</v>
      </c>
      <c r="D5" s="48">
        <f>(Jul!C5*12)+(Aug!C5*11)+(Sep!C5*10)+(Oct!C5*9)+(Nov!C5*8)+(Dec!C5*7)+(Jan!C5*6)+(Feb!C5*5)+(Mar!C5*4)+(Apr!C5*3)+(May!C5*2)+(Jun!C5*1)</f>
        <v>176602</v>
      </c>
      <c r="E5" s="8"/>
      <c r="F5" s="48">
        <f>(Jul!E5*12)+(Aug!E5*11)+(Sep!E5*10)+(Oct!E5*9)+(Nov!E5*8)+(Dec!E5*7)+(Jan!E5*6)+(Feb!E5*5)+(Mar!E5*4)+(Apr!E5*3)+(May!E5*2)+(Jun!E5*1)</f>
        <v>0</v>
      </c>
      <c r="G5" s="8">
        <v>15231</v>
      </c>
      <c r="H5" s="30">
        <f>May!H5+G5</f>
        <v>318093</v>
      </c>
      <c r="I5" s="30">
        <f t="shared" ref="I5:I63" si="0">C5+E5+G5</f>
        <v>18077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494695</v>
      </c>
      <c r="K5" s="53"/>
      <c r="L5" s="48"/>
    </row>
    <row r="6" spans="1:12" s="11" customFormat="1" ht="15.75" customHeight="1" x14ac:dyDescent="0.25">
      <c r="A6" s="9" t="s">
        <v>23</v>
      </c>
      <c r="B6" s="10" t="s">
        <v>22</v>
      </c>
      <c r="C6" s="47">
        <v>588</v>
      </c>
      <c r="D6" s="48">
        <f>(Jul!C6*12)+(Aug!C6*11)+(Sep!C6*10)+(Oct!C6*9)+(Nov!C6*8)+(Dec!C6*7)+(Jan!C6*6)+(Feb!C6*5)+(Mar!C6*4)+(Apr!C6*3)+(May!C6*2)+(Jun!C6*1)</f>
        <v>588</v>
      </c>
      <c r="E6" s="8"/>
      <c r="F6" s="48">
        <f>(Jul!E6*12)+(Aug!E6*11)+(Sep!E6*10)+(Oct!E6*9)+(Nov!E6*8)+(Dec!E6*7)+(Jan!E6*6)+(Feb!E6*5)+(Mar!E6*4)+(Apr!E6*3)+(May!E6*2)+(Jun!E6*1)</f>
        <v>0</v>
      </c>
      <c r="G6" s="8">
        <v>1175</v>
      </c>
      <c r="H6" s="30">
        <f>May!H6+G6</f>
        <v>1175</v>
      </c>
      <c r="I6" s="30">
        <f t="shared" si="0"/>
        <v>1763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1763</v>
      </c>
      <c r="K6" s="53"/>
      <c r="L6" s="48"/>
    </row>
    <row r="7" spans="1:12" s="1" customFormat="1" ht="15.75" customHeight="1" x14ac:dyDescent="0.25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7297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107874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115171</v>
      </c>
      <c r="K7" s="53"/>
      <c r="L7" s="48"/>
    </row>
    <row r="8" spans="1:12" s="11" customFormat="1" ht="15.75" customHeight="1" x14ac:dyDescent="0.25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5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52635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136641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189276</v>
      </c>
      <c r="K9" s="53"/>
      <c r="L9" s="48"/>
    </row>
    <row r="10" spans="1:12" s="1" customFormat="1" ht="15.75" customHeight="1" x14ac:dyDescent="0.25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0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1019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1019</v>
      </c>
      <c r="K10" s="53"/>
      <c r="L10" s="48"/>
    </row>
    <row r="11" spans="1:12" s="1" customFormat="1" ht="15.75" customHeight="1" x14ac:dyDescent="0.25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24087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38292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62379</v>
      </c>
      <c r="K11" s="53"/>
      <c r="L11" s="48"/>
    </row>
    <row r="12" spans="1:12" s="11" customFormat="1" ht="15.75" customHeight="1" x14ac:dyDescent="0.25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576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432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1008</v>
      </c>
      <c r="K12" s="53"/>
      <c r="L12" s="48"/>
    </row>
    <row r="13" spans="1:12" s="1" customFormat="1" ht="15.75" customHeight="1" x14ac:dyDescent="0.25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9264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10645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19909</v>
      </c>
      <c r="K13" s="53"/>
      <c r="L13" s="48"/>
    </row>
    <row r="14" spans="1:12" s="1" customFormat="1" ht="15.75" customHeight="1" x14ac:dyDescent="0.25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5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5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21451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8871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30322</v>
      </c>
      <c r="K16" s="53"/>
      <c r="L16" s="48"/>
    </row>
    <row r="17" spans="1:12" s="1" customFormat="1" ht="15.75" customHeight="1" x14ac:dyDescent="0.25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11946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2191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14137</v>
      </c>
      <c r="K17" s="53"/>
      <c r="L17" s="48"/>
    </row>
    <row r="18" spans="1:12" s="11" customFormat="1" ht="15.75" customHeight="1" x14ac:dyDescent="0.25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5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5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12963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27171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40134</v>
      </c>
      <c r="K20" s="53"/>
      <c r="L20" s="48"/>
    </row>
    <row r="21" spans="1:12" s="1" customFormat="1" ht="15.75" customHeight="1" x14ac:dyDescent="0.25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5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23947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230402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254349</v>
      </c>
      <c r="K22" s="53"/>
      <c r="L22" s="48"/>
    </row>
    <row r="23" spans="1:12" s="1" customFormat="1" ht="15.75" customHeight="1" x14ac:dyDescent="0.25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5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5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5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5">
      <c r="A27" s="5" t="s">
        <v>75</v>
      </c>
      <c r="B27" s="6" t="s">
        <v>22</v>
      </c>
      <c r="C27" s="47">
        <v>347</v>
      </c>
      <c r="D27" s="48">
        <f>(Jul!C27*12)+(Aug!C27*11)+(Sep!C27*10)+(Oct!C27*9)+(Nov!C27*8)+(Dec!C27*7)+(Jan!C27*6)+(Feb!C27*5)+(Mar!C27*4)+(Apr!C27*3)+(May!C27*2)+(Jun!C27*1)</f>
        <v>31163</v>
      </c>
      <c r="E27" s="8"/>
      <c r="F27" s="48">
        <f>(Jul!E27*12)+(Aug!E27*11)+(Sep!E27*10)+(Oct!E27*9)+(Nov!E27*8)+(Dec!E27*7)+(Jan!E27*6)+(Feb!E27*5)+(Mar!E27*4)+(Apr!E27*3)+(May!E27*2)+(Jun!E27*1)</f>
        <v>0</v>
      </c>
      <c r="G27" s="8">
        <v>694</v>
      </c>
      <c r="H27" s="30">
        <f>May!H27+G27</f>
        <v>76266</v>
      </c>
      <c r="I27" s="30">
        <f t="shared" si="0"/>
        <v>1041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107429</v>
      </c>
      <c r="K27" s="53"/>
      <c r="L27" s="48"/>
    </row>
    <row r="28" spans="1:12" s="1" customFormat="1" ht="15.75" customHeight="1" x14ac:dyDescent="0.25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13470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5388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18858</v>
      </c>
      <c r="K28" s="53"/>
      <c r="L28" s="48"/>
    </row>
    <row r="29" spans="1:12" s="1" customFormat="1" ht="15.75" customHeight="1" x14ac:dyDescent="0.25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10516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22811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33327</v>
      </c>
      <c r="K29" s="53"/>
      <c r="L29" s="48"/>
    </row>
    <row r="30" spans="1:12" s="1" customFormat="1" ht="15.75" customHeight="1" x14ac:dyDescent="0.25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39806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25791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65597</v>
      </c>
      <c r="K30" s="53"/>
      <c r="L30" s="48"/>
    </row>
    <row r="31" spans="1:12" s="11" customFormat="1" ht="15.75" customHeight="1" x14ac:dyDescent="0.25">
      <c r="A31" s="9" t="s">
        <v>84</v>
      </c>
      <c r="B31" s="10" t="s">
        <v>22</v>
      </c>
      <c r="C31" s="47">
        <v>621</v>
      </c>
      <c r="D31" s="48">
        <f>(Jul!C31*12)+(Aug!C31*11)+(Sep!C31*10)+(Oct!C31*9)+(Nov!C31*8)+(Dec!C31*7)+(Jan!C31*6)+(Feb!C31*5)+(Mar!C31*4)+(Apr!C31*3)+(May!C31*2)+(Jun!C31*1)</f>
        <v>26774</v>
      </c>
      <c r="E31" s="8"/>
      <c r="F31" s="48">
        <f>(Jul!E31*12)+(Aug!E31*11)+(Sep!E31*10)+(Oct!E31*9)+(Nov!E31*8)+(Dec!E31*7)+(Jan!E31*6)+(Feb!E31*5)+(Mar!E31*4)+(Apr!E31*3)+(May!E31*2)+(Jun!E31*1)</f>
        <v>0</v>
      </c>
      <c r="G31" s="8">
        <v>1062</v>
      </c>
      <c r="H31" s="30">
        <f>May!H31+G31</f>
        <v>34844</v>
      </c>
      <c r="I31" s="30">
        <f t="shared" si="0"/>
        <v>1683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61618</v>
      </c>
      <c r="K31" s="53"/>
      <c r="L31" s="48"/>
    </row>
    <row r="32" spans="1:12" s="1" customFormat="1" ht="15.75" customHeight="1" x14ac:dyDescent="0.25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5">
      <c r="A33" s="5" t="s">
        <v>26</v>
      </c>
      <c r="B33" s="6" t="s">
        <v>20</v>
      </c>
      <c r="C33" s="25">
        <v>264</v>
      </c>
      <c r="D33" s="48">
        <f>(Jul!C33*12)+(Aug!C33*11)+(Sep!C33*10)+(Oct!C33*9)+(Nov!C33*8)+(Dec!C33*7)+(Jan!C33*6)+(Feb!C33*5)+(Mar!C33*4)+(Apr!C33*3)+(May!C33*2)+(Jun!C33*1)</f>
        <v>101418</v>
      </c>
      <c r="E33" s="8"/>
      <c r="F33" s="48">
        <f>(Jul!E33*12)+(Aug!E33*11)+(Sep!E33*10)+(Oct!E33*9)+(Nov!E33*8)+(Dec!E33*7)+(Jan!E33*6)+(Feb!E33*5)+(Mar!E33*4)+(Apr!E33*3)+(May!E33*2)+(Jun!E33*1)</f>
        <v>0</v>
      </c>
      <c r="G33" s="8">
        <v>3422</v>
      </c>
      <c r="H33" s="30">
        <f>May!H33+G33</f>
        <v>76012</v>
      </c>
      <c r="I33" s="30">
        <f t="shared" si="0"/>
        <v>3686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177430</v>
      </c>
      <c r="K33" s="53"/>
      <c r="L33" s="48"/>
    </row>
    <row r="34" spans="1:12" s="1" customFormat="1" ht="15.75" customHeight="1" x14ac:dyDescent="0.25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5">
      <c r="A35" s="5" t="s">
        <v>29</v>
      </c>
      <c r="B35" s="6" t="s">
        <v>20</v>
      </c>
      <c r="C35" s="25">
        <v>3094</v>
      </c>
      <c r="D35" s="48">
        <f>(Jul!C35*12)+(Aug!C35*11)+(Sep!C35*10)+(Oct!C35*9)+(Nov!C35*8)+(Dec!C35*7)+(Jan!C35*6)+(Feb!C35*5)+(Mar!C35*4)+(Apr!C35*3)+(May!C35*2)+(Jun!C35*1)</f>
        <v>120303</v>
      </c>
      <c r="E35" s="8"/>
      <c r="F35" s="48">
        <f>(Jul!E35*12)+(Aug!E35*11)+(Sep!E35*10)+(Oct!E35*9)+(Nov!E35*8)+(Dec!E35*7)+(Jan!E35*6)+(Feb!E35*5)+(Mar!E35*4)+(Apr!E35*3)+(May!E35*2)+(Jun!E35*1)</f>
        <v>0</v>
      </c>
      <c r="G35" s="8">
        <v>1453</v>
      </c>
      <c r="H35" s="30">
        <f>May!H35+G35</f>
        <v>135707</v>
      </c>
      <c r="I35" s="30">
        <f t="shared" si="0"/>
        <v>4547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256010</v>
      </c>
      <c r="K35" s="53"/>
      <c r="L35" s="48"/>
    </row>
    <row r="36" spans="1:12" s="11" customFormat="1" ht="15.75" customHeight="1" x14ac:dyDescent="0.25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5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13327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7138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20465</v>
      </c>
      <c r="K37" s="53"/>
      <c r="L37" s="48"/>
    </row>
    <row r="38" spans="1:12" s="1" customFormat="1" ht="15.75" customHeight="1" x14ac:dyDescent="0.25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5">
      <c r="A39" s="9" t="s">
        <v>35</v>
      </c>
      <c r="B39" s="10" t="s">
        <v>20</v>
      </c>
      <c r="C39" s="25">
        <v>565</v>
      </c>
      <c r="D39" s="48">
        <f>(Jul!C39*12)+(Aug!C39*11)+(Sep!C39*10)+(Oct!C39*9)+(Nov!C39*8)+(Dec!C39*7)+(Jan!C39*6)+(Feb!C39*5)+(Mar!C39*4)+(Apr!C39*3)+(May!C39*2)+(Jun!C39*1)</f>
        <v>240432</v>
      </c>
      <c r="E39" s="8"/>
      <c r="F39" s="48">
        <f>(Jul!E39*12)+(Aug!E39*11)+(Sep!E39*10)+(Oct!E39*9)+(Nov!E39*8)+(Dec!E39*7)+(Jan!E39*6)+(Feb!E39*5)+(Mar!E39*4)+(Apr!E39*3)+(May!E39*2)+(Jun!E39*1)</f>
        <v>0</v>
      </c>
      <c r="G39" s="8">
        <v>7458</v>
      </c>
      <c r="H39" s="30">
        <f>May!H39+G39</f>
        <v>179825</v>
      </c>
      <c r="I39" s="30">
        <f t="shared" si="0"/>
        <v>8023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420257</v>
      </c>
      <c r="K39" s="53"/>
      <c r="L39" s="48"/>
    </row>
    <row r="40" spans="1:12" s="1" customFormat="1" ht="15.75" customHeight="1" x14ac:dyDescent="0.25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5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5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1944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2572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4516</v>
      </c>
      <c r="K42" s="53"/>
      <c r="L42" s="48"/>
    </row>
    <row r="43" spans="1:12" s="1" customFormat="1" ht="15.75" customHeight="1" x14ac:dyDescent="0.25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4195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547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4742</v>
      </c>
      <c r="K43" s="53"/>
      <c r="L43" s="48"/>
    </row>
    <row r="44" spans="1:12" s="11" customFormat="1" ht="15.75" customHeight="1" x14ac:dyDescent="0.25">
      <c r="A44" s="9" t="s">
        <v>43</v>
      </c>
      <c r="B44" s="10" t="s">
        <v>20</v>
      </c>
      <c r="C44" s="25">
        <v>264</v>
      </c>
      <c r="D44" s="48">
        <f>(Jul!C44*12)+(Aug!C44*11)+(Sep!C44*10)+(Oct!C44*9)+(Nov!C44*8)+(Dec!C44*7)+(Jan!C44*6)+(Feb!C44*5)+(Mar!C44*4)+(Apr!C44*3)+(May!C44*2)+(Jun!C44*1)</f>
        <v>111080</v>
      </c>
      <c r="E44" s="8"/>
      <c r="F44" s="48">
        <f>(Jul!E44*12)+(Aug!E44*11)+(Sep!E44*10)+(Oct!E44*9)+(Nov!E44*8)+(Dec!E44*7)+(Jan!E44*6)+(Feb!E44*5)+(Mar!E44*4)+(Apr!E44*3)+(May!E44*2)+(Jun!E44*1)</f>
        <v>0</v>
      </c>
      <c r="G44" s="8">
        <v>1053</v>
      </c>
      <c r="H44" s="30">
        <f>May!H44+G44</f>
        <v>76920</v>
      </c>
      <c r="I44" s="30">
        <f t="shared" si="0"/>
        <v>1317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188000</v>
      </c>
      <c r="K44" s="53"/>
      <c r="L44" s="48"/>
    </row>
    <row r="45" spans="1:12" s="1" customFormat="1" ht="15.75" customHeight="1" x14ac:dyDescent="0.25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5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5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14589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1621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16210</v>
      </c>
      <c r="K47" s="53"/>
      <c r="L47" s="48"/>
    </row>
    <row r="48" spans="1:12" s="11" customFormat="1" ht="15.75" customHeight="1" x14ac:dyDescent="0.25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128324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64054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192378</v>
      </c>
      <c r="K48" s="53"/>
      <c r="L48" s="48"/>
    </row>
    <row r="49" spans="1:12" s="1" customFormat="1" ht="15.75" customHeight="1" x14ac:dyDescent="0.25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20928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20928</v>
      </c>
      <c r="K49" s="53"/>
      <c r="L49" s="48"/>
    </row>
    <row r="50" spans="1:12" s="1" customFormat="1" ht="15.75" customHeight="1" x14ac:dyDescent="0.25">
      <c r="A50" s="5" t="s">
        <v>58</v>
      </c>
      <c r="B50" s="6" t="s">
        <v>20</v>
      </c>
      <c r="C50" s="25">
        <v>1735</v>
      </c>
      <c r="D50" s="48">
        <f>(Jul!C50*12)+(Aug!C50*11)+(Sep!C50*10)+(Oct!C50*9)+(Nov!C50*8)+(Dec!C50*7)+(Jan!C50*6)+(Feb!C50*5)+(Mar!C50*4)+(Apr!C50*3)+(May!C50*2)+(Jun!C50*1)</f>
        <v>253188</v>
      </c>
      <c r="E50" s="8"/>
      <c r="F50" s="48">
        <f>(Jul!E50*12)+(Aug!E50*11)+(Sep!E50*10)+(Oct!E50*9)+(Nov!E50*8)+(Dec!E50*7)+(Jan!E50*6)+(Feb!E50*5)+(Mar!E50*4)+(Apr!E50*3)+(May!E50*2)+(Jun!E50*1)</f>
        <v>0</v>
      </c>
      <c r="G50" s="8">
        <v>14100</v>
      </c>
      <c r="H50" s="30">
        <f>May!H50+G50</f>
        <v>282701</v>
      </c>
      <c r="I50" s="30">
        <f t="shared" si="0"/>
        <v>15835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535889</v>
      </c>
      <c r="K50" s="53"/>
      <c r="L50" s="48"/>
    </row>
    <row r="51" spans="1:12" s="1" customFormat="1" ht="15.75" customHeight="1" x14ac:dyDescent="0.25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3"/>
      <c r="L51" s="48"/>
    </row>
    <row r="52" spans="1:12" s="1" customFormat="1" ht="15.75" customHeight="1" x14ac:dyDescent="0.25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5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24045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89107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113152</v>
      </c>
      <c r="K53" s="53"/>
      <c r="L53" s="48"/>
    </row>
    <row r="54" spans="1:12" s="1" customFormat="1" ht="15.75" customHeight="1" x14ac:dyDescent="0.25">
      <c r="A54" s="5" t="s">
        <v>65</v>
      </c>
      <c r="B54" s="6" t="s">
        <v>20</v>
      </c>
      <c r="C54" s="25">
        <v>818</v>
      </c>
      <c r="D54" s="48">
        <f>(Jul!C54*12)+(Aug!C54*11)+(Sep!C54*10)+(Oct!C54*9)+(Nov!C54*8)+(Dec!C54*7)+(Jan!C54*6)+(Feb!C54*5)+(Mar!C54*4)+(Apr!C54*3)+(May!C54*2)+(Jun!C54*1)</f>
        <v>4438</v>
      </c>
      <c r="E54" s="8"/>
      <c r="F54" s="48">
        <f>(Jul!E54*12)+(Aug!E54*11)+(Sep!E54*10)+(Oct!E54*9)+(Nov!E54*8)+(Dec!E54*7)+(Jan!E54*6)+(Feb!E54*5)+(Mar!E54*4)+(Apr!E54*3)+(May!E54*2)+(Jun!E54*1)</f>
        <v>0</v>
      </c>
      <c r="G54" s="8">
        <v>2215</v>
      </c>
      <c r="H54" s="30">
        <f>May!H54+G54</f>
        <v>3221</v>
      </c>
      <c r="I54" s="30">
        <f t="shared" si="0"/>
        <v>3033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7659</v>
      </c>
      <c r="K54" s="53"/>
      <c r="L54" s="48"/>
    </row>
    <row r="55" spans="1:12" s="1" customFormat="1" ht="15.75" customHeight="1" x14ac:dyDescent="0.25">
      <c r="A55" s="5" t="s">
        <v>66</v>
      </c>
      <c r="B55" s="6" t="s">
        <v>20</v>
      </c>
      <c r="C55" s="25">
        <v>1913</v>
      </c>
      <c r="D55" s="48">
        <f>(Jul!C55*12)+(Aug!C55*11)+(Sep!C55*10)+(Oct!C55*9)+(Nov!C55*8)+(Dec!C55*7)+(Jan!C55*6)+(Feb!C55*5)+(Mar!C55*4)+(Apr!C55*3)+(May!C55*2)+(Jun!C55*1)</f>
        <v>66281</v>
      </c>
      <c r="E55" s="8"/>
      <c r="F55" s="48">
        <f>(Jul!E55*12)+(Aug!E55*11)+(Sep!E55*10)+(Oct!E55*9)+(Nov!E55*8)+(Dec!E55*7)+(Jan!E55*6)+(Feb!E55*5)+(Mar!E55*4)+(Apr!E55*3)+(May!E55*2)+(Jun!E55*1)</f>
        <v>0</v>
      </c>
      <c r="G55" s="8">
        <v>1913</v>
      </c>
      <c r="H55" s="30">
        <f>May!H55+G55</f>
        <v>51884</v>
      </c>
      <c r="I55" s="30">
        <f t="shared" si="0"/>
        <v>3826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118165</v>
      </c>
      <c r="K55" s="53"/>
      <c r="L55" s="48"/>
    </row>
    <row r="56" spans="1:12" s="11" customFormat="1" ht="15.75" customHeight="1" x14ac:dyDescent="0.25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10464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5231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15695</v>
      </c>
      <c r="K56" s="53"/>
      <c r="L56" s="48"/>
    </row>
    <row r="57" spans="1:12" s="1" customFormat="1" ht="15.75" customHeight="1" x14ac:dyDescent="0.25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199774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159083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358857</v>
      </c>
      <c r="K57" s="53"/>
      <c r="L57" s="48"/>
    </row>
    <row r="58" spans="1:12" s="11" customFormat="1" ht="15.75" customHeight="1" x14ac:dyDescent="0.25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5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5">
      <c r="A60" s="9" t="s">
        <v>71</v>
      </c>
      <c r="B60" s="10" t="s">
        <v>20</v>
      </c>
      <c r="C60" s="25">
        <v>2590</v>
      </c>
      <c r="D60" s="48">
        <f>(Jul!C60*12)+(Aug!C60*11)+(Sep!C60*10)+(Oct!C60*9)+(Nov!C60*8)+(Dec!C60*7)+(Jan!C60*6)+(Feb!C60*5)+(Mar!C60*4)+(Apr!C60*3)+(May!C60*2)+(Jun!C60*1)</f>
        <v>125296</v>
      </c>
      <c r="E60" s="8"/>
      <c r="F60" s="48">
        <f>(Jul!E60*12)+(Aug!E60*11)+(Sep!E60*10)+(Oct!E60*9)+(Nov!E60*8)+(Dec!E60*7)+(Jan!E60*6)+(Feb!E60*5)+(Mar!E60*4)+(Apr!E60*3)+(May!E60*2)+(Jun!E60*1)</f>
        <v>5020</v>
      </c>
      <c r="G60" s="8">
        <v>8571</v>
      </c>
      <c r="H60" s="30">
        <f>May!H60+G60</f>
        <v>91674</v>
      </c>
      <c r="I60" s="30">
        <f t="shared" si="0"/>
        <v>11161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221990</v>
      </c>
      <c r="K60" s="53"/>
      <c r="L60" s="48"/>
    </row>
    <row r="61" spans="1:12" s="1" customFormat="1" ht="15.75" customHeight="1" x14ac:dyDescent="0.25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5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5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2418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2775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5193</v>
      </c>
      <c r="K63" s="53"/>
      <c r="L63" s="48"/>
    </row>
    <row r="64" spans="1:12" s="1" customFormat="1" ht="15.75" customHeight="1" x14ac:dyDescent="0.25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5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5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5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5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5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5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5">
      <c r="A71" s="5" t="s">
        <v>86</v>
      </c>
      <c r="B71" s="6" t="s">
        <v>20</v>
      </c>
      <c r="C71" s="25">
        <v>2907</v>
      </c>
      <c r="D71" s="48">
        <f>(Jul!C71*12)+(Aug!C71*11)+(Sep!C71*10)+(Oct!C71*9)+(Nov!C71*8)+(Dec!C71*7)+(Jan!C71*6)+(Feb!C71*5)+(Mar!C71*4)+(Apr!C71*3)+(May!C71*2)+(Jun!C71*1)</f>
        <v>3309</v>
      </c>
      <c r="E71" s="8"/>
      <c r="F71" s="48">
        <f>(Jul!E71*12)+(Aug!E71*11)+(Sep!E71*10)+(Oct!E71*9)+(Nov!E71*8)+(Dec!E71*7)+(Jan!E71*6)+(Feb!E71*5)+(Mar!E71*4)+(Apr!E71*3)+(May!E71*2)+(Jun!E71*1)</f>
        <v>0</v>
      </c>
      <c r="G71" s="8">
        <v>8721</v>
      </c>
      <c r="H71" s="30">
        <f>May!H71+G71</f>
        <v>8721</v>
      </c>
      <c r="I71" s="30">
        <f t="shared" si="1"/>
        <v>11628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12030</v>
      </c>
      <c r="K71" s="53"/>
      <c r="L71" s="48"/>
    </row>
    <row r="72" spans="1:12" s="3" customFormat="1" ht="21" x14ac:dyDescent="0.25">
      <c r="A72" s="19" t="s">
        <v>123</v>
      </c>
      <c r="B72" s="2"/>
      <c r="C72" s="31">
        <f t="shared" ref="C72:J72" si="2">SUM(C5:C31)</f>
        <v>4402</v>
      </c>
      <c r="D72" s="31">
        <f t="shared" si="2"/>
        <v>463085</v>
      </c>
      <c r="E72" s="31">
        <f t="shared" si="2"/>
        <v>0</v>
      </c>
      <c r="F72" s="30">
        <f t="shared" si="2"/>
        <v>0</v>
      </c>
      <c r="G72" s="31">
        <f t="shared" si="2"/>
        <v>18162</v>
      </c>
      <c r="H72" s="31">
        <f t="shared" si="2"/>
        <v>1047906</v>
      </c>
      <c r="I72" s="31">
        <f t="shared" si="2"/>
        <v>22564</v>
      </c>
      <c r="J72" s="31">
        <f t="shared" si="2"/>
        <v>1510991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3">SUM(C32:C71)</f>
        <v>14150</v>
      </c>
      <c r="D73" s="31">
        <f t="shared" si="3"/>
        <v>1445753</v>
      </c>
      <c r="E73" s="31">
        <f t="shared" si="3"/>
        <v>0</v>
      </c>
      <c r="F73" s="31">
        <f t="shared" si="3"/>
        <v>5020</v>
      </c>
      <c r="G73" s="31">
        <f t="shared" si="3"/>
        <v>48906</v>
      </c>
      <c r="H73" s="31">
        <f t="shared" si="3"/>
        <v>1238793</v>
      </c>
      <c r="I73" s="31">
        <f t="shared" si="3"/>
        <v>63056</v>
      </c>
      <c r="J73" s="31">
        <f t="shared" si="3"/>
        <v>2689566</v>
      </c>
      <c r="K73" s="54"/>
    </row>
    <row r="74" spans="1:12" s="3" customFormat="1" ht="15.75" customHeight="1" x14ac:dyDescent="0.25">
      <c r="A74" s="17" t="s">
        <v>87</v>
      </c>
      <c r="B74" s="2"/>
      <c r="C74" s="31">
        <f t="shared" ref="C74:H74" si="4">SUM(C72:C73)</f>
        <v>18552</v>
      </c>
      <c r="D74" s="31">
        <f t="shared" si="4"/>
        <v>1908838</v>
      </c>
      <c r="E74" s="31">
        <f t="shared" si="4"/>
        <v>0</v>
      </c>
      <c r="F74" s="31">
        <f t="shared" si="4"/>
        <v>5020</v>
      </c>
      <c r="G74" s="31">
        <f t="shared" si="4"/>
        <v>67068</v>
      </c>
      <c r="H74" s="31">
        <f t="shared" si="4"/>
        <v>2286699</v>
      </c>
      <c r="I74" s="31">
        <f>SUM(I72:I73)</f>
        <v>85620</v>
      </c>
      <c r="J74" s="31">
        <f>SUM(J72:J73)</f>
        <v>4200557</v>
      </c>
    </row>
    <row r="75" spans="1:12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5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5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6" activePane="bottomLeft" state="frozen"/>
      <selection pane="bottomLeft" activeCell="G58" sqref="G58"/>
    </sheetView>
  </sheetViews>
  <sheetFormatPr defaultRowHeight="13.2" x14ac:dyDescent="0.25"/>
  <cols>
    <col min="1" max="1" width="19.88671875" bestFit="1" customWidth="1"/>
    <col min="3" max="3" width="15.6640625" style="20" customWidth="1"/>
    <col min="4" max="4" width="15.6640625" style="36" customWidth="1"/>
    <col min="5" max="5" width="15.6640625" style="20" customWidth="1"/>
    <col min="6" max="6" width="15.6640625" style="36" customWidth="1"/>
    <col min="7" max="7" width="15.6640625" style="20" customWidth="1"/>
    <col min="8" max="10" width="15.6640625" style="36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128</v>
      </c>
      <c r="D2" s="32"/>
      <c r="F2" s="32"/>
      <c r="H2" s="32"/>
      <c r="I2" s="32"/>
      <c r="J2" s="32"/>
    </row>
    <row r="3" spans="1:10" s="3" customFormat="1" x14ac:dyDescent="0.25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0">
        <v>3105</v>
      </c>
      <c r="D5" s="30">
        <f>(Jul!C5*2)+(Aug!C5*1)</f>
        <v>5187</v>
      </c>
      <c r="E5" s="61"/>
      <c r="F5" s="30">
        <f>(Jul!E5*2)+(Aug!E5*1)</f>
        <v>0</v>
      </c>
      <c r="G5" s="62">
        <v>13875</v>
      </c>
      <c r="H5" s="30">
        <f>Jul!H5+Aug!G5</f>
        <v>17587</v>
      </c>
      <c r="I5" s="30">
        <f t="shared" ref="I5:I63" si="0">C5+E5+G5</f>
        <v>16980</v>
      </c>
      <c r="J5" s="30">
        <f t="shared" ref="J5:J63" si="1">D5+F5+H5</f>
        <v>22774</v>
      </c>
    </row>
    <row r="6" spans="1:10" s="11" customFormat="1" ht="15.75" customHeight="1" x14ac:dyDescent="0.25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0">
        <v>1809</v>
      </c>
      <c r="D9" s="30">
        <f>(Jul!C9*2)+(Aug!C9*1)</f>
        <v>1809</v>
      </c>
      <c r="E9" s="61"/>
      <c r="F9" s="30">
        <f>(Jul!E9*2)+(Aug!E9*1)</f>
        <v>0</v>
      </c>
      <c r="G9" s="62">
        <v>123299</v>
      </c>
      <c r="H9" s="30">
        <f>Jul!H9+Aug!G9</f>
        <v>123299</v>
      </c>
      <c r="I9" s="30">
        <f t="shared" si="0"/>
        <v>125108</v>
      </c>
      <c r="J9" s="30">
        <f t="shared" si="1"/>
        <v>125108</v>
      </c>
    </row>
    <row r="10" spans="1:10" s="1" customFormat="1" ht="15.75" customHeight="1" x14ac:dyDescent="0.25">
      <c r="A10" s="5" t="s">
        <v>30</v>
      </c>
      <c r="B10" s="6" t="s">
        <v>22</v>
      </c>
      <c r="C10" s="60"/>
      <c r="D10" s="30">
        <f>(Jul!C10*2)+(Aug!C10*1)</f>
        <v>0</v>
      </c>
      <c r="E10" s="61"/>
      <c r="F10" s="30">
        <f>(Jul!E10*2)+(Aug!E10*1)</f>
        <v>0</v>
      </c>
      <c r="G10" s="62"/>
      <c r="H10" s="30">
        <f>Jul!H10+Aug!G10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5">
      <c r="A11" s="5" t="s">
        <v>31</v>
      </c>
      <c r="B11" s="6" t="s">
        <v>22</v>
      </c>
      <c r="C11" s="60"/>
      <c r="D11" s="30">
        <f>(Jul!C11*2)+(Aug!C11*1)</f>
        <v>298</v>
      </c>
      <c r="E11" s="61"/>
      <c r="F11" s="30">
        <f>(Jul!E11*2)+(Aug!E11*1)</f>
        <v>0</v>
      </c>
      <c r="G11" s="62"/>
      <c r="H11" s="30">
        <f>Jul!H11+Aug!G11</f>
        <v>594</v>
      </c>
      <c r="I11" s="30">
        <f t="shared" si="0"/>
        <v>0</v>
      </c>
      <c r="J11" s="30">
        <f t="shared" si="1"/>
        <v>892</v>
      </c>
    </row>
    <row r="12" spans="1:10" s="11" customFormat="1" ht="15.75" customHeight="1" x14ac:dyDescent="0.25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0"/>
      <c r="D13" s="30">
        <f>(Jul!C13*2)+(Aug!C13*1)</f>
        <v>1544</v>
      </c>
      <c r="E13" s="61"/>
      <c r="F13" s="30">
        <f>(Jul!E13*2)+(Aug!E13*1)</f>
        <v>0</v>
      </c>
      <c r="G13" s="62"/>
      <c r="H13" s="30">
        <f>Jul!H13+Aug!G13</f>
        <v>10645</v>
      </c>
      <c r="I13" s="30">
        <f t="shared" si="0"/>
        <v>0</v>
      </c>
      <c r="J13" s="30">
        <f t="shared" si="1"/>
        <v>12189</v>
      </c>
    </row>
    <row r="14" spans="1:10" s="1" customFormat="1" ht="15.75" customHeight="1" x14ac:dyDescent="0.25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0"/>
      <c r="D20" s="30">
        <f>(Jul!C20*2)+(Aug!C20*1)</f>
        <v>416</v>
      </c>
      <c r="E20" s="61"/>
      <c r="F20" s="30">
        <f>(Jul!E20*2)+(Aug!E20*1)</f>
        <v>0</v>
      </c>
      <c r="G20" s="62"/>
      <c r="H20" s="30">
        <f>Jul!H20+Aug!G20</f>
        <v>832</v>
      </c>
      <c r="I20" s="30">
        <f t="shared" si="0"/>
        <v>0</v>
      </c>
      <c r="J20" s="30">
        <f t="shared" si="1"/>
        <v>1248</v>
      </c>
    </row>
    <row r="21" spans="1:10" s="1" customFormat="1" ht="15.75" customHeight="1" x14ac:dyDescent="0.25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0"/>
      <c r="D27" s="30">
        <f>(Jul!C27*2)+(Aug!C27*1)</f>
        <v>3102</v>
      </c>
      <c r="E27" s="61"/>
      <c r="F27" s="30">
        <f>(Jul!E27*2)+(Aug!E27*1)</f>
        <v>0</v>
      </c>
      <c r="G27" s="62"/>
      <c r="H27" s="30">
        <f>Jul!H27+Aug!G27</f>
        <v>57549</v>
      </c>
      <c r="I27" s="30">
        <f t="shared" si="0"/>
        <v>0</v>
      </c>
      <c r="J27" s="30">
        <f t="shared" si="1"/>
        <v>60651</v>
      </c>
    </row>
    <row r="28" spans="1:10" s="1" customFormat="1" ht="15.75" customHeight="1" x14ac:dyDescent="0.25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0"/>
      <c r="D30" s="30">
        <f>(Jul!C30*2)+(Aug!C30*1)</f>
        <v>2670</v>
      </c>
      <c r="E30" s="61"/>
      <c r="F30" s="30">
        <f>(Jul!E30*2)+(Aug!E30*1)</f>
        <v>0</v>
      </c>
      <c r="G30" s="62">
        <v>7625</v>
      </c>
      <c r="H30" s="30">
        <f>Jul!H30+Aug!G30</f>
        <v>10294</v>
      </c>
      <c r="I30" s="30">
        <f t="shared" si="0"/>
        <v>7625</v>
      </c>
      <c r="J30" s="30">
        <f t="shared" si="1"/>
        <v>12964</v>
      </c>
    </row>
    <row r="31" spans="1:10" s="11" customFormat="1" ht="15.75" customHeight="1" x14ac:dyDescent="0.25">
      <c r="A31" s="9" t="s">
        <v>84</v>
      </c>
      <c r="B31" s="10" t="s">
        <v>22</v>
      </c>
      <c r="C31" s="60"/>
      <c r="D31" s="30">
        <f>(Jul!C31*2)+(Aug!C31*1)</f>
        <v>266</v>
      </c>
      <c r="E31" s="61"/>
      <c r="F31" s="30">
        <f>(Jul!E31*2)+(Aug!E31*1)</f>
        <v>0</v>
      </c>
      <c r="G31" s="62">
        <v>6980</v>
      </c>
      <c r="H31" s="30">
        <f>Jul!H31+Aug!G31</f>
        <v>8960</v>
      </c>
      <c r="I31" s="30">
        <f t="shared" si="0"/>
        <v>6980</v>
      </c>
      <c r="J31" s="30">
        <f t="shared" si="1"/>
        <v>9226</v>
      </c>
    </row>
    <row r="32" spans="1:10" s="1" customFormat="1" ht="15.75" customHeight="1" x14ac:dyDescent="0.25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0">
        <v>3468</v>
      </c>
      <c r="D33" s="30">
        <f>(Jul!C33*2)+(Aug!C33*1)</f>
        <v>5274</v>
      </c>
      <c r="E33" s="61"/>
      <c r="F33" s="30">
        <f>(Jul!E33*2)+(Aug!E33*1)</f>
        <v>0</v>
      </c>
      <c r="G33" s="62">
        <v>3552</v>
      </c>
      <c r="H33" s="30">
        <f>Jul!H33+Aug!G33</f>
        <v>32808</v>
      </c>
      <c r="I33" s="30">
        <f t="shared" si="0"/>
        <v>7020</v>
      </c>
      <c r="J33" s="30">
        <f t="shared" si="1"/>
        <v>38082</v>
      </c>
    </row>
    <row r="34" spans="1:10" s="1" customFormat="1" ht="15.75" customHeight="1" x14ac:dyDescent="0.25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0">
        <v>3070</v>
      </c>
      <c r="D35" s="30">
        <f>(Jul!C35*2)+(Aug!C35*1)</f>
        <v>6350</v>
      </c>
      <c r="E35" s="61"/>
      <c r="F35" s="30">
        <f>(Jul!E35*2)+(Aug!E35*1)</f>
        <v>0</v>
      </c>
      <c r="G35" s="62">
        <v>56213</v>
      </c>
      <c r="H35" s="30">
        <f>Jul!H35+Aug!G35</f>
        <v>74130</v>
      </c>
      <c r="I35" s="30">
        <f t="shared" si="0"/>
        <v>59283</v>
      </c>
      <c r="J35" s="30">
        <f t="shared" si="1"/>
        <v>80480</v>
      </c>
    </row>
    <row r="36" spans="1:10" s="11" customFormat="1" ht="15.75" customHeight="1" x14ac:dyDescent="0.25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0"/>
      <c r="D37" s="30">
        <f>(Jul!C37*2)+(Aug!C37*1)</f>
        <v>942</v>
      </c>
      <c r="E37" s="61"/>
      <c r="F37" s="30">
        <f>(Jul!E37*2)+(Aug!E37*1)</f>
        <v>0</v>
      </c>
      <c r="G37" s="62"/>
      <c r="H37" s="30">
        <f>Jul!H37+Aug!G37</f>
        <v>2728</v>
      </c>
      <c r="I37" s="30">
        <f t="shared" si="0"/>
        <v>0</v>
      </c>
      <c r="J37" s="30">
        <f t="shared" si="1"/>
        <v>3670</v>
      </c>
    </row>
    <row r="38" spans="1:10" s="1" customFormat="1" ht="15.75" customHeight="1" x14ac:dyDescent="0.25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0">
        <v>2581</v>
      </c>
      <c r="D39" s="30">
        <f>(Jul!C39*2)+(Aug!C39*1)</f>
        <v>5275</v>
      </c>
      <c r="E39" s="61"/>
      <c r="F39" s="30">
        <f>(Jul!E39*2)+(Aug!E39*1)</f>
        <v>0</v>
      </c>
      <c r="G39" s="62">
        <v>29188</v>
      </c>
      <c r="H39" s="30">
        <f>Jul!H39+Aug!G39</f>
        <v>33749</v>
      </c>
      <c r="I39" s="30">
        <f t="shared" si="0"/>
        <v>31769</v>
      </c>
      <c r="J39" s="30">
        <f t="shared" si="1"/>
        <v>39024</v>
      </c>
    </row>
    <row r="40" spans="1:10" s="1" customFormat="1" ht="15.75" customHeight="1" x14ac:dyDescent="0.25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0">
        <v>3043</v>
      </c>
      <c r="D44" s="30">
        <f>(Jul!C44*2)+(Aug!C44*1)</f>
        <v>6333</v>
      </c>
      <c r="E44" s="61"/>
      <c r="F44" s="30">
        <f>(Jul!E44*2)+(Aug!E44*1)</f>
        <v>0</v>
      </c>
      <c r="G44" s="62">
        <v>13135</v>
      </c>
      <c r="H44" s="30">
        <f>Jul!H44+Aug!G44</f>
        <v>34049</v>
      </c>
      <c r="I44" s="30">
        <f t="shared" si="0"/>
        <v>16178</v>
      </c>
      <c r="J44" s="30">
        <f t="shared" si="1"/>
        <v>40382</v>
      </c>
    </row>
    <row r="45" spans="1:10" s="1" customFormat="1" ht="15.75" customHeight="1" x14ac:dyDescent="0.25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0"/>
      <c r="D48" s="30">
        <f>(Jul!C48*2)+(Aug!C48*1)</f>
        <v>12160</v>
      </c>
      <c r="E48" s="61"/>
      <c r="F48" s="30">
        <f>(Jul!E48*2)+(Aug!E48*1)</f>
        <v>0</v>
      </c>
      <c r="G48" s="62"/>
      <c r="H48" s="30">
        <f>Jul!H48+Aug!G48</f>
        <v>21307</v>
      </c>
      <c r="I48" s="30">
        <f t="shared" si="0"/>
        <v>0</v>
      </c>
      <c r="J48" s="30">
        <f t="shared" si="1"/>
        <v>33467</v>
      </c>
    </row>
    <row r="49" spans="1:10" s="1" customFormat="1" ht="15.75" customHeight="1" x14ac:dyDescent="0.25">
      <c r="A49" s="5" t="s">
        <v>57</v>
      </c>
      <c r="B49" s="6" t="s">
        <v>20</v>
      </c>
      <c r="C49" s="60"/>
      <c r="D49" s="30">
        <f>(Jul!C49*2)+(Aug!C49*1)</f>
        <v>3488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3488</v>
      </c>
    </row>
    <row r="50" spans="1:10" s="1" customFormat="1" ht="15.75" customHeight="1" x14ac:dyDescent="0.25">
      <c r="A50" s="5" t="s">
        <v>58</v>
      </c>
      <c r="B50" s="6" t="s">
        <v>20</v>
      </c>
      <c r="C50" s="60">
        <v>6949</v>
      </c>
      <c r="D50" s="30">
        <f>(Jul!C50*2)+(Aug!C50*1)</f>
        <v>10655</v>
      </c>
      <c r="E50" s="61"/>
      <c r="F50" s="30">
        <f>(Jul!E50*2)+(Aug!E50*1)</f>
        <v>0</v>
      </c>
      <c r="G50" s="62">
        <v>47369</v>
      </c>
      <c r="H50" s="30">
        <f>Jul!H50+Aug!G50</f>
        <v>64919</v>
      </c>
      <c r="I50" s="30">
        <f t="shared" si="0"/>
        <v>54318</v>
      </c>
      <c r="J50" s="30">
        <f t="shared" si="1"/>
        <v>75574</v>
      </c>
    </row>
    <row r="51" spans="1:10" s="1" customFormat="1" ht="15.75" customHeight="1" x14ac:dyDescent="0.25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0"/>
      <c r="D53" s="30">
        <f>(Jul!C53*2)+(Aug!C53*1)</f>
        <v>3320</v>
      </c>
      <c r="E53" s="61"/>
      <c r="F53" s="30">
        <f>(Jul!E53*2)+(Aug!E53*1)</f>
        <v>0</v>
      </c>
      <c r="G53" s="62"/>
      <c r="H53" s="30">
        <f>Jul!H53+Aug!G53</f>
        <v>86632</v>
      </c>
      <c r="I53" s="30">
        <f t="shared" si="0"/>
        <v>0</v>
      </c>
      <c r="J53" s="30">
        <f t="shared" si="1"/>
        <v>89952</v>
      </c>
    </row>
    <row r="54" spans="1:10" s="1" customFormat="1" ht="15.75" customHeight="1" x14ac:dyDescent="0.25">
      <c r="A54" s="5" t="s">
        <v>65</v>
      </c>
      <c r="B54" s="6" t="s">
        <v>20</v>
      </c>
      <c r="C54" s="60"/>
      <c r="D54" s="30">
        <f>(Jul!C54*2)+(Aug!C54*1)</f>
        <v>534</v>
      </c>
      <c r="E54" s="61"/>
      <c r="F54" s="30">
        <f>(Jul!E54*2)+(Aug!E54*1)</f>
        <v>0</v>
      </c>
      <c r="G54" s="62"/>
      <c r="H54" s="30">
        <f>Jul!H54+Aug!G54</f>
        <v>798</v>
      </c>
      <c r="I54" s="30">
        <f t="shared" si="0"/>
        <v>0</v>
      </c>
      <c r="J54" s="30">
        <f t="shared" si="1"/>
        <v>1332</v>
      </c>
    </row>
    <row r="55" spans="1:10" s="1" customFormat="1" ht="15.75" customHeight="1" x14ac:dyDescent="0.25">
      <c r="A55" s="5" t="s">
        <v>66</v>
      </c>
      <c r="B55" s="6" t="s">
        <v>20</v>
      </c>
      <c r="C55" s="60"/>
      <c r="D55" s="30">
        <f>(Jul!C55*2)+(Aug!C55*1)</f>
        <v>584</v>
      </c>
      <c r="E55" s="61"/>
      <c r="F55" s="30">
        <f>(Jul!E55*2)+(Aug!E55*1)</f>
        <v>0</v>
      </c>
      <c r="G55" s="62"/>
      <c r="H55" s="30">
        <f>Jul!H55+Aug!G55</f>
        <v>292</v>
      </c>
      <c r="I55" s="30">
        <f t="shared" si="0"/>
        <v>0</v>
      </c>
      <c r="J55" s="30">
        <f t="shared" si="1"/>
        <v>876</v>
      </c>
    </row>
    <row r="56" spans="1:10" s="11" customFormat="1" ht="15.75" customHeight="1" x14ac:dyDescent="0.25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0">
        <v>3675</v>
      </c>
      <c r="D57" s="30">
        <f>(Jul!C57*2)+(Aug!C57*1)</f>
        <v>6267</v>
      </c>
      <c r="E57" s="61"/>
      <c r="F57" s="30">
        <f>(Jul!E57*2)+(Aug!E57*1)</f>
        <v>0</v>
      </c>
      <c r="G57" s="62">
        <v>15865</v>
      </c>
      <c r="H57" s="30">
        <f>Jul!H57+Aug!G57</f>
        <v>23741</v>
      </c>
      <c r="I57" s="30">
        <f t="shared" si="0"/>
        <v>19540</v>
      </c>
      <c r="J57" s="30">
        <f t="shared" si="1"/>
        <v>30008</v>
      </c>
    </row>
    <row r="58" spans="1:10" s="11" customFormat="1" ht="15.75" customHeight="1" x14ac:dyDescent="0.25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0"/>
      <c r="D60" s="30">
        <f>(Jul!C60*2)+(Aug!C60*1)</f>
        <v>8050</v>
      </c>
      <c r="E60" s="61"/>
      <c r="F60" s="30">
        <f>(Jul!E60*2)+(Aug!E60*1)</f>
        <v>0</v>
      </c>
      <c r="G60" s="62"/>
      <c r="H60" s="30">
        <f>Jul!H60+Aug!G60</f>
        <v>15807</v>
      </c>
      <c r="I60" s="30">
        <f t="shared" si="0"/>
        <v>0</v>
      </c>
      <c r="J60" s="30">
        <f t="shared" si="1"/>
        <v>23857</v>
      </c>
    </row>
    <row r="61" spans="1:10" s="1" customFormat="1" ht="15.75" customHeight="1" x14ac:dyDescent="0.25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5">
        <f t="shared" ref="C72:J72" si="4">SUM(C5:C31)</f>
        <v>4914</v>
      </c>
      <c r="D72" s="35">
        <f t="shared" si="4"/>
        <v>15292</v>
      </c>
      <c r="E72" s="35">
        <f t="shared" si="4"/>
        <v>0</v>
      </c>
      <c r="F72" s="35">
        <f t="shared" si="4"/>
        <v>0</v>
      </c>
      <c r="G72" s="35">
        <f t="shared" si="4"/>
        <v>151779</v>
      </c>
      <c r="H72" s="35">
        <f t="shared" si="4"/>
        <v>229760</v>
      </c>
      <c r="I72" s="35">
        <f t="shared" si="4"/>
        <v>156693</v>
      </c>
      <c r="J72" s="35">
        <f t="shared" si="4"/>
        <v>245052</v>
      </c>
    </row>
    <row r="73" spans="1:10" s="3" customFormat="1" ht="21" x14ac:dyDescent="0.25">
      <c r="A73" s="19" t="s">
        <v>124</v>
      </c>
      <c r="B73" s="2"/>
      <c r="C73" s="35">
        <f t="shared" ref="C73:J73" si="5">SUM(C32:C71)</f>
        <v>22786</v>
      </c>
      <c r="D73" s="35">
        <f t="shared" si="5"/>
        <v>69232</v>
      </c>
      <c r="E73" s="35">
        <f t="shared" si="5"/>
        <v>0</v>
      </c>
      <c r="F73" s="35">
        <f t="shared" si="5"/>
        <v>0</v>
      </c>
      <c r="G73" s="35">
        <f t="shared" si="5"/>
        <v>165322</v>
      </c>
      <c r="H73" s="35">
        <f t="shared" si="5"/>
        <v>390960</v>
      </c>
      <c r="I73" s="35">
        <f t="shared" si="5"/>
        <v>188108</v>
      </c>
      <c r="J73" s="35">
        <f t="shared" si="5"/>
        <v>460192</v>
      </c>
    </row>
    <row r="74" spans="1:10" s="3" customFormat="1" ht="15.75" customHeight="1" x14ac:dyDescent="0.25">
      <c r="A74" s="17" t="s">
        <v>87</v>
      </c>
      <c r="B74" s="2"/>
      <c r="C74" s="35">
        <f>SUM(C72:C73)</f>
        <v>27700</v>
      </c>
      <c r="D74" s="31">
        <f t="shared" ref="D74:J74" si="6">SUM(D72:D73)</f>
        <v>84524</v>
      </c>
      <c r="E74" s="35">
        <f t="shared" si="6"/>
        <v>0</v>
      </c>
      <c r="F74" s="31">
        <f t="shared" si="6"/>
        <v>0</v>
      </c>
      <c r="G74" s="35">
        <f t="shared" si="6"/>
        <v>317101</v>
      </c>
      <c r="H74" s="31">
        <f t="shared" si="6"/>
        <v>620720</v>
      </c>
      <c r="I74" s="31">
        <f t="shared" si="6"/>
        <v>344801</v>
      </c>
      <c r="J74" s="31">
        <f t="shared" si="6"/>
        <v>705244</v>
      </c>
    </row>
    <row r="75" spans="1:10" x14ac:dyDescent="0.25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5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5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8" activePane="bottomLeft" state="frozen"/>
      <selection pane="bottomLeft" activeCell="C61" sqref="C61"/>
    </sheetView>
  </sheetViews>
  <sheetFormatPr defaultRowHeight="13.2" x14ac:dyDescent="0.25"/>
  <cols>
    <col min="1" max="1" width="21.88671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129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3">
        <v>778</v>
      </c>
      <c r="D5" s="30">
        <f>(Jul!C5*3)+(Aug!C5*2)+(Sep!C5*1)</f>
        <v>10111</v>
      </c>
      <c r="E5" s="8"/>
      <c r="F5" s="30">
        <f>(Jul!E5*3)+(Aug!E5*2)+(Sep!E5*1)</f>
        <v>0</v>
      </c>
      <c r="G5" s="64">
        <v>15742</v>
      </c>
      <c r="H5" s="30">
        <f>SUM(Aug!H5+G5)</f>
        <v>33329</v>
      </c>
      <c r="I5" s="30">
        <f t="shared" ref="I5:I63" si="0">C5+E5+G5</f>
        <v>16520</v>
      </c>
      <c r="J5" s="30">
        <f t="shared" ref="J5:J63" si="1">D5+F5+H5</f>
        <v>43440</v>
      </c>
    </row>
    <row r="6" spans="1:10" s="11" customFormat="1" ht="15.75" customHeight="1" x14ac:dyDescent="0.25">
      <c r="A6" s="9" t="s">
        <v>23</v>
      </c>
      <c r="B6" s="10" t="s">
        <v>22</v>
      </c>
      <c r="C6" s="63"/>
      <c r="D6" s="30">
        <f>(Jul!C6*3)+(Aug!C6*2)+(Sep!C6*1)</f>
        <v>0</v>
      </c>
      <c r="E6" s="8"/>
      <c r="F6" s="30">
        <f>(Jul!E6*3)+(Aug!E6*2)+(Sep!E6*1)</f>
        <v>0</v>
      </c>
      <c r="G6" s="64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63"/>
      <c r="D7" s="30">
        <f>(Jul!C7*3)+(Aug!C7*2)+(Sep!C7*1)</f>
        <v>0</v>
      </c>
      <c r="E7" s="8"/>
      <c r="F7" s="30">
        <f>(Jul!E7*3)+(Aug!E7*2)+(Sep!E7*1)</f>
        <v>0</v>
      </c>
      <c r="G7" s="64"/>
      <c r="H7" s="30">
        <f>SUM(Aug!H7+G7)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3"/>
      <c r="D8" s="30">
        <f>(Jul!C8*3)+(Aug!C8*2)+(Sep!C8*1)</f>
        <v>0</v>
      </c>
      <c r="E8" s="8"/>
      <c r="F8" s="30">
        <f>(Jul!E8*3)+(Aug!E8*2)+(Sep!E8*1)</f>
        <v>0</v>
      </c>
      <c r="G8" s="64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3">
        <v>2301</v>
      </c>
      <c r="D9" s="30">
        <f>(Jul!C9*3)+(Aug!C9*2)+(Sep!C9*1)</f>
        <v>5919</v>
      </c>
      <c r="E9" s="8"/>
      <c r="F9" s="30">
        <f>(Jul!E9*3)+(Aug!E9*2)+(Sep!E9*1)</f>
        <v>0</v>
      </c>
      <c r="G9" s="64">
        <v>6094</v>
      </c>
      <c r="H9" s="30">
        <f>SUM(Aug!H9+G9)</f>
        <v>129393</v>
      </c>
      <c r="I9" s="30">
        <f t="shared" si="0"/>
        <v>8395</v>
      </c>
      <c r="J9" s="30">
        <f t="shared" si="1"/>
        <v>135312</v>
      </c>
    </row>
    <row r="10" spans="1:10" s="1" customFormat="1" ht="15.75" customHeight="1" x14ac:dyDescent="0.25">
      <c r="A10" s="5" t="s">
        <v>30</v>
      </c>
      <c r="B10" s="6" t="s">
        <v>22</v>
      </c>
      <c r="C10" s="63"/>
      <c r="D10" s="30">
        <f>(Jul!C10*3)+(Aug!C10*2)+(Sep!C10*1)</f>
        <v>0</v>
      </c>
      <c r="E10" s="8"/>
      <c r="F10" s="30">
        <f>(Jul!E10*3)+(Aug!E10*2)+(Sep!E10*1)</f>
        <v>0</v>
      </c>
      <c r="G10" s="64">
        <v>1019</v>
      </c>
      <c r="H10" s="30">
        <f>SUM(Aug!H10+G10)</f>
        <v>1019</v>
      </c>
      <c r="I10" s="30">
        <f t="shared" si="0"/>
        <v>1019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63"/>
      <c r="D11" s="30">
        <f>(Jul!C11*3)+(Aug!C11*2)+(Sep!C11*1)</f>
        <v>447</v>
      </c>
      <c r="E11" s="8"/>
      <c r="F11" s="30">
        <f>(Jul!E11*3)+(Aug!E11*2)+(Sep!E11*1)</f>
        <v>0</v>
      </c>
      <c r="G11" s="64"/>
      <c r="H11" s="30">
        <f>SUM(Aug!H11+G11)</f>
        <v>594</v>
      </c>
      <c r="I11" s="30">
        <f t="shared" si="0"/>
        <v>0</v>
      </c>
      <c r="J11" s="30">
        <f t="shared" si="1"/>
        <v>1041</v>
      </c>
    </row>
    <row r="12" spans="1:10" s="11" customFormat="1" ht="15.75" customHeight="1" x14ac:dyDescent="0.25">
      <c r="A12" s="9" t="s">
        <v>36</v>
      </c>
      <c r="B12" s="10" t="s">
        <v>22</v>
      </c>
      <c r="C12" s="63"/>
      <c r="D12" s="30">
        <f>(Jul!C12*3)+(Aug!C12*2)+(Sep!C12*1)</f>
        <v>0</v>
      </c>
      <c r="E12" s="8"/>
      <c r="F12" s="30">
        <f>(Jul!E12*3)+(Aug!E12*2)+(Sep!E12*1)</f>
        <v>0</v>
      </c>
      <c r="G12" s="64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3"/>
      <c r="D13" s="30">
        <f>(Jul!C13*3)+(Aug!C13*2)+(Sep!C13*1)</f>
        <v>2316</v>
      </c>
      <c r="E13" s="8"/>
      <c r="F13" s="30">
        <f>(Jul!E13*3)+(Aug!E13*2)+(Sep!E13*1)</f>
        <v>0</v>
      </c>
      <c r="G13" s="64"/>
      <c r="H13" s="30">
        <f>SUM(Aug!H13+G13)</f>
        <v>10645</v>
      </c>
      <c r="I13" s="30">
        <f t="shared" si="0"/>
        <v>0</v>
      </c>
      <c r="J13" s="30">
        <f t="shared" si="1"/>
        <v>12961</v>
      </c>
    </row>
    <row r="14" spans="1:10" s="1" customFormat="1" ht="15.75" customHeight="1" x14ac:dyDescent="0.25">
      <c r="A14" s="5" t="s">
        <v>40</v>
      </c>
      <c r="B14" s="6" t="s">
        <v>22</v>
      </c>
      <c r="C14" s="63"/>
      <c r="D14" s="30">
        <f>(Jul!C14*3)+(Aug!C14*2)+(Sep!C14*1)</f>
        <v>0</v>
      </c>
      <c r="E14" s="8"/>
      <c r="F14" s="30">
        <f>(Jul!E14*3)+(Aug!E14*2)+(Sep!E14*1)</f>
        <v>0</v>
      </c>
      <c r="G14" s="64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3"/>
      <c r="D15" s="30">
        <f>(Jul!C15*3)+(Aug!C15*2)+(Sep!C15*1)</f>
        <v>0</v>
      </c>
      <c r="E15" s="8"/>
      <c r="F15" s="30">
        <f>(Jul!E15*3)+(Aug!E15*2)+(Sep!E15*1)</f>
        <v>0</v>
      </c>
      <c r="G15" s="64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3">
        <v>1192</v>
      </c>
      <c r="D16" s="30">
        <f>(Jul!C16*3)+(Aug!C16*2)+(Sep!C16*1)</f>
        <v>1192</v>
      </c>
      <c r="E16" s="8"/>
      <c r="F16" s="30">
        <f>(Jul!E16*3)+(Aug!E16*2)+(Sep!E16*1)</f>
        <v>0</v>
      </c>
      <c r="G16" s="64">
        <v>4635</v>
      </c>
      <c r="H16" s="30">
        <f>SUM(Aug!H16+G16)</f>
        <v>4635</v>
      </c>
      <c r="I16" s="30">
        <f t="shared" si="0"/>
        <v>5827</v>
      </c>
      <c r="J16" s="30">
        <f t="shared" si="1"/>
        <v>5827</v>
      </c>
    </row>
    <row r="17" spans="1:10" s="1" customFormat="1" ht="15.75" customHeight="1" x14ac:dyDescent="0.25">
      <c r="A17" s="5" t="s">
        <v>46</v>
      </c>
      <c r="B17" s="6" t="s">
        <v>22</v>
      </c>
      <c r="C17" s="63"/>
      <c r="D17" s="30">
        <f>(Jul!C17*3)+(Aug!C17*2)+(Sep!C17*1)</f>
        <v>0</v>
      </c>
      <c r="E17" s="8"/>
      <c r="F17" s="30">
        <f>(Jul!E17*3)+(Aug!E17*2)+(Sep!E17*1)</f>
        <v>0</v>
      </c>
      <c r="G17" s="64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63"/>
      <c r="D18" s="30">
        <f>(Jul!C18*3)+(Aug!C18*2)+(Sep!C18*1)</f>
        <v>0</v>
      </c>
      <c r="E18" s="8"/>
      <c r="F18" s="30">
        <f>(Jul!E18*3)+(Aug!E18*2)+(Sep!E18*1)</f>
        <v>0</v>
      </c>
      <c r="G18" s="64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3"/>
      <c r="D19" s="30">
        <f>(Jul!C19*3)+(Aug!C19*2)+(Sep!C19*1)</f>
        <v>0</v>
      </c>
      <c r="E19" s="8"/>
      <c r="F19" s="30">
        <f>(Jul!E19*3)+(Aug!E19*2)+(Sep!E19*1)</f>
        <v>0</v>
      </c>
      <c r="G19" s="64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3"/>
      <c r="D20" s="30">
        <f>(Jul!C20*3)+(Aug!C20*2)+(Sep!C20*1)</f>
        <v>624</v>
      </c>
      <c r="E20" s="8"/>
      <c r="F20" s="30">
        <f>(Jul!E20*3)+(Aug!E20*2)+(Sep!E20*1)</f>
        <v>0</v>
      </c>
      <c r="G20" s="64"/>
      <c r="H20" s="30">
        <f>SUM(Aug!H20+G20)</f>
        <v>832</v>
      </c>
      <c r="I20" s="30">
        <f t="shared" si="0"/>
        <v>0</v>
      </c>
      <c r="J20" s="30">
        <f t="shared" si="1"/>
        <v>1456</v>
      </c>
    </row>
    <row r="21" spans="1:10" s="1" customFormat="1" ht="15.75" customHeight="1" x14ac:dyDescent="0.25">
      <c r="A21" s="5" t="s">
        <v>141</v>
      </c>
      <c r="B21" s="6" t="s">
        <v>22</v>
      </c>
      <c r="C21" s="63"/>
      <c r="D21" s="30">
        <f>(Jul!C21*3)+(Aug!C21*2)+(Sep!C21*1)</f>
        <v>0</v>
      </c>
      <c r="E21" s="8"/>
      <c r="F21" s="30">
        <f>(Jul!E21*3)+(Aug!E21*2)+(Sep!E21*1)</f>
        <v>0</v>
      </c>
      <c r="G21" s="64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3"/>
      <c r="D22" s="30">
        <f>(Jul!C22*3)+(Aug!C22*2)+(Sep!C22*1)</f>
        <v>0</v>
      </c>
      <c r="E22" s="8"/>
      <c r="F22" s="30">
        <f>(Jul!E22*3)+(Aug!E22*2)+(Sep!E22*1)</f>
        <v>0</v>
      </c>
      <c r="G22" s="64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3"/>
      <c r="D23" s="30">
        <f>(Jul!C23*3)+(Aug!C23*2)+(Sep!C23*1)</f>
        <v>0</v>
      </c>
      <c r="E23" s="8"/>
      <c r="F23" s="30">
        <f>(Jul!E23*3)+(Aug!E23*2)+(Sep!E23*1)</f>
        <v>0</v>
      </c>
      <c r="G23" s="64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3"/>
      <c r="D24" s="30">
        <f>(Jul!C24*3)+(Aug!C24*2)+(Sep!C24*1)</f>
        <v>0</v>
      </c>
      <c r="E24" s="8"/>
      <c r="F24" s="30">
        <f>(Jul!E24*3)+(Aug!E24*2)+(Sep!E24*1)</f>
        <v>0</v>
      </c>
      <c r="G24" s="64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3"/>
      <c r="D25" s="30">
        <f>(Jul!C25*3)+(Aug!C25*2)+(Sep!C25*1)</f>
        <v>0</v>
      </c>
      <c r="E25" s="8"/>
      <c r="F25" s="30">
        <f>(Jul!E25*3)+(Aug!E25*2)+(Sep!E25*1)</f>
        <v>0</v>
      </c>
      <c r="G25" s="64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3"/>
      <c r="D26" s="30">
        <f>(Jul!C26*3)+(Aug!C26*2)+(Sep!C26*1)</f>
        <v>0</v>
      </c>
      <c r="E26" s="8"/>
      <c r="F26" s="30">
        <f>(Jul!E26*3)+(Aug!E26*2)+(Sep!E26*1)</f>
        <v>0</v>
      </c>
      <c r="G26" s="64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3"/>
      <c r="D27" s="30">
        <f>(Jul!C27*3)+(Aug!C27*2)+(Sep!C27*1)</f>
        <v>4653</v>
      </c>
      <c r="E27" s="8"/>
      <c r="F27" s="30">
        <f>(Jul!E27*3)+(Aug!E27*2)+(Sep!E27*1)</f>
        <v>0</v>
      </c>
      <c r="G27" s="64"/>
      <c r="H27" s="30">
        <f>SUM(Aug!H27+G27)</f>
        <v>57549</v>
      </c>
      <c r="I27" s="30">
        <f t="shared" si="0"/>
        <v>0</v>
      </c>
      <c r="J27" s="30">
        <f t="shared" si="1"/>
        <v>62202</v>
      </c>
    </row>
    <row r="28" spans="1:10" s="1" customFormat="1" ht="15.75" customHeight="1" x14ac:dyDescent="0.25">
      <c r="A28" s="5" t="s">
        <v>80</v>
      </c>
      <c r="B28" s="6" t="s">
        <v>22</v>
      </c>
      <c r="C28" s="63">
        <v>1347</v>
      </c>
      <c r="D28" s="30">
        <f>(Jul!C28*3)+(Aug!C28*2)+(Sep!C28*1)</f>
        <v>1347</v>
      </c>
      <c r="E28" s="8"/>
      <c r="F28" s="30">
        <f>(Jul!E28*3)+(Aug!E28*2)+(Sep!E28*1)</f>
        <v>0</v>
      </c>
      <c r="G28" s="64">
        <v>5388</v>
      </c>
      <c r="H28" s="30">
        <f>SUM(Aug!H28+G28)</f>
        <v>5388</v>
      </c>
      <c r="I28" s="30">
        <f t="shared" si="0"/>
        <v>6735</v>
      </c>
      <c r="J28" s="30">
        <f t="shared" si="1"/>
        <v>6735</v>
      </c>
    </row>
    <row r="29" spans="1:10" s="1" customFormat="1" ht="15.75" customHeight="1" x14ac:dyDescent="0.25">
      <c r="A29" s="5" t="s">
        <v>81</v>
      </c>
      <c r="B29" s="6" t="s">
        <v>22</v>
      </c>
      <c r="C29" s="63"/>
      <c r="D29" s="30">
        <f>(Jul!C29*3)+(Aug!C29*2)+(Sep!C29*1)</f>
        <v>0</v>
      </c>
      <c r="E29" s="8"/>
      <c r="F29" s="30">
        <f>(Jul!E29*3)+(Aug!E29*2)+(Sep!E29*1)</f>
        <v>0</v>
      </c>
      <c r="G29" s="64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3">
        <v>182</v>
      </c>
      <c r="D30" s="30">
        <f>(Jul!C30*3)+(Aug!C30*2)+(Sep!C30*1)</f>
        <v>4187</v>
      </c>
      <c r="E30" s="8"/>
      <c r="F30" s="30">
        <f>(Jul!E30*3)+(Aug!E30*2)+(Sep!E30*1)</f>
        <v>0</v>
      </c>
      <c r="G30" s="64">
        <v>1092</v>
      </c>
      <c r="H30" s="30">
        <f>SUM(Aug!H30+G30)</f>
        <v>11386</v>
      </c>
      <c r="I30" s="30">
        <f t="shared" si="0"/>
        <v>1274</v>
      </c>
      <c r="J30" s="30">
        <f t="shared" si="1"/>
        <v>15573</v>
      </c>
    </row>
    <row r="31" spans="1:10" s="11" customFormat="1" ht="15.75" customHeight="1" x14ac:dyDescent="0.25">
      <c r="A31" s="9" t="s">
        <v>84</v>
      </c>
      <c r="B31" s="10" t="s">
        <v>22</v>
      </c>
      <c r="C31" s="63">
        <v>263</v>
      </c>
      <c r="D31" s="30">
        <f>(Jul!C31*3)+(Aug!C31*2)+(Sep!C31*1)</f>
        <v>662</v>
      </c>
      <c r="E31" s="8"/>
      <c r="F31" s="30">
        <f>(Jul!E31*3)+(Aug!E31*2)+(Sep!E31*1)</f>
        <v>0</v>
      </c>
      <c r="G31" s="64">
        <v>1053</v>
      </c>
      <c r="H31" s="30">
        <f>SUM(Aug!H31+G31)</f>
        <v>10013</v>
      </c>
      <c r="I31" s="30">
        <f t="shared" si="0"/>
        <v>1316</v>
      </c>
      <c r="J31" s="30">
        <f t="shared" si="1"/>
        <v>10675</v>
      </c>
    </row>
    <row r="32" spans="1:10" s="1" customFormat="1" ht="15.75" customHeight="1" x14ac:dyDescent="0.25">
      <c r="A32" s="5" t="s">
        <v>19</v>
      </c>
      <c r="B32" s="6" t="s">
        <v>20</v>
      </c>
      <c r="C32" s="63"/>
      <c r="D32" s="30">
        <f>(Jul!C32*3)+(Aug!C32*2)+(Sep!C32*1)</f>
        <v>0</v>
      </c>
      <c r="E32" s="8"/>
      <c r="F32" s="30">
        <f>(Jul!E32*3)+(Aug!E32*2)+(Sep!E32*1)</f>
        <v>0</v>
      </c>
      <c r="G32" s="64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3">
        <v>353</v>
      </c>
      <c r="D33" s="30">
        <f>(Jul!C33*3)+(Aug!C33*2)+(Sep!C33*1)</f>
        <v>9998</v>
      </c>
      <c r="E33" s="8"/>
      <c r="F33" s="30">
        <f>(Jul!E33*3)+(Aug!E33*2)+(Sep!E33*1)</f>
        <v>0</v>
      </c>
      <c r="G33" s="64">
        <v>4483</v>
      </c>
      <c r="H33" s="30">
        <f>SUM(Aug!H33+G33)</f>
        <v>37291</v>
      </c>
      <c r="I33" s="30">
        <f t="shared" si="0"/>
        <v>4836</v>
      </c>
      <c r="J33" s="30">
        <f t="shared" si="1"/>
        <v>47289</v>
      </c>
    </row>
    <row r="34" spans="1:10" s="1" customFormat="1" ht="15.75" customHeight="1" x14ac:dyDescent="0.25">
      <c r="A34" s="5" t="s">
        <v>28</v>
      </c>
      <c r="B34" s="6" t="s">
        <v>20</v>
      </c>
      <c r="C34" s="63"/>
      <c r="D34" s="30">
        <f>(Jul!C34*3)+(Aug!C34*2)+(Sep!C34*1)</f>
        <v>0</v>
      </c>
      <c r="E34" s="8"/>
      <c r="F34" s="30">
        <f>(Jul!E34*3)+(Aug!E34*2)+(Sep!E34*1)</f>
        <v>0</v>
      </c>
      <c r="G34" s="64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3">
        <v>1540</v>
      </c>
      <c r="D35" s="30">
        <f>(Jul!C35*3)+(Aug!C35*2)+(Sep!C35*1)</f>
        <v>12600</v>
      </c>
      <c r="E35" s="8"/>
      <c r="F35" s="30">
        <f>(Jul!E35*3)+(Aug!E35*2)+(Sep!E35*1)</f>
        <v>0</v>
      </c>
      <c r="G35" s="64">
        <v>16924</v>
      </c>
      <c r="H35" s="30">
        <f>SUM(Aug!H35+G35)</f>
        <v>91054</v>
      </c>
      <c r="I35" s="30">
        <f t="shared" si="0"/>
        <v>18464</v>
      </c>
      <c r="J35" s="30">
        <f t="shared" si="1"/>
        <v>103654</v>
      </c>
    </row>
    <row r="36" spans="1:10" s="11" customFormat="1" ht="15.75" customHeight="1" x14ac:dyDescent="0.25">
      <c r="A36" s="9" t="s">
        <v>32</v>
      </c>
      <c r="B36" s="10" t="s">
        <v>20</v>
      </c>
      <c r="C36" s="63"/>
      <c r="D36" s="30">
        <f>(Jul!C36*3)+(Aug!C36*2)+(Sep!C36*1)</f>
        <v>0</v>
      </c>
      <c r="E36" s="8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3"/>
      <c r="D37" s="30">
        <f>(Jul!C37*3)+(Aug!C37*2)+(Sep!C37*1)</f>
        <v>1413</v>
      </c>
      <c r="E37" s="8"/>
      <c r="F37" s="30">
        <f>(Jul!E37*3)+(Aug!E37*2)+(Sep!E37*1)</f>
        <v>0</v>
      </c>
      <c r="G37" s="64"/>
      <c r="H37" s="30">
        <f>SUM(Aug!H37+G37)</f>
        <v>2728</v>
      </c>
      <c r="I37" s="30">
        <f t="shared" si="0"/>
        <v>0</v>
      </c>
      <c r="J37" s="30">
        <f t="shared" si="1"/>
        <v>4141</v>
      </c>
    </row>
    <row r="38" spans="1:10" s="1" customFormat="1" ht="15.75" customHeight="1" x14ac:dyDescent="0.25">
      <c r="A38" s="5" t="s">
        <v>34</v>
      </c>
      <c r="B38" s="6" t="s">
        <v>20</v>
      </c>
      <c r="C38" s="63"/>
      <c r="D38" s="30">
        <f>(Jul!C38*3)+(Aug!C38*2)+(Sep!C38*1)</f>
        <v>0</v>
      </c>
      <c r="E38" s="8"/>
      <c r="F38" s="30">
        <f>(Jul!E38*3)+(Aug!E38*2)+(Sep!E38*1)</f>
        <v>0</v>
      </c>
      <c r="G38" s="64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3">
        <v>3492</v>
      </c>
      <c r="D39" s="30">
        <f>(Jul!C39*3)+(Aug!C39*2)+(Sep!C39*1)</f>
        <v>12695</v>
      </c>
      <c r="E39" s="8"/>
      <c r="F39" s="30">
        <f>(Jul!E39*3)+(Aug!E39*2)+(Sep!E39*1)</f>
        <v>0</v>
      </c>
      <c r="G39" s="64">
        <v>19950</v>
      </c>
      <c r="H39" s="30">
        <f>SUM(Aug!H39+G39)</f>
        <v>53699</v>
      </c>
      <c r="I39" s="30">
        <f t="shared" si="0"/>
        <v>23442</v>
      </c>
      <c r="J39" s="30">
        <f t="shared" si="1"/>
        <v>66394</v>
      </c>
    </row>
    <row r="40" spans="1:10" s="1" customFormat="1" ht="15.75" customHeight="1" x14ac:dyDescent="0.25">
      <c r="A40" s="5" t="s">
        <v>38</v>
      </c>
      <c r="B40" s="6" t="s">
        <v>20</v>
      </c>
      <c r="C40" s="63"/>
      <c r="D40" s="30">
        <f>(Jul!C40*3)+(Aug!C40*2)+(Sep!C40*1)</f>
        <v>0</v>
      </c>
      <c r="E40" s="8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3"/>
      <c r="D41" s="30">
        <f>(Jul!C41*3)+(Aug!C41*2)+(Sep!C41*1)</f>
        <v>0</v>
      </c>
      <c r="E41" s="8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3"/>
      <c r="D42" s="30">
        <f>(Jul!C42*3)+(Aug!C42*2)+(Sep!C42*1)</f>
        <v>0</v>
      </c>
      <c r="E42" s="8"/>
      <c r="F42" s="30">
        <f>(Jul!E42*3)+(Aug!E42*2)+(Sep!E42*1)</f>
        <v>0</v>
      </c>
      <c r="G42" s="64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3"/>
      <c r="D43" s="30">
        <f>(Jul!C43*3)+(Aug!C43*2)+(Sep!C43*1)</f>
        <v>0</v>
      </c>
      <c r="E43" s="8"/>
      <c r="F43" s="30">
        <f>(Jul!E43*3)+(Aug!E43*2)+(Sep!E43*1)</f>
        <v>0</v>
      </c>
      <c r="G43" s="64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3">
        <v>769</v>
      </c>
      <c r="D44" s="30">
        <f>(Jul!C44*3)+(Aug!C44*2)+(Sep!C44*1)</f>
        <v>11790</v>
      </c>
      <c r="E44" s="8"/>
      <c r="F44" s="30">
        <f>(Jul!E44*3)+(Aug!E44*2)+(Sep!E44*1)</f>
        <v>0</v>
      </c>
      <c r="G44" s="64">
        <v>4264</v>
      </c>
      <c r="H44" s="30">
        <f>SUM(Aug!H44+G44)</f>
        <v>38313</v>
      </c>
      <c r="I44" s="30">
        <f t="shared" si="0"/>
        <v>5033</v>
      </c>
      <c r="J44" s="30">
        <f t="shared" si="1"/>
        <v>50103</v>
      </c>
    </row>
    <row r="45" spans="1:10" s="1" customFormat="1" ht="15.75" customHeight="1" x14ac:dyDescent="0.25">
      <c r="A45" s="5" t="s">
        <v>48</v>
      </c>
      <c r="B45" s="6" t="s">
        <v>20</v>
      </c>
      <c r="C45" s="63"/>
      <c r="D45" s="30">
        <f>(Jul!C45*3)+(Aug!C45*2)+(Sep!C45*1)</f>
        <v>0</v>
      </c>
      <c r="E45" s="8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3"/>
      <c r="D46" s="30">
        <f>(Jul!C46*3)+(Aug!C46*2)+(Sep!C46*1)</f>
        <v>0</v>
      </c>
      <c r="E46" s="8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3"/>
      <c r="D47" s="30">
        <f>(Jul!C47*3)+(Aug!C47*2)+(Sep!C47*1)</f>
        <v>0</v>
      </c>
      <c r="E47" s="8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3">
        <v>1896</v>
      </c>
      <c r="D48" s="30">
        <f>(Jul!C48*3)+(Aug!C48*2)+(Sep!C48*1)</f>
        <v>20136</v>
      </c>
      <c r="E48" s="8"/>
      <c r="F48" s="30">
        <f>(Jul!E48*3)+(Aug!E48*2)+(Sep!E48*1)</f>
        <v>0</v>
      </c>
      <c r="G48" s="64">
        <v>29197</v>
      </c>
      <c r="H48" s="30">
        <f>SUM(Aug!H48+G48)</f>
        <v>50504</v>
      </c>
      <c r="I48" s="30">
        <f t="shared" si="0"/>
        <v>31093</v>
      </c>
      <c r="J48" s="30">
        <f t="shared" si="1"/>
        <v>70640</v>
      </c>
    </row>
    <row r="49" spans="1:10" s="1" customFormat="1" ht="15.75" customHeight="1" x14ac:dyDescent="0.25">
      <c r="A49" s="5" t="s">
        <v>57</v>
      </c>
      <c r="B49" s="6" t="s">
        <v>20</v>
      </c>
      <c r="C49" s="63"/>
      <c r="D49" s="30">
        <f>(Jul!C49*3)+(Aug!C49*2)+(Sep!C49*1)</f>
        <v>5232</v>
      </c>
      <c r="E49" s="8"/>
      <c r="F49" s="30">
        <f>(Jul!E49*3)+(Aug!E49*2)+(Sep!E49*1)</f>
        <v>0</v>
      </c>
      <c r="G49" s="64"/>
      <c r="H49" s="30">
        <f>SUM(Aug!H49+G49)</f>
        <v>0</v>
      </c>
      <c r="I49" s="30">
        <f t="shared" si="0"/>
        <v>0</v>
      </c>
      <c r="J49" s="30">
        <f t="shared" si="1"/>
        <v>5232</v>
      </c>
    </row>
    <row r="50" spans="1:10" s="1" customFormat="1" ht="15.75" customHeight="1" x14ac:dyDescent="0.25">
      <c r="A50" s="5" t="s">
        <v>58</v>
      </c>
      <c r="B50" s="6" t="s">
        <v>20</v>
      </c>
      <c r="C50" s="63">
        <v>4202</v>
      </c>
      <c r="D50" s="30">
        <f>(Jul!C50*3)+(Aug!C50*2)+(Sep!C50*1)</f>
        <v>23659</v>
      </c>
      <c r="E50" s="8"/>
      <c r="F50" s="30">
        <f>(Jul!E50*3)+(Aug!E50*2)+(Sep!E50*1)</f>
        <v>0</v>
      </c>
      <c r="G50" s="64">
        <v>33838</v>
      </c>
      <c r="H50" s="30">
        <f>SUM(Aug!H50+G50)</f>
        <v>98757</v>
      </c>
      <c r="I50" s="30">
        <f t="shared" si="0"/>
        <v>38040</v>
      </c>
      <c r="J50" s="30">
        <f t="shared" si="1"/>
        <v>122416</v>
      </c>
    </row>
    <row r="51" spans="1:10" s="1" customFormat="1" ht="15.75" customHeight="1" x14ac:dyDescent="0.25">
      <c r="A51" s="5" t="s">
        <v>59</v>
      </c>
      <c r="B51" s="6" t="s">
        <v>20</v>
      </c>
      <c r="C51" s="63"/>
      <c r="D51" s="30">
        <f>(Jul!C51*3)+(Aug!C51*2)+(Sep!C51*1)</f>
        <v>0</v>
      </c>
      <c r="E51" s="8"/>
      <c r="F51" s="30">
        <f>(Jul!E51*3)+(Aug!E51*2)+(Sep!E51*1)</f>
        <v>0</v>
      </c>
      <c r="G51" s="64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63"/>
      <c r="D52" s="30">
        <f>(Jul!C52*3)+(Aug!C52*2)+(Sep!C52*1)</f>
        <v>0</v>
      </c>
      <c r="E52" s="8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3"/>
      <c r="D53" s="30">
        <f>(Jul!C53*3)+(Aug!C53*2)+(Sep!C53*1)</f>
        <v>4980</v>
      </c>
      <c r="E53" s="8"/>
      <c r="F53" s="30">
        <f>(Jul!E53*3)+(Aug!E53*2)+(Sep!E53*1)</f>
        <v>0</v>
      </c>
      <c r="G53" s="64"/>
      <c r="H53" s="30">
        <f>SUM(Aug!H53+G53)</f>
        <v>86632</v>
      </c>
      <c r="I53" s="30">
        <f t="shared" si="0"/>
        <v>0</v>
      </c>
      <c r="J53" s="30">
        <f t="shared" si="1"/>
        <v>91612</v>
      </c>
    </row>
    <row r="54" spans="1:10" s="1" customFormat="1" ht="15.75" customHeight="1" x14ac:dyDescent="0.25">
      <c r="A54" s="5" t="s">
        <v>65</v>
      </c>
      <c r="B54" s="6" t="s">
        <v>20</v>
      </c>
      <c r="C54" s="63"/>
      <c r="D54" s="30">
        <f>(Jul!C54*3)+(Aug!C54*2)+(Sep!C54*1)</f>
        <v>801</v>
      </c>
      <c r="E54" s="8"/>
      <c r="F54" s="30">
        <f>(Jul!E54*3)+(Aug!E54*2)+(Sep!E54*1)</f>
        <v>0</v>
      </c>
      <c r="G54" s="64"/>
      <c r="H54" s="30">
        <f>SUM(Aug!H54+G54)</f>
        <v>798</v>
      </c>
      <c r="I54" s="30">
        <f t="shared" si="0"/>
        <v>0</v>
      </c>
      <c r="J54" s="30">
        <f t="shared" si="1"/>
        <v>1599</v>
      </c>
    </row>
    <row r="55" spans="1:10" s="1" customFormat="1" ht="15.75" customHeight="1" x14ac:dyDescent="0.25">
      <c r="A55" s="5" t="s">
        <v>66</v>
      </c>
      <c r="B55" s="6" t="s">
        <v>20</v>
      </c>
      <c r="C55" s="63">
        <v>2767</v>
      </c>
      <c r="D55" s="30">
        <f>(Jul!C55*3)+(Aug!C55*2)+(Sep!C55*1)</f>
        <v>3643</v>
      </c>
      <c r="E55" s="8"/>
      <c r="F55" s="30">
        <f>(Jul!E55*3)+(Aug!E55*2)+(Sep!E55*1)</f>
        <v>0</v>
      </c>
      <c r="G55" s="64">
        <v>24183</v>
      </c>
      <c r="H55" s="30">
        <f>SUM(Aug!H55+G55)</f>
        <v>24475</v>
      </c>
      <c r="I55" s="30">
        <f t="shared" si="0"/>
        <v>26950</v>
      </c>
      <c r="J55" s="30">
        <f t="shared" si="1"/>
        <v>28118</v>
      </c>
    </row>
    <row r="56" spans="1:10" s="11" customFormat="1" ht="15.75" customHeight="1" x14ac:dyDescent="0.25">
      <c r="A56" s="9" t="s">
        <v>67</v>
      </c>
      <c r="B56" s="10" t="s">
        <v>20</v>
      </c>
      <c r="C56" s="63"/>
      <c r="D56" s="30">
        <f>(Jul!C56*3)+(Aug!C56*2)+(Sep!C56*1)</f>
        <v>0</v>
      </c>
      <c r="E56" s="8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3">
        <v>1212</v>
      </c>
      <c r="D57" s="30">
        <f>(Jul!C57*3)+(Aug!C57*2)+(Sep!C57*1)</f>
        <v>12450</v>
      </c>
      <c r="E57" s="8"/>
      <c r="F57" s="30">
        <f>(Jul!E57*3)+(Aug!E57*2)+(Sep!E57*1)</f>
        <v>0</v>
      </c>
      <c r="G57" s="64">
        <v>11663</v>
      </c>
      <c r="H57" s="30">
        <f>SUM(Aug!H57+G57)</f>
        <v>35404</v>
      </c>
      <c r="I57" s="30">
        <f t="shared" si="0"/>
        <v>12875</v>
      </c>
      <c r="J57" s="30">
        <f t="shared" si="1"/>
        <v>47854</v>
      </c>
    </row>
    <row r="58" spans="1:10" s="11" customFormat="1" ht="15.75" customHeight="1" x14ac:dyDescent="0.25">
      <c r="A58" s="9" t="s">
        <v>69</v>
      </c>
      <c r="B58" s="10" t="s">
        <v>20</v>
      </c>
      <c r="C58" s="63"/>
      <c r="D58" s="30">
        <f>(Jul!C58*3)+(Aug!C58*2)+(Sep!C58*1)</f>
        <v>0</v>
      </c>
      <c r="E58" s="8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3"/>
      <c r="D59" s="30">
        <f>(Jul!C59*3)+(Aug!C59*2)+(Sep!C59*1)</f>
        <v>0</v>
      </c>
      <c r="E59" s="8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3">
        <v>1340</v>
      </c>
      <c r="D60" s="30">
        <f>(Jul!C60*3)+(Aug!C60*2)+(Sep!C60*1)</f>
        <v>13415</v>
      </c>
      <c r="E60" s="8">
        <v>502</v>
      </c>
      <c r="F60" s="30">
        <f>(Jul!E60*3)+(Aug!E60*2)+(Sep!E60*1)</f>
        <v>502</v>
      </c>
      <c r="G60" s="64">
        <v>9521</v>
      </c>
      <c r="H60" s="30">
        <f>SUM(Aug!H60+G60)</f>
        <v>25328</v>
      </c>
      <c r="I60" s="30">
        <f t="shared" si="0"/>
        <v>11363</v>
      </c>
      <c r="J60" s="30">
        <f t="shared" si="1"/>
        <v>39245</v>
      </c>
    </row>
    <row r="61" spans="1:10" s="1" customFormat="1" ht="15.75" customHeight="1" x14ac:dyDescent="0.25">
      <c r="A61" s="5" t="s">
        <v>72</v>
      </c>
      <c r="B61" s="6" t="s">
        <v>20</v>
      </c>
      <c r="C61" s="63"/>
      <c r="D61" s="30">
        <f>(Jul!C61*3)+(Aug!C61*2)+(Sep!C61*1)</f>
        <v>0</v>
      </c>
      <c r="E61" s="8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3"/>
      <c r="D62" s="30">
        <f>(Jul!C62*3)+(Aug!C62*2)+(Sep!C62*1)</f>
        <v>0</v>
      </c>
      <c r="E62" s="8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3"/>
      <c r="D63" s="30">
        <f>(Jul!C63*3)+(Aug!C63*2)+(Sep!C63*1)</f>
        <v>0</v>
      </c>
      <c r="E63" s="8"/>
      <c r="F63" s="30">
        <f>(Jul!E63*3)+(Aug!E63*2)+(Sep!E63*1)</f>
        <v>0</v>
      </c>
      <c r="G63" s="64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3"/>
      <c r="D64" s="30">
        <f>(Jul!C64*3)+(Aug!C64*2)+(Sep!C64*1)</f>
        <v>0</v>
      </c>
      <c r="E64" s="8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3"/>
      <c r="D65" s="30">
        <f>(Jul!C65*3)+(Aug!C65*2)+(Sep!C65*1)</f>
        <v>0</v>
      </c>
      <c r="E65" s="8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3"/>
      <c r="D66" s="30">
        <f>(Jul!C66*3)+(Aug!C66*2)+(Sep!C66*1)</f>
        <v>0</v>
      </c>
      <c r="E66" s="8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3"/>
      <c r="D67" s="30">
        <f>(Jul!C67*3)+(Aug!C67*2)+(Sep!C67*1)</f>
        <v>0</v>
      </c>
      <c r="E67" s="8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3"/>
      <c r="D68" s="30">
        <f>(Jul!C68*3)+(Aug!C68*2)+(Sep!C68*1)</f>
        <v>0</v>
      </c>
      <c r="E68" s="8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3"/>
      <c r="D69" s="30">
        <f>(Jul!C69*3)+(Aug!C69*2)+(Sep!C69*1)</f>
        <v>0</v>
      </c>
      <c r="E69" s="8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3"/>
      <c r="D70" s="30">
        <f>(Jul!C70*3)+(Aug!C70*2)+(Sep!C70*1)</f>
        <v>0</v>
      </c>
      <c r="E70" s="8"/>
      <c r="F70" s="30">
        <f>(Jul!E70*3)+(Aug!E70*2)+(Sep!E70*1)</f>
        <v>0</v>
      </c>
      <c r="G70" s="64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3"/>
      <c r="D71" s="30">
        <f>(Jul!C71*3)+(Aug!C71*2)+(Sep!C71*1)</f>
        <v>0</v>
      </c>
      <c r="E71" s="8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6063</v>
      </c>
      <c r="D72" s="31">
        <f t="shared" si="4"/>
        <v>31458</v>
      </c>
      <c r="E72" s="31">
        <f t="shared" si="4"/>
        <v>0</v>
      </c>
      <c r="F72" s="31">
        <f t="shared" si="4"/>
        <v>0</v>
      </c>
      <c r="G72" s="31">
        <f t="shared" si="4"/>
        <v>35023</v>
      </c>
      <c r="H72" s="31">
        <f t="shared" si="4"/>
        <v>264783</v>
      </c>
      <c r="I72" s="31">
        <f t="shared" si="4"/>
        <v>41086</v>
      </c>
      <c r="J72" s="31">
        <f t="shared" si="4"/>
        <v>296241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17571</v>
      </c>
      <c r="D73" s="31">
        <f t="shared" si="5"/>
        <v>132812</v>
      </c>
      <c r="E73" s="31">
        <f t="shared" si="5"/>
        <v>502</v>
      </c>
      <c r="F73" s="31">
        <f t="shared" si="5"/>
        <v>502</v>
      </c>
      <c r="G73" s="31">
        <f t="shared" si="5"/>
        <v>154023</v>
      </c>
      <c r="H73" s="31">
        <f t="shared" si="5"/>
        <v>544983</v>
      </c>
      <c r="I73" s="31">
        <f t="shared" si="5"/>
        <v>172096</v>
      </c>
      <c r="J73" s="31">
        <f t="shared" si="5"/>
        <v>678297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23634</v>
      </c>
      <c r="D74" s="31">
        <f t="shared" ref="D74:J74" si="6">SUM(D72:D73)</f>
        <v>164270</v>
      </c>
      <c r="E74" s="31">
        <f t="shared" si="6"/>
        <v>502</v>
      </c>
      <c r="F74" s="31">
        <f t="shared" si="6"/>
        <v>502</v>
      </c>
      <c r="G74" s="31">
        <f t="shared" si="6"/>
        <v>189046</v>
      </c>
      <c r="H74" s="31">
        <f t="shared" si="6"/>
        <v>809766</v>
      </c>
      <c r="I74" s="31">
        <f t="shared" si="6"/>
        <v>213182</v>
      </c>
      <c r="J74" s="31">
        <f t="shared" si="6"/>
        <v>974538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0" activePane="bottomLeft" state="frozen"/>
      <selection pane="bottomLeft" activeCell="C61" sqref="C61"/>
    </sheetView>
  </sheetViews>
  <sheetFormatPr defaultColWidth="9.109375" defaultRowHeight="10.199999999999999" x14ac:dyDescent="0.2"/>
  <cols>
    <col min="1" max="1" width="17.33203125" style="24" customWidth="1"/>
    <col min="2" max="2" width="9.109375" style="24"/>
    <col min="3" max="3" width="15.6640625" style="24" customWidth="1"/>
    <col min="4" max="4" width="15.6640625" style="42" customWidth="1"/>
    <col min="5" max="5" width="15.6640625" style="24" customWidth="1"/>
    <col min="6" max="6" width="15.6640625" style="42" customWidth="1"/>
    <col min="7" max="7" width="15.6640625" style="24" customWidth="1"/>
    <col min="8" max="10" width="15.6640625" style="42" customWidth="1"/>
    <col min="11" max="11" width="12.5546875" style="24" customWidth="1"/>
    <col min="12" max="16384" width="9.109375" style="24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2">
      <c r="A2" s="17" t="s">
        <v>130</v>
      </c>
      <c r="D2" s="40"/>
      <c r="F2" s="40"/>
      <c r="H2" s="40"/>
      <c r="I2" s="40"/>
      <c r="J2" s="40"/>
    </row>
    <row r="3" spans="1:10" s="5" customFormat="1" x14ac:dyDescent="0.2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5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5">
      <c r="A5" s="9" t="s">
        <v>21</v>
      </c>
      <c r="B5" s="10" t="s">
        <v>22</v>
      </c>
      <c r="C5" s="60">
        <v>526</v>
      </c>
      <c r="D5" s="29">
        <f>(Jul!C5*4)+(Aug!C5*3)+(Sep!C5*2)+(Oct!C5*1)</f>
        <v>15561</v>
      </c>
      <c r="E5" s="62"/>
      <c r="F5" s="29">
        <f>(Jul!E5*4)+(Aug!E5*3)+(Sep!E5*2)+(Oct!E5*1)</f>
        <v>0</v>
      </c>
      <c r="G5" s="62">
        <v>11943</v>
      </c>
      <c r="H5" s="29">
        <f>Sep!H5+G5</f>
        <v>45272</v>
      </c>
      <c r="I5" s="29">
        <f t="shared" ref="I5:I63" si="0">C5+E5+G5</f>
        <v>12469</v>
      </c>
      <c r="J5" s="29">
        <f t="shared" ref="J5:J63" si="1">D5+F5+H5</f>
        <v>60833</v>
      </c>
    </row>
    <row r="6" spans="1:10" s="15" customFormat="1" ht="15.75" customHeight="1" x14ac:dyDescent="0.25">
      <c r="A6" s="9" t="s">
        <v>23</v>
      </c>
      <c r="B6" s="10" t="s">
        <v>22</v>
      </c>
      <c r="C6" s="60"/>
      <c r="D6" s="29">
        <f>(Jul!C6*4)+(Aug!C6*3)+(Sep!C6*2)+(Oct!C6*1)</f>
        <v>0</v>
      </c>
      <c r="E6" s="62"/>
      <c r="F6" s="29">
        <f>(Jul!E6*4)+(Aug!E6*3)+(Sep!E6*2)+(Oct!E6*1)</f>
        <v>0</v>
      </c>
      <c r="G6" s="62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5">
      <c r="A7" s="5" t="s">
        <v>24</v>
      </c>
      <c r="B7" s="6" t="s">
        <v>22</v>
      </c>
      <c r="C7" s="60"/>
      <c r="D7" s="29">
        <f>(Jul!C7*4)+(Aug!C7*3)+(Sep!C7*2)+(Oct!C7*1)</f>
        <v>0</v>
      </c>
      <c r="E7" s="62"/>
      <c r="F7" s="29">
        <f>(Jul!E7*4)+(Aug!E7*3)+(Sep!E7*2)+(Oct!E7*1)</f>
        <v>0</v>
      </c>
      <c r="G7" s="62"/>
      <c r="H7" s="29">
        <f>Sep!H7+G7</f>
        <v>0</v>
      </c>
      <c r="I7" s="29">
        <f t="shared" si="0"/>
        <v>0</v>
      </c>
      <c r="J7" s="29">
        <f t="shared" si="1"/>
        <v>0</v>
      </c>
    </row>
    <row r="8" spans="1:10" s="15" customFormat="1" ht="15.75" customHeight="1" x14ac:dyDescent="0.25">
      <c r="A8" s="9" t="s">
        <v>25</v>
      </c>
      <c r="B8" s="10" t="s">
        <v>22</v>
      </c>
      <c r="C8" s="60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5">
      <c r="A9" s="5" t="s">
        <v>27</v>
      </c>
      <c r="B9" s="6" t="s">
        <v>22</v>
      </c>
      <c r="C9" s="60"/>
      <c r="D9" s="29">
        <f>(Jul!C9*4)+(Aug!C9*3)+(Sep!C9*2)+(Oct!C9*1)</f>
        <v>10029</v>
      </c>
      <c r="E9" s="62"/>
      <c r="F9" s="29">
        <f>(Jul!E9*4)+(Aug!E9*3)+(Sep!E9*2)+(Oct!E9*1)</f>
        <v>0</v>
      </c>
      <c r="G9" s="62"/>
      <c r="H9" s="29">
        <f>Sep!H9+G9</f>
        <v>129393</v>
      </c>
      <c r="I9" s="29">
        <f t="shared" si="0"/>
        <v>0</v>
      </c>
      <c r="J9" s="29">
        <f t="shared" si="1"/>
        <v>139422</v>
      </c>
    </row>
    <row r="10" spans="1:10" s="17" customFormat="1" ht="15.75" customHeight="1" x14ac:dyDescent="0.25">
      <c r="A10" s="5" t="s">
        <v>30</v>
      </c>
      <c r="B10" s="6" t="s">
        <v>22</v>
      </c>
      <c r="C10" s="60"/>
      <c r="D10" s="29">
        <f>(Jul!C10*4)+(Aug!C10*3)+(Sep!C10*2)+(Oct!C10*1)</f>
        <v>0</v>
      </c>
      <c r="E10" s="62"/>
      <c r="F10" s="29">
        <f>(Jul!E10*4)+(Aug!E10*3)+(Sep!E10*2)+(Oct!E10*1)</f>
        <v>0</v>
      </c>
      <c r="G10" s="62"/>
      <c r="H10" s="29">
        <f>Sep!H10+G10</f>
        <v>1019</v>
      </c>
      <c r="I10" s="29">
        <f t="shared" si="0"/>
        <v>0</v>
      </c>
      <c r="J10" s="29">
        <f t="shared" si="1"/>
        <v>1019</v>
      </c>
    </row>
    <row r="11" spans="1:10" s="17" customFormat="1" ht="15.75" customHeight="1" x14ac:dyDescent="0.25">
      <c r="A11" s="5" t="s">
        <v>31</v>
      </c>
      <c r="B11" s="6" t="s">
        <v>22</v>
      </c>
      <c r="C11" s="60"/>
      <c r="D11" s="29">
        <f>(Jul!C11*4)+(Aug!C11*3)+(Sep!C11*2)+(Oct!C11*1)</f>
        <v>596</v>
      </c>
      <c r="E11" s="62"/>
      <c r="F11" s="29">
        <f>(Jul!E11*4)+(Aug!E11*3)+(Sep!E11*2)+(Oct!E11*1)</f>
        <v>0</v>
      </c>
      <c r="G11" s="62"/>
      <c r="H11" s="29">
        <f>Sep!H11+G11</f>
        <v>594</v>
      </c>
      <c r="I11" s="29">
        <f t="shared" si="0"/>
        <v>0</v>
      </c>
      <c r="J11" s="29">
        <f t="shared" si="1"/>
        <v>1190</v>
      </c>
    </row>
    <row r="12" spans="1:10" s="15" customFormat="1" ht="15.75" customHeight="1" x14ac:dyDescent="0.25">
      <c r="A12" s="9" t="s">
        <v>36</v>
      </c>
      <c r="B12" s="10" t="s">
        <v>22</v>
      </c>
      <c r="C12" s="60"/>
      <c r="D12" s="29">
        <f>(Jul!C12*4)+(Aug!C12*3)+(Sep!C12*2)+(Oct!C12*1)</f>
        <v>0</v>
      </c>
      <c r="E12" s="62"/>
      <c r="F12" s="29">
        <f>(Jul!E12*4)+(Aug!E12*3)+(Sep!E12*2)+(Oct!E12*1)</f>
        <v>0</v>
      </c>
      <c r="G12" s="62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5">
      <c r="A13" s="5" t="s">
        <v>37</v>
      </c>
      <c r="B13" s="6" t="s">
        <v>22</v>
      </c>
      <c r="C13" s="60"/>
      <c r="D13" s="29">
        <f>(Jul!C13*4)+(Aug!C13*3)+(Sep!C13*2)+(Oct!C13*1)</f>
        <v>3088</v>
      </c>
      <c r="E13" s="62"/>
      <c r="F13" s="29">
        <f>(Jul!E13*4)+(Aug!E13*3)+(Sep!E13*2)+(Oct!E13*1)</f>
        <v>0</v>
      </c>
      <c r="G13" s="62"/>
      <c r="H13" s="29">
        <f>Sep!H13+G13</f>
        <v>10645</v>
      </c>
      <c r="I13" s="29">
        <f t="shared" si="0"/>
        <v>0</v>
      </c>
      <c r="J13" s="29">
        <f t="shared" si="1"/>
        <v>13733</v>
      </c>
    </row>
    <row r="14" spans="1:10" s="17" customFormat="1" ht="15.75" customHeight="1" x14ac:dyDescent="0.25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5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5">
      <c r="A16" s="5" t="s">
        <v>45</v>
      </c>
      <c r="B16" s="6" t="s">
        <v>22</v>
      </c>
      <c r="C16" s="60">
        <v>1059</v>
      </c>
      <c r="D16" s="29">
        <f>(Jul!C16*4)+(Aug!C16*3)+(Sep!C16*2)+(Oct!C16*1)</f>
        <v>3443</v>
      </c>
      <c r="E16" s="62"/>
      <c r="F16" s="29">
        <f>(Jul!E16*4)+(Aug!E16*3)+(Sep!E16*2)+(Oct!E16*1)</f>
        <v>0</v>
      </c>
      <c r="G16" s="62">
        <v>4236</v>
      </c>
      <c r="H16" s="29">
        <f>Sep!H16+G16</f>
        <v>8871</v>
      </c>
      <c r="I16" s="29">
        <f t="shared" si="0"/>
        <v>5295</v>
      </c>
      <c r="J16" s="29">
        <f t="shared" si="1"/>
        <v>12314</v>
      </c>
    </row>
    <row r="17" spans="1:10" s="17" customFormat="1" ht="15.75" customHeight="1" x14ac:dyDescent="0.25">
      <c r="A17" s="5" t="s">
        <v>46</v>
      </c>
      <c r="B17" s="6" t="s">
        <v>22</v>
      </c>
      <c r="C17" s="60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5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5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5">
      <c r="A20" s="5" t="s">
        <v>50</v>
      </c>
      <c r="B20" s="6" t="s">
        <v>22</v>
      </c>
      <c r="C20" s="60"/>
      <c r="D20" s="29">
        <f>(Jul!C20*4)+(Aug!C20*3)+(Sep!C20*2)+(Oct!C20*1)</f>
        <v>832</v>
      </c>
      <c r="E20" s="62"/>
      <c r="F20" s="29">
        <f>(Jul!E20*4)+(Aug!E20*3)+(Sep!E20*2)+(Oct!E20*1)</f>
        <v>0</v>
      </c>
      <c r="G20" s="62"/>
      <c r="H20" s="29">
        <f>Sep!H20+G20</f>
        <v>832</v>
      </c>
      <c r="I20" s="29">
        <f t="shared" si="0"/>
        <v>0</v>
      </c>
      <c r="J20" s="29">
        <f t="shared" si="1"/>
        <v>1664</v>
      </c>
    </row>
    <row r="21" spans="1:10" s="17" customFormat="1" ht="15.75" customHeight="1" x14ac:dyDescent="0.25">
      <c r="A21" s="5" t="s">
        <v>141</v>
      </c>
      <c r="B21" s="6" t="s">
        <v>22</v>
      </c>
      <c r="C21" s="60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5">
      <c r="A22" s="5" t="s">
        <v>51</v>
      </c>
      <c r="B22" s="6" t="s">
        <v>22</v>
      </c>
      <c r="C22" s="60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5">
      <c r="A23" s="5" t="s">
        <v>52</v>
      </c>
      <c r="B23" s="6" t="s">
        <v>22</v>
      </c>
      <c r="C23" s="60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5">
      <c r="A24" s="9" t="s">
        <v>56</v>
      </c>
      <c r="B24" s="10" t="s">
        <v>22</v>
      </c>
      <c r="C24" s="60"/>
      <c r="D24" s="29">
        <f>(Jul!C24*4)+(Aug!C24*3)+(Sep!C24*2)+(Oct!C24*1)</f>
        <v>0</v>
      </c>
      <c r="E24" s="62"/>
      <c r="F24" s="29">
        <f>(Jul!E24*4)+(Aug!E24*3)+(Sep!E24*2)+(Oct!E24*1)</f>
        <v>0</v>
      </c>
      <c r="G24" s="62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5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5">
      <c r="A26" s="5" t="s">
        <v>63</v>
      </c>
      <c r="B26" s="6" t="s">
        <v>22</v>
      </c>
      <c r="C26" s="60"/>
      <c r="D26" s="29">
        <f>(Jul!C26*4)+(Aug!C26*3)+(Sep!C26*2)+(Oct!C26*1)</f>
        <v>0</v>
      </c>
      <c r="E26" s="62"/>
      <c r="F26" s="29">
        <f>(Jul!E26*4)+(Aug!E26*3)+(Sep!E26*2)+(Oct!E26*1)</f>
        <v>0</v>
      </c>
      <c r="G26" s="62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5">
      <c r="A27" s="5" t="s">
        <v>75</v>
      </c>
      <c r="B27" s="6" t="s">
        <v>22</v>
      </c>
      <c r="C27" s="60">
        <v>1356</v>
      </c>
      <c r="D27" s="29">
        <f>(Jul!C27*4)+(Aug!C27*3)+(Sep!C27*2)+(Oct!C27*1)</f>
        <v>7560</v>
      </c>
      <c r="E27" s="62"/>
      <c r="F27" s="29">
        <f>(Jul!E27*4)+(Aug!E27*3)+(Sep!E27*2)+(Oct!E27*1)</f>
        <v>0</v>
      </c>
      <c r="G27" s="62">
        <v>11150</v>
      </c>
      <c r="H27" s="29">
        <f>Sep!H27+G27</f>
        <v>68699</v>
      </c>
      <c r="I27" s="29">
        <f t="shared" si="0"/>
        <v>12506</v>
      </c>
      <c r="J27" s="29">
        <f t="shared" si="1"/>
        <v>76259</v>
      </c>
    </row>
    <row r="28" spans="1:10" s="17" customFormat="1" ht="15.75" customHeight="1" x14ac:dyDescent="0.25">
      <c r="A28" s="5" t="s">
        <v>80</v>
      </c>
      <c r="B28" s="6" t="s">
        <v>22</v>
      </c>
      <c r="C28" s="60"/>
      <c r="D28" s="29">
        <f>(Jul!C28*4)+(Aug!C28*3)+(Sep!C28*2)+(Oct!C28*1)</f>
        <v>2694</v>
      </c>
      <c r="E28" s="62"/>
      <c r="F28" s="29">
        <f>(Jul!E28*4)+(Aug!E28*3)+(Sep!E28*2)+(Oct!E28*1)</f>
        <v>0</v>
      </c>
      <c r="G28" s="62"/>
      <c r="H28" s="29">
        <f>Sep!H28+G28</f>
        <v>5388</v>
      </c>
      <c r="I28" s="29">
        <f t="shared" si="0"/>
        <v>0</v>
      </c>
      <c r="J28" s="29">
        <f t="shared" si="1"/>
        <v>8082</v>
      </c>
    </row>
    <row r="29" spans="1:10" s="17" customFormat="1" ht="15.75" customHeight="1" x14ac:dyDescent="0.25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5">
      <c r="A30" s="5" t="s">
        <v>82</v>
      </c>
      <c r="B30" s="6" t="s">
        <v>22</v>
      </c>
      <c r="C30" s="60"/>
      <c r="D30" s="29">
        <f>(Jul!C30*4)+(Aug!C30*3)+(Sep!C30*2)+(Oct!C30*1)</f>
        <v>5704</v>
      </c>
      <c r="E30" s="62"/>
      <c r="F30" s="29">
        <f>(Jul!E30*4)+(Aug!E30*3)+(Sep!E30*2)+(Oct!E30*1)</f>
        <v>0</v>
      </c>
      <c r="G30" s="62"/>
      <c r="H30" s="29">
        <f>Sep!H30+G30</f>
        <v>11386</v>
      </c>
      <c r="I30" s="29">
        <f t="shared" si="0"/>
        <v>0</v>
      </c>
      <c r="J30" s="29">
        <f t="shared" si="1"/>
        <v>17090</v>
      </c>
    </row>
    <row r="31" spans="1:10" s="15" customFormat="1" ht="15.75" customHeight="1" x14ac:dyDescent="0.25">
      <c r="A31" s="9" t="s">
        <v>84</v>
      </c>
      <c r="B31" s="10" t="s">
        <v>22</v>
      </c>
      <c r="C31" s="60">
        <v>631</v>
      </c>
      <c r="D31" s="29">
        <f>(Jul!C31*4)+(Aug!C31*3)+(Sep!C31*2)+(Oct!C31*1)</f>
        <v>1689</v>
      </c>
      <c r="E31" s="62"/>
      <c r="F31" s="29">
        <f>(Jul!E31*4)+(Aug!E31*3)+(Sep!E31*2)+(Oct!E31*1)</f>
        <v>0</v>
      </c>
      <c r="G31" s="62">
        <v>2217</v>
      </c>
      <c r="H31" s="29">
        <f>Sep!H31+G31</f>
        <v>12230</v>
      </c>
      <c r="I31" s="29">
        <f t="shared" si="0"/>
        <v>2848</v>
      </c>
      <c r="J31" s="29">
        <f t="shared" si="1"/>
        <v>13919</v>
      </c>
    </row>
    <row r="32" spans="1:10" s="17" customFormat="1" ht="15.75" customHeight="1" x14ac:dyDescent="0.25">
      <c r="A32" s="5" t="s">
        <v>19</v>
      </c>
      <c r="B32" s="6" t="s">
        <v>20</v>
      </c>
      <c r="C32" s="25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5">
      <c r="A33" s="5" t="s">
        <v>26</v>
      </c>
      <c r="B33" s="6" t="s">
        <v>20</v>
      </c>
      <c r="C33" s="25">
        <v>3363</v>
      </c>
      <c r="D33" s="29">
        <f>(Jul!C33*4)+(Aug!C33*3)+(Sep!C33*2)+(Oct!C33*1)</f>
        <v>18085</v>
      </c>
      <c r="E33" s="62"/>
      <c r="F33" s="29">
        <f>(Jul!E33*4)+(Aug!E33*3)+(Sep!E33*2)+(Oct!E33*1)</f>
        <v>0</v>
      </c>
      <c r="G33" s="62">
        <v>10589</v>
      </c>
      <c r="H33" s="29">
        <f>Sep!H33+G33</f>
        <v>47880</v>
      </c>
      <c r="I33" s="29">
        <f t="shared" si="0"/>
        <v>13952</v>
      </c>
      <c r="J33" s="29">
        <f t="shared" si="1"/>
        <v>65965</v>
      </c>
    </row>
    <row r="34" spans="1:10" s="17" customFormat="1" ht="15.75" customHeight="1" x14ac:dyDescent="0.25">
      <c r="A34" s="5" t="s">
        <v>28</v>
      </c>
      <c r="B34" s="6" t="s">
        <v>20</v>
      </c>
      <c r="C34" s="25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5">
      <c r="A35" s="5" t="s">
        <v>29</v>
      </c>
      <c r="B35" s="6" t="s">
        <v>20</v>
      </c>
      <c r="C35" s="25">
        <v>1060</v>
      </c>
      <c r="D35" s="29">
        <f>(Jul!C35*4)+(Aug!C35*3)+(Sep!C35*2)+(Oct!C35*1)</f>
        <v>19910</v>
      </c>
      <c r="E35" s="62"/>
      <c r="F35" s="29">
        <f>(Jul!E35*4)+(Aug!E35*3)+(Sep!E35*2)+(Oct!E35*1)</f>
        <v>0</v>
      </c>
      <c r="G35" s="62">
        <v>10591</v>
      </c>
      <c r="H35" s="29">
        <f>Sep!H35+G35</f>
        <v>101645</v>
      </c>
      <c r="I35" s="29">
        <f t="shared" si="0"/>
        <v>11651</v>
      </c>
      <c r="J35" s="29">
        <f t="shared" si="1"/>
        <v>121555</v>
      </c>
    </row>
    <row r="36" spans="1:10" s="15" customFormat="1" ht="15.75" customHeight="1" x14ac:dyDescent="0.25">
      <c r="A36" s="9" t="s">
        <v>32</v>
      </c>
      <c r="B36" s="10" t="s">
        <v>20</v>
      </c>
      <c r="C36" s="25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5">
      <c r="A37" s="5" t="s">
        <v>33</v>
      </c>
      <c r="B37" s="6" t="s">
        <v>20</v>
      </c>
      <c r="C37" s="25"/>
      <c r="D37" s="29">
        <f>(Jul!C37*4)+(Aug!C37*3)+(Sep!C37*2)+(Oct!C37*1)</f>
        <v>1884</v>
      </c>
      <c r="E37" s="62"/>
      <c r="F37" s="29">
        <f>(Jul!E37*4)+(Aug!E37*3)+(Sep!E37*2)+(Oct!E37*1)</f>
        <v>0</v>
      </c>
      <c r="G37" s="62"/>
      <c r="H37" s="29">
        <f>Sep!H37+G37</f>
        <v>2728</v>
      </c>
      <c r="I37" s="29">
        <f t="shared" si="0"/>
        <v>0</v>
      </c>
      <c r="J37" s="29">
        <f t="shared" si="1"/>
        <v>4612</v>
      </c>
    </row>
    <row r="38" spans="1:10" s="17" customFormat="1" ht="15.75" customHeight="1" x14ac:dyDescent="0.25">
      <c r="A38" s="5" t="s">
        <v>34</v>
      </c>
      <c r="B38" s="6" t="s">
        <v>20</v>
      </c>
      <c r="C38" s="25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5">
      <c r="A39" s="9" t="s">
        <v>35</v>
      </c>
      <c r="B39" s="10" t="s">
        <v>20</v>
      </c>
      <c r="C39" s="25">
        <v>5795</v>
      </c>
      <c r="D39" s="29">
        <f>(Jul!C39*4)+(Aug!C39*3)+(Sep!C39*2)+(Oct!C39*1)</f>
        <v>25910</v>
      </c>
      <c r="E39" s="62"/>
      <c r="F39" s="29">
        <f>(Jul!E39*4)+(Aug!E39*3)+(Sep!E39*2)+(Oct!E39*1)</f>
        <v>0</v>
      </c>
      <c r="G39" s="62">
        <v>30061</v>
      </c>
      <c r="H39" s="29">
        <f>Sep!H39+G39</f>
        <v>83760</v>
      </c>
      <c r="I39" s="29">
        <f t="shared" si="0"/>
        <v>35856</v>
      </c>
      <c r="J39" s="29">
        <f t="shared" si="1"/>
        <v>109670</v>
      </c>
    </row>
    <row r="40" spans="1:10" s="17" customFormat="1" ht="15.75" customHeight="1" x14ac:dyDescent="0.25">
      <c r="A40" s="5" t="s">
        <v>38</v>
      </c>
      <c r="B40" s="6" t="s">
        <v>20</v>
      </c>
      <c r="C40" s="25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5">
      <c r="A41" s="9" t="s">
        <v>39</v>
      </c>
      <c r="B41" s="10" t="s">
        <v>20</v>
      </c>
      <c r="C41" s="25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5">
      <c r="A42" s="5" t="s">
        <v>41</v>
      </c>
      <c r="B42" s="6" t="s">
        <v>20</v>
      </c>
      <c r="C42" s="25">
        <v>216</v>
      </c>
      <c r="D42" s="29">
        <f>(Jul!C42*4)+(Aug!C42*3)+(Sep!C42*2)+(Oct!C42*1)</f>
        <v>216</v>
      </c>
      <c r="E42" s="62"/>
      <c r="F42" s="29">
        <f>(Jul!E42*4)+(Aug!E42*3)+(Sep!E42*2)+(Oct!E42*1)</f>
        <v>0</v>
      </c>
      <c r="G42" s="62">
        <v>2572</v>
      </c>
      <c r="H42" s="29">
        <f>Sep!H42+G42</f>
        <v>2572</v>
      </c>
      <c r="I42" s="29">
        <f t="shared" si="0"/>
        <v>2788</v>
      </c>
      <c r="J42" s="29">
        <f t="shared" si="1"/>
        <v>2788</v>
      </c>
    </row>
    <row r="43" spans="1:10" s="17" customFormat="1" ht="15.75" customHeight="1" x14ac:dyDescent="0.25">
      <c r="A43" s="5" t="s">
        <v>42</v>
      </c>
      <c r="B43" s="6" t="s">
        <v>20</v>
      </c>
      <c r="C43" s="25"/>
      <c r="D43" s="29">
        <f>(Jul!C43*4)+(Aug!C43*3)+(Sep!C43*2)+(Oct!C43*1)</f>
        <v>0</v>
      </c>
      <c r="E43" s="62"/>
      <c r="F43" s="29">
        <f>(Jul!E43*4)+(Aug!E43*3)+(Sep!E43*2)+(Oct!E43*1)</f>
        <v>0</v>
      </c>
      <c r="G43" s="62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5">
      <c r="A44" s="9" t="s">
        <v>43</v>
      </c>
      <c r="B44" s="10" t="s">
        <v>20</v>
      </c>
      <c r="C44" s="25">
        <v>134</v>
      </c>
      <c r="D44" s="29">
        <f>(Jul!C44*4)+(Aug!C44*3)+(Sep!C44*2)+(Oct!C44*1)</f>
        <v>17381</v>
      </c>
      <c r="E44" s="62"/>
      <c r="F44" s="29">
        <f>(Jul!E44*4)+(Aug!E44*3)+(Sep!E44*2)+(Oct!E44*1)</f>
        <v>0</v>
      </c>
      <c r="G44" s="62">
        <v>1856</v>
      </c>
      <c r="H44" s="29">
        <f>Sep!H44+G44</f>
        <v>40169</v>
      </c>
      <c r="I44" s="29">
        <f t="shared" si="0"/>
        <v>1990</v>
      </c>
      <c r="J44" s="29">
        <f t="shared" si="1"/>
        <v>57550</v>
      </c>
    </row>
    <row r="45" spans="1:10" s="17" customFormat="1" ht="15.75" customHeight="1" x14ac:dyDescent="0.25">
      <c r="A45" s="5" t="s">
        <v>48</v>
      </c>
      <c r="B45" s="6" t="s">
        <v>20</v>
      </c>
      <c r="C45" s="25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5">
      <c r="A46" s="9" t="s">
        <v>53</v>
      </c>
      <c r="B46" s="10" t="s">
        <v>20</v>
      </c>
      <c r="C46" s="25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5">
      <c r="A47" s="9" t="s">
        <v>54</v>
      </c>
      <c r="B47" s="10" t="s">
        <v>20</v>
      </c>
      <c r="C47" s="25">
        <v>1621</v>
      </c>
      <c r="D47" s="29">
        <f>(Jul!C47*4)+(Aug!C47*3)+(Sep!C47*2)+(Oct!C47*1)</f>
        <v>1621</v>
      </c>
      <c r="E47" s="62"/>
      <c r="F47" s="29">
        <f>(Jul!E47*4)+(Aug!E47*3)+(Sep!E47*2)+(Oct!E47*1)</f>
        <v>0</v>
      </c>
      <c r="G47" s="62">
        <v>1621</v>
      </c>
      <c r="H47" s="29">
        <f>Sep!H47+G47</f>
        <v>1621</v>
      </c>
      <c r="I47" s="29">
        <f t="shared" si="0"/>
        <v>3242</v>
      </c>
      <c r="J47" s="29">
        <f t="shared" si="1"/>
        <v>3242</v>
      </c>
    </row>
    <row r="48" spans="1:10" s="15" customFormat="1" ht="15.75" customHeight="1" x14ac:dyDescent="0.25">
      <c r="A48" s="9" t="s">
        <v>55</v>
      </c>
      <c r="B48" s="10" t="s">
        <v>20</v>
      </c>
      <c r="C48" s="25">
        <v>348</v>
      </c>
      <c r="D48" s="29">
        <f>(Jul!C48*4)+(Aug!C48*3)+(Sep!C48*2)+(Oct!C48*1)</f>
        <v>28460</v>
      </c>
      <c r="E48" s="62"/>
      <c r="F48" s="29">
        <f>(Jul!E48*4)+(Aug!E48*3)+(Sep!E48*2)+(Oct!E48*1)</f>
        <v>0</v>
      </c>
      <c r="G48" s="62">
        <v>348</v>
      </c>
      <c r="H48" s="29">
        <f>Sep!H48+G48</f>
        <v>50852</v>
      </c>
      <c r="I48" s="29">
        <f t="shared" si="0"/>
        <v>696</v>
      </c>
      <c r="J48" s="29">
        <f t="shared" si="1"/>
        <v>79312</v>
      </c>
    </row>
    <row r="49" spans="1:10" s="17" customFormat="1" ht="15.75" customHeight="1" x14ac:dyDescent="0.25">
      <c r="A49" s="5" t="s">
        <v>57</v>
      </c>
      <c r="B49" s="6" t="s">
        <v>20</v>
      </c>
      <c r="C49" s="25"/>
      <c r="D49" s="29">
        <f>(Jul!C49*4)+(Aug!C49*3)+(Sep!C49*2)+(Oct!C49*1)</f>
        <v>6976</v>
      </c>
      <c r="E49" s="62"/>
      <c r="F49" s="29">
        <f>(Jul!E49*4)+(Aug!E49*3)+(Sep!E49*2)+(Oct!E49*1)</f>
        <v>0</v>
      </c>
      <c r="G49" s="62"/>
      <c r="H49" s="29">
        <f>Sep!H49+G49</f>
        <v>0</v>
      </c>
      <c r="I49" s="29">
        <f t="shared" si="0"/>
        <v>0</v>
      </c>
      <c r="J49" s="29">
        <f t="shared" si="1"/>
        <v>6976</v>
      </c>
    </row>
    <row r="50" spans="1:10" s="17" customFormat="1" ht="15.75" customHeight="1" x14ac:dyDescent="0.25">
      <c r="A50" s="5" t="s">
        <v>58</v>
      </c>
      <c r="B50" s="6" t="s">
        <v>20</v>
      </c>
      <c r="C50" s="25">
        <v>1621</v>
      </c>
      <c r="D50" s="29">
        <f>(Jul!C50*4)+(Aug!C50*3)+(Sep!C50*2)+(Oct!C50*1)</f>
        <v>38284</v>
      </c>
      <c r="E50" s="62"/>
      <c r="F50" s="29">
        <f>(Jul!E50*4)+(Aug!E50*3)+(Sep!E50*2)+(Oct!E50*1)</f>
        <v>0</v>
      </c>
      <c r="G50" s="62">
        <v>1621</v>
      </c>
      <c r="H50" s="29">
        <f>Sep!H50+G50</f>
        <v>100378</v>
      </c>
      <c r="I50" s="29">
        <f t="shared" si="0"/>
        <v>3242</v>
      </c>
      <c r="J50" s="29">
        <f t="shared" si="1"/>
        <v>138662</v>
      </c>
    </row>
    <row r="51" spans="1:10" s="17" customFormat="1" ht="15.75" customHeight="1" x14ac:dyDescent="0.25">
      <c r="A51" s="5" t="s">
        <v>59</v>
      </c>
      <c r="B51" s="6" t="s">
        <v>20</v>
      </c>
      <c r="C51" s="25"/>
      <c r="D51" s="29">
        <f>(Jul!C51*4)+(Aug!C51*3)+(Sep!C51*2)+(Oct!C51*1)</f>
        <v>0</v>
      </c>
      <c r="E51" s="62"/>
      <c r="F51" s="29">
        <f>(Jul!E51*4)+(Aug!E51*3)+(Sep!E51*2)+(Oct!E51*1)</f>
        <v>0</v>
      </c>
      <c r="G51" s="62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5">
      <c r="A52" s="5" t="s">
        <v>60</v>
      </c>
      <c r="B52" s="6" t="s">
        <v>20</v>
      </c>
      <c r="C52" s="25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5">
      <c r="A53" s="5" t="s">
        <v>64</v>
      </c>
      <c r="B53" s="6" t="s">
        <v>20</v>
      </c>
      <c r="C53" s="25"/>
      <c r="D53" s="29">
        <f>(Jul!C53*4)+(Aug!C53*3)+(Sep!C53*2)+(Oct!C53*1)</f>
        <v>6640</v>
      </c>
      <c r="E53" s="62"/>
      <c r="F53" s="29">
        <f>(Jul!E53*4)+(Aug!E53*3)+(Sep!E53*2)+(Oct!E53*1)</f>
        <v>0</v>
      </c>
      <c r="G53" s="62"/>
      <c r="H53" s="29">
        <f>Sep!H53+G53</f>
        <v>86632</v>
      </c>
      <c r="I53" s="29">
        <f t="shared" si="0"/>
        <v>0</v>
      </c>
      <c r="J53" s="29">
        <f t="shared" si="1"/>
        <v>93272</v>
      </c>
    </row>
    <row r="54" spans="1:10" s="17" customFormat="1" ht="15.75" customHeight="1" x14ac:dyDescent="0.25">
      <c r="A54" s="5" t="s">
        <v>65</v>
      </c>
      <c r="B54" s="6" t="s">
        <v>20</v>
      </c>
      <c r="C54" s="25"/>
      <c r="D54" s="29">
        <f>(Jul!C54*4)+(Aug!C54*3)+(Sep!C54*2)+(Oct!C54*1)</f>
        <v>1068</v>
      </c>
      <c r="E54" s="62"/>
      <c r="F54" s="29">
        <f>(Jul!E54*4)+(Aug!E54*3)+(Sep!E54*2)+(Oct!E54*1)</f>
        <v>0</v>
      </c>
      <c r="G54" s="62"/>
      <c r="H54" s="29">
        <f>Sep!H54+G54</f>
        <v>798</v>
      </c>
      <c r="I54" s="29">
        <f t="shared" si="0"/>
        <v>0</v>
      </c>
      <c r="J54" s="29">
        <f t="shared" si="1"/>
        <v>1866</v>
      </c>
    </row>
    <row r="55" spans="1:10" s="17" customFormat="1" ht="15.75" customHeight="1" x14ac:dyDescent="0.25">
      <c r="A55" s="5" t="s">
        <v>66</v>
      </c>
      <c r="B55" s="6" t="s">
        <v>20</v>
      </c>
      <c r="C55" s="25">
        <v>2310</v>
      </c>
      <c r="D55" s="29">
        <f>(Jul!C55*4)+(Aug!C55*3)+(Sep!C55*2)+(Oct!C55*1)</f>
        <v>9012</v>
      </c>
      <c r="E55" s="62"/>
      <c r="F55" s="29">
        <f>(Jul!E55*4)+(Aug!E55*3)+(Sep!E55*2)+(Oct!E55*1)</f>
        <v>0</v>
      </c>
      <c r="G55" s="62">
        <v>6184</v>
      </c>
      <c r="H55" s="29">
        <f>Sep!H55+G55</f>
        <v>30659</v>
      </c>
      <c r="I55" s="29">
        <f t="shared" si="0"/>
        <v>8494</v>
      </c>
      <c r="J55" s="29">
        <f t="shared" si="1"/>
        <v>39671</v>
      </c>
    </row>
    <row r="56" spans="1:10" s="15" customFormat="1" ht="15.75" customHeight="1" x14ac:dyDescent="0.25">
      <c r="A56" s="9" t="s">
        <v>67</v>
      </c>
      <c r="B56" s="10" t="s">
        <v>20</v>
      </c>
      <c r="C56" s="25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5">
      <c r="A57" s="5" t="s">
        <v>68</v>
      </c>
      <c r="B57" s="6" t="s">
        <v>20</v>
      </c>
      <c r="C57" s="25">
        <v>4585</v>
      </c>
      <c r="D57" s="29">
        <f>(Jul!C57*4)+(Aug!C57*3)+(Sep!C57*2)+(Oct!C57*1)</f>
        <v>23218</v>
      </c>
      <c r="E57" s="62"/>
      <c r="F57" s="29">
        <f>(Jul!E57*4)+(Aug!E57*3)+(Sep!E57*2)+(Oct!E57*1)</f>
        <v>0</v>
      </c>
      <c r="G57" s="62">
        <v>6240</v>
      </c>
      <c r="H57" s="29">
        <f>Sep!H57+G57</f>
        <v>41644</v>
      </c>
      <c r="I57" s="29">
        <f t="shared" si="0"/>
        <v>10825</v>
      </c>
      <c r="J57" s="29">
        <f t="shared" si="1"/>
        <v>64862</v>
      </c>
    </row>
    <row r="58" spans="1:10" s="15" customFormat="1" ht="15.75" customHeight="1" x14ac:dyDescent="0.25">
      <c r="A58" s="9" t="s">
        <v>69</v>
      </c>
      <c r="B58" s="10" t="s">
        <v>20</v>
      </c>
      <c r="C58" s="25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5">
      <c r="A59" s="5" t="s">
        <v>70</v>
      </c>
      <c r="B59" s="6" t="s">
        <v>20</v>
      </c>
      <c r="C59" s="25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5">
      <c r="A60" s="9" t="s">
        <v>71</v>
      </c>
      <c r="B60" s="10" t="s">
        <v>20</v>
      </c>
      <c r="C60" s="25">
        <v>805</v>
      </c>
      <c r="D60" s="29">
        <f>(Jul!C60*4)+(Aug!C60*3)+(Sep!C60*2)+(Oct!C60*1)</f>
        <v>19585</v>
      </c>
      <c r="E60" s="62"/>
      <c r="F60" s="29">
        <f>(Jul!E60*4)+(Aug!E60*3)+(Sep!E60*2)+(Oct!E60*1)</f>
        <v>1004</v>
      </c>
      <c r="G60" s="62">
        <v>12409</v>
      </c>
      <c r="H60" s="29">
        <f>Sep!H60+G60</f>
        <v>37737</v>
      </c>
      <c r="I60" s="29">
        <f t="shared" si="0"/>
        <v>13214</v>
      </c>
      <c r="J60" s="29">
        <f t="shared" si="1"/>
        <v>58326</v>
      </c>
    </row>
    <row r="61" spans="1:10" s="17" customFormat="1" ht="15.75" customHeight="1" x14ac:dyDescent="0.25">
      <c r="A61" s="5" t="s">
        <v>72</v>
      </c>
      <c r="B61" s="6" t="s">
        <v>20</v>
      </c>
      <c r="C61" s="25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5">
      <c r="A62" s="9" t="s">
        <v>73</v>
      </c>
      <c r="B62" s="10" t="s">
        <v>20</v>
      </c>
      <c r="C62" s="25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5">
      <c r="A63" s="5" t="s">
        <v>126</v>
      </c>
      <c r="B63" s="6" t="s">
        <v>20</v>
      </c>
      <c r="C63" s="25"/>
      <c r="D63" s="29">
        <f>(Jul!C63*4)+(Aug!C63*3)+(Sep!C63*2)+(Oct!C63*1)</f>
        <v>0</v>
      </c>
      <c r="E63" s="62"/>
      <c r="F63" s="29">
        <f>(Jul!E63*4)+(Aug!E63*3)+(Sep!E63*2)+(Oct!E63*1)</f>
        <v>0</v>
      </c>
      <c r="G63" s="62"/>
      <c r="H63" s="29">
        <f>Sep!H63+G63</f>
        <v>0</v>
      </c>
      <c r="I63" s="29">
        <f t="shared" si="0"/>
        <v>0</v>
      </c>
      <c r="J63" s="29">
        <f t="shared" si="1"/>
        <v>0</v>
      </c>
    </row>
    <row r="64" spans="1:10" s="17" customFormat="1" ht="15.75" customHeight="1" x14ac:dyDescent="0.25">
      <c r="A64" s="5" t="s">
        <v>74</v>
      </c>
      <c r="B64" s="6" t="s">
        <v>20</v>
      </c>
      <c r="C64" s="25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5">
      <c r="A65" s="9" t="s">
        <v>76</v>
      </c>
      <c r="B65" s="10" t="s">
        <v>20</v>
      </c>
      <c r="C65" s="25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5">
      <c r="A66" s="9" t="s">
        <v>77</v>
      </c>
      <c r="B66" s="10" t="s">
        <v>20</v>
      </c>
      <c r="C66" s="25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5">
      <c r="A67" s="9" t="s">
        <v>78</v>
      </c>
      <c r="B67" s="10" t="s">
        <v>20</v>
      </c>
      <c r="C67" s="25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5">
      <c r="A68" s="5" t="s">
        <v>79</v>
      </c>
      <c r="B68" s="6" t="s">
        <v>20</v>
      </c>
      <c r="C68" s="25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5">
      <c r="A69" s="9" t="s">
        <v>83</v>
      </c>
      <c r="B69" s="10" t="s">
        <v>20</v>
      </c>
      <c r="C69" s="25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5">
      <c r="A70" s="9" t="s">
        <v>85</v>
      </c>
      <c r="B70" s="10" t="s">
        <v>20</v>
      </c>
      <c r="C70" s="25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5">
      <c r="A71" s="5" t="s">
        <v>86</v>
      </c>
      <c r="B71" s="6" t="s">
        <v>20</v>
      </c>
      <c r="C71" s="25"/>
      <c r="D71" s="29">
        <f>(Jul!C71*4)+(Aug!C71*3)+(Sep!C71*2)+(Oct!C71*1)</f>
        <v>0</v>
      </c>
      <c r="E71" s="62"/>
      <c r="F71" s="29">
        <f>(Jul!E71*4)+(Aug!E71*3)+(Sep!E71*2)+(Oct!E71*1)</f>
        <v>0</v>
      </c>
      <c r="G71" s="62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" x14ac:dyDescent="0.25">
      <c r="A72" s="19" t="s">
        <v>123</v>
      </c>
      <c r="B72" s="22"/>
      <c r="C72" s="31">
        <f t="shared" ref="C72:J72" si="4">SUM(C5:C31)</f>
        <v>3572</v>
      </c>
      <c r="D72" s="31">
        <f t="shared" si="4"/>
        <v>51196</v>
      </c>
      <c r="E72" s="31">
        <f t="shared" si="4"/>
        <v>0</v>
      </c>
      <c r="F72" s="31">
        <f t="shared" si="4"/>
        <v>0</v>
      </c>
      <c r="G72" s="31">
        <f t="shared" si="4"/>
        <v>29546</v>
      </c>
      <c r="H72" s="31">
        <f t="shared" si="4"/>
        <v>294329</v>
      </c>
      <c r="I72" s="31">
        <f t="shared" si="4"/>
        <v>33118</v>
      </c>
      <c r="J72" s="31">
        <f t="shared" si="4"/>
        <v>345525</v>
      </c>
    </row>
    <row r="73" spans="1:10" s="5" customFormat="1" ht="21" x14ac:dyDescent="0.25">
      <c r="A73" s="19" t="s">
        <v>124</v>
      </c>
      <c r="B73" s="22"/>
      <c r="C73" s="31">
        <f t="shared" ref="C73:J73" si="5">SUM(C32:C71)</f>
        <v>21858</v>
      </c>
      <c r="D73" s="31">
        <f t="shared" si="5"/>
        <v>218250</v>
      </c>
      <c r="E73" s="31">
        <f t="shared" si="5"/>
        <v>0</v>
      </c>
      <c r="F73" s="31">
        <f t="shared" si="5"/>
        <v>1004</v>
      </c>
      <c r="G73" s="31">
        <f t="shared" si="5"/>
        <v>84092</v>
      </c>
      <c r="H73" s="31">
        <f t="shared" si="5"/>
        <v>629075</v>
      </c>
      <c r="I73" s="31">
        <f t="shared" si="5"/>
        <v>105950</v>
      </c>
      <c r="J73" s="31">
        <f t="shared" si="5"/>
        <v>848329</v>
      </c>
    </row>
    <row r="74" spans="1:10" s="5" customFormat="1" ht="15.75" customHeight="1" x14ac:dyDescent="0.25">
      <c r="A74" s="17" t="s">
        <v>87</v>
      </c>
      <c r="B74" s="22"/>
      <c r="C74" s="31">
        <f>SUM(C72:C73)</f>
        <v>25430</v>
      </c>
      <c r="D74" s="31">
        <f t="shared" ref="D74:J74" si="6">SUM(D72:D73)</f>
        <v>269446</v>
      </c>
      <c r="E74" s="31">
        <f t="shared" si="6"/>
        <v>0</v>
      </c>
      <c r="F74" s="31">
        <f t="shared" si="6"/>
        <v>1004</v>
      </c>
      <c r="G74" s="31">
        <f t="shared" si="6"/>
        <v>113638</v>
      </c>
      <c r="H74" s="31">
        <f t="shared" si="6"/>
        <v>923404</v>
      </c>
      <c r="I74" s="31">
        <f t="shared" si="6"/>
        <v>139068</v>
      </c>
      <c r="J74" s="31">
        <f t="shared" si="6"/>
        <v>1193854</v>
      </c>
    </row>
    <row r="75" spans="1:10" ht="13.2" x14ac:dyDescent="0.25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3.2" x14ac:dyDescent="0.25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2">
      <c r="A77" s="23"/>
      <c r="B77" s="22"/>
      <c r="C77" s="22"/>
      <c r="D77" s="41"/>
      <c r="E77" s="22"/>
      <c r="F77" s="41"/>
      <c r="G77" s="22"/>
      <c r="H77" s="41"/>
    </row>
    <row r="78" spans="1:10" x14ac:dyDescent="0.2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8" sqref="C58"/>
    </sheetView>
  </sheetViews>
  <sheetFormatPr defaultRowHeight="13.2" x14ac:dyDescent="0.25"/>
  <cols>
    <col min="1" max="1" width="21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131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(Jul!C5*5)+(Aug!C5*4)+(Sep!C5*3)+(Oct!C5*2)+(Nov!C5*1)</f>
        <v>21011</v>
      </c>
      <c r="E5" s="8"/>
      <c r="F5" s="30">
        <f>(Jul!E5*5)+(Aug!E5*4)+(Sep!E5*3)+(Oct!E5*2)+(Nov!E5*1)</f>
        <v>0</v>
      </c>
      <c r="G5" s="8">
        <v>1768</v>
      </c>
      <c r="H5" s="30">
        <f>Oct!H5+G5</f>
        <v>47040</v>
      </c>
      <c r="I5" s="30">
        <f t="shared" ref="I5:I63" si="0">C5+E5+G5</f>
        <v>1768</v>
      </c>
      <c r="J5" s="30">
        <f t="shared" ref="J5:J63" si="1">D5+F5+H5</f>
        <v>68051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(Jul!C6*5)+(Aug!C6*4)+(Sep!C6*3)+(Oct!C6*2)+(Nov!C6*1)</f>
        <v>0</v>
      </c>
      <c r="E6" s="8"/>
      <c r="F6" s="30">
        <f>(Jul!E6*5)+(Aug!E6*4)+(Sep!E6*3)+(Oct!E6*2)+(Nov!E6*1)</f>
        <v>0</v>
      </c>
      <c r="G6" s="8"/>
      <c r="H6" s="30">
        <f>Oct!H6+G6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(Jul!C7*5)+(Aug!C7*4)+(Sep!C7*3)+(Oct!C7*2)+(Nov!C7*1)</f>
        <v>0</v>
      </c>
      <c r="E7" s="8"/>
      <c r="F7" s="30">
        <f>(Jul!E7*5)+(Aug!E7*4)+(Sep!E7*3)+(Oct!E7*2)+(Nov!E7*1)</f>
        <v>0</v>
      </c>
      <c r="G7" s="8"/>
      <c r="H7" s="30">
        <f>Oct!H7+G7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(Jul!C9*5)+(Aug!C9*4)+(Sep!C9*3)+(Oct!C9*2)+(Nov!C9*1)</f>
        <v>14139</v>
      </c>
      <c r="E9" s="8"/>
      <c r="F9" s="30">
        <f>(Jul!E9*5)+(Aug!E9*4)+(Sep!E9*3)+(Oct!E9*2)+(Nov!E9*1)</f>
        <v>0</v>
      </c>
      <c r="G9" s="8"/>
      <c r="H9" s="30">
        <f>Oct!H9+G9</f>
        <v>129393</v>
      </c>
      <c r="I9" s="30">
        <f t="shared" si="0"/>
        <v>0</v>
      </c>
      <c r="J9" s="30">
        <f t="shared" si="1"/>
        <v>143532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(Jul!C10*5)+(Aug!C10*4)+(Sep!C10*3)+(Oct!C10*2)+(Nov!C10*1)</f>
        <v>0</v>
      </c>
      <c r="E10" s="8"/>
      <c r="F10" s="30">
        <f>(Jul!E10*5)+(Aug!E10*4)+(Sep!E10*3)+(Oct!E10*2)+(Nov!E10*1)</f>
        <v>0</v>
      </c>
      <c r="G10" s="8"/>
      <c r="H10" s="30">
        <f>Oct!H10+G10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>
        <v>524</v>
      </c>
      <c r="D11" s="30">
        <f>(Jul!C11*5)+(Aug!C11*4)+(Sep!C11*3)+(Oct!C11*2)+(Nov!C11*1)</f>
        <v>1269</v>
      </c>
      <c r="E11" s="8"/>
      <c r="F11" s="30">
        <f>(Jul!E11*5)+(Aug!E11*4)+(Sep!E11*3)+(Oct!E11*2)+(Nov!E11*1)</f>
        <v>0</v>
      </c>
      <c r="G11" s="8">
        <v>2622</v>
      </c>
      <c r="H11" s="30">
        <f>Oct!H11+G11</f>
        <v>3216</v>
      </c>
      <c r="I11" s="30">
        <f t="shared" si="0"/>
        <v>3146</v>
      </c>
      <c r="J11" s="30">
        <f t="shared" si="1"/>
        <v>4485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72</v>
      </c>
      <c r="D12" s="30">
        <f>(Jul!C12*5)+(Aug!C12*4)+(Sep!C12*3)+(Oct!C12*2)+(Nov!C12*1)</f>
        <v>72</v>
      </c>
      <c r="E12" s="8"/>
      <c r="F12" s="30">
        <f>(Jul!E12*5)+(Aug!E12*4)+(Sep!E12*3)+(Oct!E12*2)+(Nov!E12*1)</f>
        <v>0</v>
      </c>
      <c r="G12" s="8">
        <v>432</v>
      </c>
      <c r="H12" s="30">
        <f>Oct!H12+G12</f>
        <v>432</v>
      </c>
      <c r="I12" s="30">
        <f t="shared" si="0"/>
        <v>504</v>
      </c>
      <c r="J12" s="30">
        <f t="shared" si="1"/>
        <v>504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(Jul!C13*5)+(Aug!C13*4)+(Sep!C13*3)+(Oct!C13*2)+(Nov!C13*1)</f>
        <v>3860</v>
      </c>
      <c r="E13" s="8"/>
      <c r="F13" s="30">
        <f>(Jul!E13*5)+(Aug!E13*4)+(Sep!E13*3)+(Oct!E13*2)+(Nov!E13*1)</f>
        <v>0</v>
      </c>
      <c r="G13" s="8"/>
      <c r="H13" s="30">
        <f>Oct!H13+G13</f>
        <v>10645</v>
      </c>
      <c r="I13" s="30">
        <f t="shared" si="0"/>
        <v>0</v>
      </c>
      <c r="J13" s="30">
        <f t="shared" si="1"/>
        <v>14505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(Jul!C16*5)+(Aug!C16*4)+(Sep!C16*3)+(Oct!C16*2)+(Nov!C16*1)</f>
        <v>5694</v>
      </c>
      <c r="E16" s="8"/>
      <c r="F16" s="30">
        <f>(Jul!E16*5)+(Aug!E16*4)+(Sep!E16*3)+(Oct!E16*2)+(Nov!E16*1)</f>
        <v>0</v>
      </c>
      <c r="G16" s="8"/>
      <c r="H16" s="30">
        <f>Oct!H16+G16</f>
        <v>8871</v>
      </c>
      <c r="I16" s="30">
        <f t="shared" si="0"/>
        <v>0</v>
      </c>
      <c r="J16" s="30">
        <f t="shared" si="1"/>
        <v>14565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(Jul!C20*5)+(Aug!C20*4)+(Sep!C20*3)+(Oct!C20*2)+(Nov!C20*1)</f>
        <v>1040</v>
      </c>
      <c r="E20" s="8"/>
      <c r="F20" s="30">
        <f>(Jul!E20*5)+(Aug!E20*4)+(Sep!E20*3)+(Oct!E20*2)+(Nov!E20*1)</f>
        <v>0</v>
      </c>
      <c r="G20" s="8">
        <v>5171</v>
      </c>
      <c r="H20" s="30">
        <f>Oct!H20+G20</f>
        <v>6003</v>
      </c>
      <c r="I20" s="30">
        <f t="shared" si="0"/>
        <v>5171</v>
      </c>
      <c r="J20" s="30">
        <f t="shared" si="1"/>
        <v>7043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>
        <v>103</v>
      </c>
      <c r="D22" s="30">
        <f>(Jul!C22*5)+(Aug!C22*4)+(Sep!C22*3)+(Oct!C22*2)+(Nov!C22*1)</f>
        <v>103</v>
      </c>
      <c r="E22" s="8"/>
      <c r="F22" s="30">
        <f>(Jul!E22*5)+(Aug!E22*4)+(Sep!E22*3)+(Oct!E22*2)+(Nov!E22*1)</f>
        <v>0</v>
      </c>
      <c r="G22" s="8">
        <v>8102</v>
      </c>
      <c r="H22" s="30">
        <f>Oct!H22+G22</f>
        <v>8102</v>
      </c>
      <c r="I22" s="30">
        <f t="shared" si="0"/>
        <v>8205</v>
      </c>
      <c r="J22" s="30">
        <f t="shared" si="1"/>
        <v>8205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(Jul!C24*5)+(Aug!C24*4)+(Sep!C24*3)+(Oct!C24*2)+(Nov!C24*1)</f>
        <v>0</v>
      </c>
      <c r="E24" s="8"/>
      <c r="F24" s="30">
        <f>(Jul!E24*5)+(Aug!E24*4)+(Sep!E24*3)+(Oct!E24*2)+(Nov!E24*1)</f>
        <v>0</v>
      </c>
      <c r="G24" s="8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(Jul!C26*5)+(Aug!C26*4)+(Sep!C26*3)+(Oct!C26*2)+(Nov!C26*1)</f>
        <v>0</v>
      </c>
      <c r="E26" s="8"/>
      <c r="F26" s="30">
        <f>(Jul!E26*5)+(Aug!E26*4)+(Sep!E26*3)+(Oct!E26*2)+(Nov!E26*1)</f>
        <v>0</v>
      </c>
      <c r="G26" s="8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(Jul!C27*5)+(Aug!C27*4)+(Sep!C27*3)+(Oct!C27*2)+(Nov!C27*1)</f>
        <v>10467</v>
      </c>
      <c r="E27" s="8"/>
      <c r="F27" s="30">
        <f>(Jul!E27*5)+(Aug!E27*4)+(Sep!E27*3)+(Oct!E27*2)+(Nov!E27*1)</f>
        <v>0</v>
      </c>
      <c r="G27" s="8"/>
      <c r="H27" s="30">
        <f>Oct!H27+G27</f>
        <v>68699</v>
      </c>
      <c r="I27" s="30">
        <f t="shared" si="0"/>
        <v>0</v>
      </c>
      <c r="J27" s="30">
        <f t="shared" si="1"/>
        <v>79166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(Jul!C28*5)+(Aug!C28*4)+(Sep!C28*3)+(Oct!C28*2)+(Nov!C28*1)</f>
        <v>4041</v>
      </c>
      <c r="E28" s="8"/>
      <c r="F28" s="30">
        <f>(Jul!E28*5)+(Aug!E28*4)+(Sep!E28*3)+(Oct!E28*2)+(Nov!E28*1)</f>
        <v>0</v>
      </c>
      <c r="G28" s="8"/>
      <c r="H28" s="30">
        <f>Oct!H28+G28</f>
        <v>5388</v>
      </c>
      <c r="I28" s="30">
        <f t="shared" si="0"/>
        <v>0</v>
      </c>
      <c r="J28" s="30">
        <f t="shared" si="1"/>
        <v>9429</v>
      </c>
    </row>
    <row r="29" spans="1:10" s="1" customFormat="1" ht="15.75" customHeight="1" x14ac:dyDescent="0.25">
      <c r="A29" s="5" t="s">
        <v>81</v>
      </c>
      <c r="B29" s="6" t="s">
        <v>22</v>
      </c>
      <c r="C29" s="7">
        <v>1192</v>
      </c>
      <c r="D29" s="30">
        <f>(Jul!C29*5)+(Aug!C29*4)+(Sep!C29*3)+(Oct!C29*2)+(Nov!C29*1)</f>
        <v>1192</v>
      </c>
      <c r="E29" s="8"/>
      <c r="F29" s="30">
        <f>(Jul!E29*5)+(Aug!E29*4)+(Sep!E29*3)+(Oct!E29*2)+(Nov!E29*1)</f>
        <v>0</v>
      </c>
      <c r="G29" s="8">
        <v>22509</v>
      </c>
      <c r="H29" s="30">
        <f>Oct!H29+G29</f>
        <v>22509</v>
      </c>
      <c r="I29" s="30">
        <f t="shared" si="0"/>
        <v>23701</v>
      </c>
      <c r="J29" s="30">
        <f t="shared" si="1"/>
        <v>23701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(Jul!C30*5)+(Aug!C30*4)+(Sep!C30*3)+(Oct!C30*2)+(Nov!C30*1)</f>
        <v>7221</v>
      </c>
      <c r="E30" s="8"/>
      <c r="F30" s="30">
        <f>(Jul!E30*5)+(Aug!E30*4)+(Sep!E30*3)+(Oct!E30*2)+(Nov!E30*1)</f>
        <v>0</v>
      </c>
      <c r="G30" s="8"/>
      <c r="H30" s="30">
        <f>Oct!H30+G30</f>
        <v>11386</v>
      </c>
      <c r="I30" s="30">
        <f t="shared" si="0"/>
        <v>0</v>
      </c>
      <c r="J30" s="30">
        <f t="shared" si="1"/>
        <v>18607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927</v>
      </c>
      <c r="D31" s="30">
        <f>(Jul!C31*5)+(Aug!C31*4)+(Sep!C31*3)+(Oct!C31*2)+(Nov!C31*1)</f>
        <v>3643</v>
      </c>
      <c r="E31" s="8"/>
      <c r="F31" s="30">
        <f>(Jul!E31*5)+(Aug!E31*4)+(Sep!E31*3)+(Oct!E31*2)+(Nov!E31*1)</f>
        <v>0</v>
      </c>
      <c r="G31" s="8">
        <v>1194</v>
      </c>
      <c r="H31" s="30">
        <f>Oct!H31+G31</f>
        <v>13424</v>
      </c>
      <c r="I31" s="30">
        <f t="shared" si="0"/>
        <v>2121</v>
      </c>
      <c r="J31" s="30">
        <f t="shared" si="1"/>
        <v>17067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(Jul!C33*5)+(Aug!C33*4)+(Sep!C33*3)+(Oct!C33*2)+(Nov!C33*1)</f>
        <v>26172</v>
      </c>
      <c r="E33" s="8"/>
      <c r="F33" s="30">
        <f>(Jul!E33*5)+(Aug!E33*4)+(Sep!E33*3)+(Oct!E33*2)+(Nov!E33*1)</f>
        <v>0</v>
      </c>
      <c r="G33" s="8"/>
      <c r="H33" s="30">
        <f>Oct!H33+G33</f>
        <v>47880</v>
      </c>
      <c r="I33" s="30">
        <f t="shared" si="0"/>
        <v>0</v>
      </c>
      <c r="J33" s="30">
        <f t="shared" si="1"/>
        <v>74052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1573</v>
      </c>
      <c r="D35" s="30">
        <f>(Jul!C35*5)+(Aug!C35*4)+(Sep!C35*3)+(Oct!C35*2)+(Nov!C35*1)</f>
        <v>28793</v>
      </c>
      <c r="E35" s="8"/>
      <c r="F35" s="30">
        <f>(Jul!E35*5)+(Aug!E35*4)+(Sep!E35*3)+(Oct!E35*2)+(Nov!E35*1)</f>
        <v>0</v>
      </c>
      <c r="G35" s="8">
        <v>6289</v>
      </c>
      <c r="H35" s="30">
        <f>Oct!H35+G35</f>
        <v>107934</v>
      </c>
      <c r="I35" s="30">
        <f t="shared" si="0"/>
        <v>7862</v>
      </c>
      <c r="J35" s="30">
        <f t="shared" si="1"/>
        <v>136727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(Jul!C37*5)+(Aug!C37*4)+(Sep!C37*3)+(Oct!C37*2)+(Nov!C37*1)</f>
        <v>2355</v>
      </c>
      <c r="E37" s="8"/>
      <c r="F37" s="30">
        <f>(Jul!E37*5)+(Aug!E37*4)+(Sep!E37*3)+(Oct!E37*2)+(Nov!E37*1)</f>
        <v>0</v>
      </c>
      <c r="G37" s="8"/>
      <c r="H37" s="30">
        <f>Oct!H37+G37</f>
        <v>2728</v>
      </c>
      <c r="I37" s="30">
        <f t="shared" si="0"/>
        <v>0</v>
      </c>
      <c r="J37" s="30">
        <f t="shared" si="1"/>
        <v>5083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3665</v>
      </c>
      <c r="D39" s="30">
        <f>(Jul!C39*5)+(Aug!C39*4)+(Sep!C39*3)+(Oct!C39*2)+(Nov!C39*1)</f>
        <v>42790</v>
      </c>
      <c r="E39" s="8"/>
      <c r="F39" s="30">
        <f>(Jul!E39*5)+(Aug!E39*4)+(Sep!E39*3)+(Oct!E39*2)+(Nov!E39*1)</f>
        <v>0</v>
      </c>
      <c r="G39" s="8"/>
      <c r="H39" s="30">
        <f>Oct!H39+G39</f>
        <v>83760</v>
      </c>
      <c r="I39" s="30">
        <f t="shared" si="0"/>
        <v>3665</v>
      </c>
      <c r="J39" s="30">
        <f t="shared" si="1"/>
        <v>126550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(Jul!C42*5)+(Aug!C42*4)+(Sep!C42*3)+(Oct!C42*2)+(Nov!C42*1)</f>
        <v>432</v>
      </c>
      <c r="E42" s="8"/>
      <c r="F42" s="30">
        <f>(Jul!E42*5)+(Aug!E42*4)+(Sep!E42*3)+(Oct!E42*2)+(Nov!E42*1)</f>
        <v>0</v>
      </c>
      <c r="G42" s="8"/>
      <c r="H42" s="30">
        <f>Oct!H42+G42</f>
        <v>2572</v>
      </c>
      <c r="I42" s="30">
        <f t="shared" si="0"/>
        <v>0</v>
      </c>
      <c r="J42" s="30">
        <f t="shared" si="1"/>
        <v>3004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(Jul!C43*5)+(Aug!C43*4)+(Sep!C43*3)+(Oct!C43*2)+(Nov!C43*1)</f>
        <v>0</v>
      </c>
      <c r="E43" s="8"/>
      <c r="F43" s="30">
        <f>(Jul!E43*5)+(Aug!E43*4)+(Sep!E43*3)+(Oct!E43*2)+(Nov!E43*1)</f>
        <v>0</v>
      </c>
      <c r="G43" s="8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(Jul!C44*5)+(Aug!C44*4)+(Sep!C44*3)+(Oct!C44*2)+(Nov!C44*1)</f>
        <v>22972</v>
      </c>
      <c r="E44" s="8"/>
      <c r="F44" s="30">
        <f>(Jul!E44*5)+(Aug!E44*4)+(Sep!E44*3)+(Oct!E44*2)+(Nov!E44*1)</f>
        <v>0</v>
      </c>
      <c r="G44" s="8"/>
      <c r="H44" s="30">
        <f>Oct!H44+G44</f>
        <v>40169</v>
      </c>
      <c r="I44" s="30">
        <f t="shared" si="0"/>
        <v>0</v>
      </c>
      <c r="J44" s="30">
        <f t="shared" si="1"/>
        <v>63141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(Jul!C47*5)+(Aug!C47*4)+(Sep!C47*3)+(Oct!C47*2)+(Nov!C47*1)</f>
        <v>3242</v>
      </c>
      <c r="E47" s="8"/>
      <c r="F47" s="30">
        <f>(Jul!E47*5)+(Aug!E47*4)+(Sep!E47*3)+(Oct!E47*2)+(Nov!E47*1)</f>
        <v>0</v>
      </c>
      <c r="G47" s="8"/>
      <c r="H47" s="30">
        <f>Oct!H47+G47</f>
        <v>1621</v>
      </c>
      <c r="I47" s="30">
        <f t="shared" si="0"/>
        <v>0</v>
      </c>
      <c r="J47" s="30">
        <f t="shared" si="1"/>
        <v>4863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(Jul!C48*5)+(Aug!C48*4)+(Sep!C48*3)+(Oct!C48*2)+(Nov!C48*1)</f>
        <v>36784</v>
      </c>
      <c r="E48" s="8"/>
      <c r="F48" s="30">
        <f>(Jul!E48*5)+(Aug!E48*4)+(Sep!E48*3)+(Oct!E48*2)+(Nov!E48*1)</f>
        <v>0</v>
      </c>
      <c r="G48" s="8"/>
      <c r="H48" s="30">
        <f>Oct!H48+G48</f>
        <v>50852</v>
      </c>
      <c r="I48" s="30">
        <f t="shared" si="0"/>
        <v>0</v>
      </c>
      <c r="J48" s="30">
        <f t="shared" si="1"/>
        <v>87636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(Jul!C49*5)+(Aug!C49*4)+(Sep!C49*3)+(Oct!C49*2)+(Nov!C49*1)</f>
        <v>8720</v>
      </c>
      <c r="E49" s="8"/>
      <c r="F49" s="30">
        <f>(Jul!E49*5)+(Aug!E49*4)+(Sep!E49*3)+(Oct!E49*2)+(Nov!E49*1)</f>
        <v>0</v>
      </c>
      <c r="G49" s="8"/>
      <c r="H49" s="30">
        <f>Oct!H49+G49</f>
        <v>0</v>
      </c>
      <c r="I49" s="30">
        <f t="shared" si="0"/>
        <v>0</v>
      </c>
      <c r="J49" s="30">
        <f t="shared" si="1"/>
        <v>8720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1182</v>
      </c>
      <c r="D50" s="30">
        <f>(Jul!C50*5)+(Aug!C50*4)+(Sep!C50*3)+(Oct!C50*2)+(Nov!C50*1)</f>
        <v>54091</v>
      </c>
      <c r="E50" s="8"/>
      <c r="F50" s="30">
        <f>(Jul!E50*5)+(Aug!E50*4)+(Sep!E50*3)+(Oct!E50*2)+(Nov!E50*1)</f>
        <v>0</v>
      </c>
      <c r="G50" s="8"/>
      <c r="H50" s="30">
        <f>Oct!H50+G50</f>
        <v>100378</v>
      </c>
      <c r="I50" s="30">
        <f t="shared" si="0"/>
        <v>1182</v>
      </c>
      <c r="J50" s="30">
        <f t="shared" si="1"/>
        <v>154469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(Jul!C51*5)+(Aug!C51*4)+(Sep!C51*3)+(Oct!C51*2)+(Nov!C51*1)</f>
        <v>0</v>
      </c>
      <c r="E51" s="8"/>
      <c r="F51" s="30">
        <f>(Jul!E51*5)+(Aug!E51*4)+(Sep!E51*3)+(Oct!E51*2)+(Nov!E51*1)</f>
        <v>0</v>
      </c>
      <c r="G51" s="8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(Jul!C53*5)+(Aug!C53*4)+(Sep!C53*3)+(Oct!C53*2)+(Nov!C53*1)</f>
        <v>8300</v>
      </c>
      <c r="E53" s="8"/>
      <c r="F53" s="30">
        <f>(Jul!E53*5)+(Aug!E53*4)+(Sep!E53*3)+(Oct!E53*2)+(Nov!E53*1)</f>
        <v>0</v>
      </c>
      <c r="G53" s="8"/>
      <c r="H53" s="30">
        <f>Oct!H53+G53</f>
        <v>86632</v>
      </c>
      <c r="I53" s="30">
        <f t="shared" si="0"/>
        <v>0</v>
      </c>
      <c r="J53" s="30">
        <f t="shared" si="1"/>
        <v>94932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(Jul!C54*5)+(Aug!C54*4)+(Sep!C54*3)+(Oct!C54*2)+(Nov!C54*1)</f>
        <v>1335</v>
      </c>
      <c r="E54" s="8"/>
      <c r="F54" s="30">
        <f>(Jul!E54*5)+(Aug!E54*4)+(Sep!E54*3)+(Oct!E54*2)+(Nov!E54*1)</f>
        <v>0</v>
      </c>
      <c r="G54" s="8"/>
      <c r="H54" s="30">
        <f>Oct!H54+G54</f>
        <v>798</v>
      </c>
      <c r="I54" s="30">
        <f t="shared" si="0"/>
        <v>0</v>
      </c>
      <c r="J54" s="30">
        <f t="shared" si="1"/>
        <v>2133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264</v>
      </c>
      <c r="D55" s="30">
        <f>(Jul!C55*5)+(Aug!C55*4)+(Sep!C55*3)+(Oct!C55*2)+(Nov!C55*1)</f>
        <v>14645</v>
      </c>
      <c r="E55" s="8"/>
      <c r="F55" s="30">
        <f>(Jul!E55*5)+(Aug!E55*4)+(Sep!E55*3)+(Oct!E55*2)+(Nov!E55*1)</f>
        <v>0</v>
      </c>
      <c r="G55" s="8">
        <v>791</v>
      </c>
      <c r="H55" s="30">
        <f>Oct!H55+G55</f>
        <v>31450</v>
      </c>
      <c r="I55" s="30">
        <f t="shared" si="0"/>
        <v>1055</v>
      </c>
      <c r="J55" s="30">
        <f t="shared" si="1"/>
        <v>46095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2915</v>
      </c>
      <c r="D57" s="30">
        <f>(Jul!C57*5)+(Aug!C57*4)+(Sep!C57*3)+(Oct!C57*2)+(Nov!C57*1)</f>
        <v>36901</v>
      </c>
      <c r="E57" s="8"/>
      <c r="F57" s="30">
        <f>(Jul!E57*5)+(Aug!E57*4)+(Sep!E57*3)+(Oct!E57*2)+(Nov!E57*1)</f>
        <v>0</v>
      </c>
      <c r="G57" s="8">
        <v>31421</v>
      </c>
      <c r="H57" s="30">
        <f>Oct!H57+G57</f>
        <v>73065</v>
      </c>
      <c r="I57" s="30">
        <f t="shared" si="0"/>
        <v>34336</v>
      </c>
      <c r="J57" s="30">
        <f t="shared" si="1"/>
        <v>109966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(Jul!C60*5)+(Aug!C60*4)+(Sep!C60*3)+(Oct!C60*2)+(Nov!C60*1)</f>
        <v>25755</v>
      </c>
      <c r="E60" s="8"/>
      <c r="F60" s="30">
        <f>(Jul!E60*5)+(Aug!E60*4)+(Sep!E60*3)+(Oct!E60*2)+(Nov!E60*1)</f>
        <v>1506</v>
      </c>
      <c r="G60" s="8"/>
      <c r="H60" s="30">
        <f>Oct!H60+G60</f>
        <v>37737</v>
      </c>
      <c r="I60" s="30">
        <f t="shared" si="0"/>
        <v>0</v>
      </c>
      <c r="J60" s="30">
        <f t="shared" si="1"/>
        <v>64998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(Jul!C63*5)+(Aug!C63*4)+(Sep!C63*3)+(Oct!C63*2)+(Nov!C63*1)</f>
        <v>0</v>
      </c>
      <c r="E63" s="8"/>
      <c r="F63" s="30">
        <f>(Jul!E63*5)+(Aug!E63*4)+(Sep!E63*3)+(Oct!E63*2)+(Nov!E63*1)</f>
        <v>0</v>
      </c>
      <c r="G63" s="8"/>
      <c r="H63" s="30">
        <f>Oct!H63+G63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(Jul!C71*5)+(Aug!C71*4)+(Sep!C71*3)+(Oct!C71*2)+(Nov!C71*1)</f>
        <v>0</v>
      </c>
      <c r="E71" s="8"/>
      <c r="F71" s="30">
        <f>(Jul!E71*5)+(Aug!E71*4)+(Sep!E71*3)+(Oct!E71*2)+(Nov!E71*1)</f>
        <v>0</v>
      </c>
      <c r="G71" s="8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>SUM(C5:C31)</f>
        <v>2818</v>
      </c>
      <c r="D72" s="31">
        <f t="shared" ref="D72:J72" si="4">SUM(D5:D31)</f>
        <v>73752</v>
      </c>
      <c r="E72" s="31">
        <f t="shared" si="4"/>
        <v>0</v>
      </c>
      <c r="F72" s="31">
        <f t="shared" si="4"/>
        <v>0</v>
      </c>
      <c r="G72" s="31">
        <f t="shared" si="4"/>
        <v>41798</v>
      </c>
      <c r="H72" s="31">
        <f t="shared" si="4"/>
        <v>336127</v>
      </c>
      <c r="I72" s="31">
        <f t="shared" si="4"/>
        <v>44616</v>
      </c>
      <c r="J72" s="31">
        <f t="shared" si="4"/>
        <v>409879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9599</v>
      </c>
      <c r="D73" s="31">
        <f t="shared" si="5"/>
        <v>313287</v>
      </c>
      <c r="E73" s="31">
        <f t="shared" si="5"/>
        <v>0</v>
      </c>
      <c r="F73" s="31">
        <f t="shared" si="5"/>
        <v>1506</v>
      </c>
      <c r="G73" s="31">
        <f t="shared" si="5"/>
        <v>38501</v>
      </c>
      <c r="H73" s="31">
        <f t="shared" si="5"/>
        <v>667576</v>
      </c>
      <c r="I73" s="31">
        <f t="shared" si="5"/>
        <v>48100</v>
      </c>
      <c r="J73" s="31">
        <f t="shared" si="5"/>
        <v>982369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12417</v>
      </c>
      <c r="D74" s="31">
        <f t="shared" ref="D74:J74" si="6">SUM(D72:D73)</f>
        <v>387039</v>
      </c>
      <c r="E74" s="31">
        <f t="shared" si="6"/>
        <v>0</v>
      </c>
      <c r="F74" s="31">
        <f t="shared" si="6"/>
        <v>1506</v>
      </c>
      <c r="G74" s="31">
        <f t="shared" si="6"/>
        <v>80299</v>
      </c>
      <c r="H74" s="31">
        <f t="shared" si="6"/>
        <v>1003703</v>
      </c>
      <c r="I74" s="31">
        <f t="shared" si="6"/>
        <v>92716</v>
      </c>
      <c r="J74" s="31">
        <f t="shared" si="6"/>
        <v>1392248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C62" sqref="C62"/>
    </sheetView>
  </sheetViews>
  <sheetFormatPr defaultRowHeight="13.2" x14ac:dyDescent="0.25"/>
  <cols>
    <col min="1" max="1" width="17.66406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132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2790</v>
      </c>
      <c r="D5" s="30">
        <f>(Jul!C5*6)+(Aug!C5*5)+(Sep!C5*4)+(Oct!C5*3)+(Nov!C5*2)+(Dec!C5*1)</f>
        <v>29251</v>
      </c>
      <c r="E5" s="8"/>
      <c r="F5" s="30">
        <f>(Jul!E5*6)+(Aug!E5*5)+(Sep!E5*4)+(Oct!E5*3)+(Nov!E5*2)+(Dec!E5*1)</f>
        <v>0</v>
      </c>
      <c r="G5" s="8">
        <v>16937</v>
      </c>
      <c r="H5" s="30">
        <f>Nov!H5+G5</f>
        <v>63977</v>
      </c>
      <c r="I5" s="30">
        <f t="shared" ref="I5:I63" si="0">C5+E5+G5</f>
        <v>19727</v>
      </c>
      <c r="J5" s="30">
        <f t="shared" ref="J5:J63" si="1">D5+F5+H5</f>
        <v>93228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(Jul!C6*6)+(Aug!C6*5)+(Sep!C6*4)+(Oct!C6*3)+(Nov!C6*2)+(Dec!C6*1)</f>
        <v>0</v>
      </c>
      <c r="E6" s="8"/>
      <c r="F6" s="30">
        <f>(Jul!E6*6)+(Aug!E6*5)+(Sep!E6*4)+(Oct!E6*3)+(Nov!E6*2)+(Dec!E6*1)</f>
        <v>0</v>
      </c>
      <c r="G6" s="8"/>
      <c r="H6" s="30">
        <f>Nov!H6+G6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>
        <v>587</v>
      </c>
      <c r="D7" s="30">
        <f>(Jul!C7*6)+(Aug!C7*5)+(Sep!C7*4)+(Oct!C7*3)+(Nov!C7*2)+(Dec!C7*1)</f>
        <v>587</v>
      </c>
      <c r="E7" s="8"/>
      <c r="F7" s="30">
        <f>(Jul!E7*6)+(Aug!E7*5)+(Sep!E7*4)+(Oct!E7*3)+(Nov!E7*2)+(Dec!E7*1)</f>
        <v>0</v>
      </c>
      <c r="G7" s="8"/>
      <c r="H7" s="30">
        <f>Nov!H7+G7</f>
        <v>0</v>
      </c>
      <c r="I7" s="30">
        <f t="shared" si="0"/>
        <v>587</v>
      </c>
      <c r="J7" s="30">
        <f t="shared" si="1"/>
        <v>587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(Jul!C9*6)+(Aug!C9*5)+(Sep!C9*4)+(Oct!C9*3)+(Nov!C9*2)+(Dec!C9*1)</f>
        <v>18249</v>
      </c>
      <c r="E9" s="8"/>
      <c r="F9" s="30">
        <f>(Jul!E9*6)+(Aug!E9*5)+(Sep!E9*4)+(Oct!E9*3)+(Nov!E9*2)+(Dec!E9*1)</f>
        <v>0</v>
      </c>
      <c r="G9" s="8"/>
      <c r="H9" s="30">
        <f>Nov!H9+G9</f>
        <v>129393</v>
      </c>
      <c r="I9" s="30">
        <f t="shared" si="0"/>
        <v>0</v>
      </c>
      <c r="J9" s="30">
        <f t="shared" si="1"/>
        <v>147642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(Jul!C10*6)+(Aug!C10*5)+(Sep!C10*4)+(Oct!C10*3)+(Nov!C10*2)+(Dec!C10*1)</f>
        <v>0</v>
      </c>
      <c r="E10" s="8"/>
      <c r="F10" s="30">
        <f>(Jul!E10*6)+(Aug!E10*5)+(Sep!E10*4)+(Oct!E10*3)+(Nov!E10*2)+(Dec!E10*1)</f>
        <v>0</v>
      </c>
      <c r="G10" s="8"/>
      <c r="H10" s="30">
        <f>Nov!H10+G10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(Jul!C11*6)+(Aug!C11*5)+(Sep!C11*4)+(Oct!C11*3)+(Nov!C11*2)+(Dec!C11*1)</f>
        <v>1942</v>
      </c>
      <c r="E11" s="8"/>
      <c r="F11" s="30">
        <f>(Jul!E11*6)+(Aug!E11*5)+(Sep!E11*4)+(Oct!E11*3)+(Nov!E11*2)+(Dec!E11*1)</f>
        <v>0</v>
      </c>
      <c r="G11" s="8">
        <v>3003</v>
      </c>
      <c r="H11" s="30">
        <f>Nov!H11+G11</f>
        <v>6219</v>
      </c>
      <c r="I11" s="30">
        <f t="shared" si="0"/>
        <v>3003</v>
      </c>
      <c r="J11" s="30">
        <f t="shared" si="1"/>
        <v>8161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(Jul!C12*6)+(Aug!C12*5)+(Sep!C12*4)+(Oct!C12*3)+(Nov!C12*2)+(Dec!C12*1)</f>
        <v>144</v>
      </c>
      <c r="E12" s="8"/>
      <c r="F12" s="30">
        <f>(Jul!E12*6)+(Aug!E12*5)+(Sep!E12*4)+(Oct!E12*3)+(Nov!E12*2)+(Dec!E12*1)</f>
        <v>0</v>
      </c>
      <c r="G12" s="8"/>
      <c r="H12" s="30">
        <f>Nov!H12+G12</f>
        <v>432</v>
      </c>
      <c r="I12" s="30">
        <f t="shared" si="0"/>
        <v>0</v>
      </c>
      <c r="J12" s="30">
        <f t="shared" si="1"/>
        <v>576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(Jul!C13*6)+(Aug!C13*5)+(Sep!C13*4)+(Oct!C13*3)+(Nov!C13*2)+(Dec!C13*1)</f>
        <v>4632</v>
      </c>
      <c r="E13" s="8"/>
      <c r="F13" s="30">
        <f>(Jul!E13*6)+(Aug!E13*5)+(Sep!E13*4)+(Oct!E13*3)+(Nov!E13*2)+(Dec!E13*1)</f>
        <v>0</v>
      </c>
      <c r="G13" s="8"/>
      <c r="H13" s="30">
        <f>Nov!H13+G13</f>
        <v>10645</v>
      </c>
      <c r="I13" s="30">
        <f t="shared" si="0"/>
        <v>0</v>
      </c>
      <c r="J13" s="30">
        <f t="shared" si="1"/>
        <v>15277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(Jul!C16*6)+(Aug!C16*5)+(Sep!C16*4)+(Oct!C16*3)+(Nov!C16*2)+(Dec!C16*1)</f>
        <v>7945</v>
      </c>
      <c r="E16" s="8"/>
      <c r="F16" s="30">
        <f>(Jul!E16*6)+(Aug!E16*5)+(Sep!E16*4)+(Oct!E16*3)+(Nov!E16*2)+(Dec!E16*1)</f>
        <v>0</v>
      </c>
      <c r="G16" s="8"/>
      <c r="H16" s="30">
        <f>Nov!H16+G16</f>
        <v>8871</v>
      </c>
      <c r="I16" s="30">
        <f t="shared" si="0"/>
        <v>0</v>
      </c>
      <c r="J16" s="30">
        <f t="shared" si="1"/>
        <v>16816</v>
      </c>
    </row>
    <row r="17" spans="1:10" s="1" customFormat="1" ht="15.75" customHeight="1" x14ac:dyDescent="0.25">
      <c r="A17" s="5" t="s">
        <v>46</v>
      </c>
      <c r="B17" s="6" t="s">
        <v>22</v>
      </c>
      <c r="C17" s="7">
        <v>1388</v>
      </c>
      <c r="D17" s="30">
        <f>(Jul!C17*6)+(Aug!C17*5)+(Sep!C17*4)+(Oct!C17*3)+(Nov!C17*2)+(Dec!C17*1)</f>
        <v>1388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1388</v>
      </c>
      <c r="J17" s="30">
        <f t="shared" si="1"/>
        <v>1388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(Jul!C20*6)+(Aug!C20*5)+(Sep!C20*4)+(Oct!C20*3)+(Nov!C20*2)+(Dec!C20*1)</f>
        <v>1248</v>
      </c>
      <c r="E20" s="8"/>
      <c r="F20" s="30">
        <f>(Jul!E20*6)+(Aug!E20*5)+(Sep!E20*4)+(Oct!E20*3)+(Nov!E20*2)+(Dec!E20*1)</f>
        <v>0</v>
      </c>
      <c r="G20" s="8"/>
      <c r="H20" s="30">
        <f>Nov!H20+G20</f>
        <v>6003</v>
      </c>
      <c r="I20" s="30">
        <f t="shared" si="0"/>
        <v>0</v>
      </c>
      <c r="J20" s="30">
        <f t="shared" si="1"/>
        <v>7251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>
        <v>236</v>
      </c>
      <c r="D22" s="30">
        <f>(Jul!C22*6)+(Aug!C22*5)+(Sep!C22*4)+(Oct!C22*3)+(Nov!C22*2)+(Dec!C22*1)</f>
        <v>442</v>
      </c>
      <c r="E22" s="8"/>
      <c r="F22" s="30">
        <f>(Jul!E22*6)+(Aug!E22*5)+(Sep!E22*4)+(Oct!E22*3)+(Nov!E22*2)+(Dec!E22*1)</f>
        <v>0</v>
      </c>
      <c r="G22" s="8">
        <v>617</v>
      </c>
      <c r="H22" s="30">
        <f>Nov!H22+G22</f>
        <v>8719</v>
      </c>
      <c r="I22" s="30">
        <f t="shared" si="0"/>
        <v>853</v>
      </c>
      <c r="J22" s="30">
        <f t="shared" si="1"/>
        <v>9161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(Jul!C27*6)+(Aug!C27*5)+(Sep!C27*4)+(Oct!C27*3)+(Nov!C27*2)+(Dec!C27*1)</f>
        <v>13374</v>
      </c>
      <c r="E27" s="8"/>
      <c r="F27" s="30">
        <f>(Jul!E27*6)+(Aug!E27*5)+(Sep!E27*4)+(Oct!E27*3)+(Nov!E27*2)+(Dec!E27*1)</f>
        <v>0</v>
      </c>
      <c r="G27" s="8"/>
      <c r="H27" s="30">
        <f>Nov!H27+G27</f>
        <v>68699</v>
      </c>
      <c r="I27" s="30">
        <f t="shared" si="0"/>
        <v>0</v>
      </c>
      <c r="J27" s="30">
        <f t="shared" si="1"/>
        <v>82073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(Jul!C28*6)+(Aug!C28*5)+(Sep!C28*4)+(Oct!C28*3)+(Nov!C28*2)+(Dec!C28*1)</f>
        <v>5388</v>
      </c>
      <c r="E28" s="8"/>
      <c r="F28" s="30">
        <f>(Jul!E28*6)+(Aug!E28*5)+(Sep!E28*4)+(Oct!E28*3)+(Nov!E28*2)+(Dec!E28*1)</f>
        <v>0</v>
      </c>
      <c r="G28" s="8"/>
      <c r="H28" s="30">
        <f>Nov!H28+G28</f>
        <v>5388</v>
      </c>
      <c r="I28" s="30">
        <f t="shared" si="0"/>
        <v>0</v>
      </c>
      <c r="J28" s="30">
        <f t="shared" si="1"/>
        <v>10776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(Jul!C29*6)+(Aug!C29*5)+(Sep!C29*4)+(Oct!C29*3)+(Nov!C29*2)+(Dec!C29*1)</f>
        <v>2384</v>
      </c>
      <c r="E29" s="8"/>
      <c r="F29" s="30">
        <f>(Jul!E29*6)+(Aug!E29*5)+(Sep!E29*4)+(Oct!E29*3)+(Nov!E29*2)+(Dec!E29*1)</f>
        <v>0</v>
      </c>
      <c r="G29" s="8"/>
      <c r="H29" s="30">
        <f>Nov!H29+G29</f>
        <v>22509</v>
      </c>
      <c r="I29" s="30">
        <f t="shared" si="0"/>
        <v>0</v>
      </c>
      <c r="J29" s="30">
        <f t="shared" si="1"/>
        <v>24893</v>
      </c>
    </row>
    <row r="30" spans="1:10" s="1" customFormat="1" ht="15.75" customHeight="1" x14ac:dyDescent="0.25">
      <c r="A30" s="5" t="s">
        <v>82</v>
      </c>
      <c r="B30" s="6" t="s">
        <v>22</v>
      </c>
      <c r="C30" s="7">
        <v>685</v>
      </c>
      <c r="D30" s="30">
        <f>(Jul!C30*6)+(Aug!C30*5)+(Sep!C30*4)+(Oct!C30*3)+(Nov!C30*2)+(Dec!C30*1)</f>
        <v>9423</v>
      </c>
      <c r="E30" s="8"/>
      <c r="F30" s="30">
        <f>(Jul!E30*6)+(Aug!E30*5)+(Sep!E30*4)+(Oct!E30*3)+(Nov!E30*2)+(Dec!E30*1)</f>
        <v>0</v>
      </c>
      <c r="G30" s="8">
        <v>3531</v>
      </c>
      <c r="H30" s="30">
        <f>Nov!H30+G30</f>
        <v>14917</v>
      </c>
      <c r="I30" s="30">
        <f t="shared" si="0"/>
        <v>4216</v>
      </c>
      <c r="J30" s="30">
        <f t="shared" si="1"/>
        <v>24340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(Jul!C31*6)+(Aug!C31*5)+(Sep!C31*4)+(Oct!C31*3)+(Nov!C31*2)+(Dec!C31*1)</f>
        <v>5597</v>
      </c>
      <c r="E31" s="8"/>
      <c r="F31" s="30">
        <f>(Jul!E31*6)+(Aug!E31*5)+(Sep!E31*4)+(Oct!E31*3)+(Nov!E31*2)+(Dec!E31*1)</f>
        <v>0</v>
      </c>
      <c r="G31" s="8">
        <v>1280</v>
      </c>
      <c r="H31" s="30">
        <f>Nov!H31+G31</f>
        <v>14704</v>
      </c>
      <c r="I31" s="30">
        <f t="shared" si="0"/>
        <v>1280</v>
      </c>
      <c r="J31" s="30">
        <f t="shared" si="1"/>
        <v>20301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1889</v>
      </c>
      <c r="D33" s="30">
        <f>(Jul!C33*6)+(Aug!C33*5)+(Sep!C33*4)+(Oct!C33*3)+(Nov!C33*2)+(Dec!C33*1)</f>
        <v>36148</v>
      </c>
      <c r="E33" s="8"/>
      <c r="F33" s="30">
        <f>(Jul!E33*6)+(Aug!E33*5)+(Sep!E33*4)+(Oct!E33*3)+(Nov!E33*2)+(Dec!E33*1)</f>
        <v>0</v>
      </c>
      <c r="G33" s="8">
        <v>11331</v>
      </c>
      <c r="H33" s="30">
        <f>Nov!H33+G33</f>
        <v>59211</v>
      </c>
      <c r="I33" s="30">
        <f t="shared" si="0"/>
        <v>13220</v>
      </c>
      <c r="J33" s="30">
        <f t="shared" si="1"/>
        <v>95359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1335</v>
      </c>
      <c r="D35" s="30">
        <f>(Jul!C35*6)+(Aug!C35*5)+(Sep!C35*4)+(Oct!C35*3)+(Nov!C35*2)+(Dec!C35*1)</f>
        <v>39011</v>
      </c>
      <c r="E35" s="8"/>
      <c r="F35" s="30">
        <f>(Jul!E35*6)+(Aug!E35*5)+(Sep!E35*4)+(Oct!E35*3)+(Nov!E35*2)+(Dec!E35*1)</f>
        <v>0</v>
      </c>
      <c r="G35" s="8">
        <v>14682</v>
      </c>
      <c r="H35" s="30">
        <f>Nov!H35+G35</f>
        <v>122616</v>
      </c>
      <c r="I35" s="30">
        <f t="shared" si="0"/>
        <v>16017</v>
      </c>
      <c r="J35" s="30">
        <f t="shared" si="1"/>
        <v>161627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(Jul!C37*6)+(Aug!C37*5)+(Sep!C37*4)+(Oct!C37*3)+(Nov!C37*2)+(Dec!C37*1)</f>
        <v>2826</v>
      </c>
      <c r="E37" s="8"/>
      <c r="F37" s="30">
        <f>(Jul!E37*6)+(Aug!E37*5)+(Sep!E37*4)+(Oct!E37*3)+(Nov!E37*2)+(Dec!E37*1)</f>
        <v>0</v>
      </c>
      <c r="G37" s="8"/>
      <c r="H37" s="30">
        <f>Nov!H37+G37</f>
        <v>2728</v>
      </c>
      <c r="I37" s="30">
        <f t="shared" si="0"/>
        <v>0</v>
      </c>
      <c r="J37" s="30">
        <f t="shared" si="1"/>
        <v>5554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3555</v>
      </c>
      <c r="D39" s="30">
        <f>(Jul!C39*6)+(Aug!C39*5)+(Sep!C39*4)+(Oct!C39*3)+(Nov!C39*2)+(Dec!C39*1)</f>
        <v>63225</v>
      </c>
      <c r="E39" s="8"/>
      <c r="F39" s="30">
        <f>(Jul!E39*6)+(Aug!E39*5)+(Sep!E39*4)+(Oct!E39*3)+(Nov!E39*2)+(Dec!E39*1)</f>
        <v>0</v>
      </c>
      <c r="G39" s="8">
        <v>24452</v>
      </c>
      <c r="H39" s="30">
        <f>Nov!H39+G39</f>
        <v>108212</v>
      </c>
      <c r="I39" s="30">
        <f t="shared" si="0"/>
        <v>28007</v>
      </c>
      <c r="J39" s="30">
        <f t="shared" si="1"/>
        <v>171437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(Jul!C42*6)+(Aug!C42*5)+(Sep!C42*4)+(Oct!C42*3)+(Nov!C42*2)+(Dec!C42*1)</f>
        <v>648</v>
      </c>
      <c r="E42" s="8"/>
      <c r="F42" s="30">
        <f>(Jul!E42*6)+(Aug!E42*5)+(Sep!E42*4)+(Oct!E42*3)+(Nov!E42*2)+(Dec!E42*1)</f>
        <v>0</v>
      </c>
      <c r="G42" s="8"/>
      <c r="H42" s="30">
        <f>Nov!H42+G42</f>
        <v>2572</v>
      </c>
      <c r="I42" s="30">
        <f t="shared" si="0"/>
        <v>0</v>
      </c>
      <c r="J42" s="30">
        <f t="shared" si="1"/>
        <v>3220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2666</v>
      </c>
      <c r="D44" s="30">
        <f>(Jul!C44*6)+(Aug!C44*5)+(Sep!C44*4)+(Oct!C44*3)+(Nov!C44*2)+(Dec!C44*1)</f>
        <v>31229</v>
      </c>
      <c r="E44" s="8"/>
      <c r="F44" s="30">
        <f>(Jul!E44*6)+(Aug!E44*5)+(Sep!E44*4)+(Oct!E44*3)+(Nov!E44*2)+(Dec!E44*1)</f>
        <v>0</v>
      </c>
      <c r="G44" s="8">
        <v>2319</v>
      </c>
      <c r="H44" s="30">
        <f>Nov!H44+G44</f>
        <v>42488</v>
      </c>
      <c r="I44" s="30">
        <f t="shared" si="0"/>
        <v>4985</v>
      </c>
      <c r="J44" s="30">
        <f t="shared" si="1"/>
        <v>73717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(Jul!C47*6)+(Aug!C47*5)+(Sep!C47*4)+(Oct!C47*3)+(Nov!C47*2)+(Dec!C47*1)</f>
        <v>4863</v>
      </c>
      <c r="E47" s="8"/>
      <c r="F47" s="30">
        <f>(Jul!E47*6)+(Aug!E47*5)+(Sep!E47*4)+(Oct!E47*3)+(Nov!E47*2)+(Dec!E47*1)</f>
        <v>0</v>
      </c>
      <c r="G47" s="8"/>
      <c r="H47" s="30">
        <f>Nov!H47+G47</f>
        <v>1621</v>
      </c>
      <c r="I47" s="30">
        <f t="shared" si="0"/>
        <v>0</v>
      </c>
      <c r="J47" s="30">
        <f t="shared" si="1"/>
        <v>6484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(Jul!C48*6)+(Aug!C48*5)+(Sep!C48*4)+(Oct!C48*3)+(Nov!C48*2)+(Dec!C48*1)</f>
        <v>45108</v>
      </c>
      <c r="E48" s="8"/>
      <c r="F48" s="30">
        <f>(Jul!E48*6)+(Aug!E48*5)+(Sep!E48*4)+(Oct!E48*3)+(Nov!E48*2)+(Dec!E48*1)</f>
        <v>0</v>
      </c>
      <c r="G48" s="8"/>
      <c r="H48" s="30">
        <f>Nov!H48+G48</f>
        <v>50852</v>
      </c>
      <c r="I48" s="30">
        <f t="shared" si="0"/>
        <v>0</v>
      </c>
      <c r="J48" s="30">
        <f t="shared" si="1"/>
        <v>95960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(Jul!C49*6)+(Aug!C49*5)+(Sep!C49*4)+(Oct!C49*3)+(Nov!C49*2)+(Dec!C49*1)</f>
        <v>10464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10464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1492</v>
      </c>
      <c r="D50" s="30">
        <f>(Jul!C50*6)+(Aug!C50*5)+(Sep!C50*4)+(Oct!C50*3)+(Nov!C50*2)+(Dec!C50*1)</f>
        <v>71390</v>
      </c>
      <c r="E50" s="8"/>
      <c r="F50" s="30">
        <f>(Jul!E50*6)+(Aug!E50*5)+(Sep!E50*4)+(Oct!E50*3)+(Nov!E50*2)+(Dec!E50*1)</f>
        <v>0</v>
      </c>
      <c r="G50" s="8">
        <v>2324</v>
      </c>
      <c r="H50" s="30">
        <f>Nov!H50+G50</f>
        <v>102702</v>
      </c>
      <c r="I50" s="30">
        <f t="shared" si="0"/>
        <v>3816</v>
      </c>
      <c r="J50" s="30">
        <f t="shared" si="1"/>
        <v>174092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(Jul!C53*6)+(Aug!C53*5)+(Sep!C53*4)+(Oct!C53*3)+(Nov!C53*2)+(Dec!C53*1)</f>
        <v>9960</v>
      </c>
      <c r="E53" s="8"/>
      <c r="F53" s="30">
        <f>(Jul!E53*6)+(Aug!E53*5)+(Sep!E53*4)+(Oct!E53*3)+(Nov!E53*2)+(Dec!E53*1)</f>
        <v>0</v>
      </c>
      <c r="G53" s="8"/>
      <c r="H53" s="30">
        <f>Nov!H53+G53</f>
        <v>86632</v>
      </c>
      <c r="I53" s="30">
        <f t="shared" si="0"/>
        <v>0</v>
      </c>
      <c r="J53" s="30">
        <f t="shared" si="1"/>
        <v>96592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(Jul!C54*6)+(Aug!C54*5)+(Sep!C54*4)+(Oct!C54*3)+(Nov!C54*2)+(Dec!C54*1)</f>
        <v>1602</v>
      </c>
      <c r="E54" s="8"/>
      <c r="F54" s="30">
        <f>(Jul!E54*6)+(Aug!E54*5)+(Sep!E54*4)+(Oct!E54*3)+(Nov!E54*2)+(Dec!E54*1)</f>
        <v>0</v>
      </c>
      <c r="G54" s="8"/>
      <c r="H54" s="30">
        <f>Nov!H54+G54</f>
        <v>798</v>
      </c>
      <c r="I54" s="30">
        <f t="shared" si="0"/>
        <v>0</v>
      </c>
      <c r="J54" s="30">
        <f t="shared" si="1"/>
        <v>2400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(Jul!C55*6)+(Aug!C55*5)+(Sep!C55*4)+(Oct!C55*3)+(Nov!C55*2)+(Dec!C55*1)</f>
        <v>20278</v>
      </c>
      <c r="E55" s="8"/>
      <c r="F55" s="30">
        <f>(Jul!E55*6)+(Aug!E55*5)+(Sep!E55*4)+(Oct!E55*3)+(Nov!E55*2)+(Dec!E55*1)</f>
        <v>0</v>
      </c>
      <c r="G55" s="8"/>
      <c r="H55" s="30">
        <f>Nov!H55+G55</f>
        <v>31450</v>
      </c>
      <c r="I55" s="30">
        <f t="shared" si="0"/>
        <v>0</v>
      </c>
      <c r="J55" s="30">
        <f t="shared" si="1"/>
        <v>51728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2498</v>
      </c>
      <c r="D57" s="30">
        <f>(Jul!C57*6)+(Aug!C57*5)+(Sep!C57*4)+(Oct!C57*3)+(Nov!C57*2)+(Dec!C57*1)</f>
        <v>53082</v>
      </c>
      <c r="E57" s="8"/>
      <c r="F57" s="30">
        <f>(Jul!E57*6)+(Aug!E57*5)+(Sep!E57*4)+(Oct!E57*3)+(Nov!E57*2)+(Dec!E57*1)</f>
        <v>0</v>
      </c>
      <c r="G57" s="8">
        <v>3275</v>
      </c>
      <c r="H57" s="30">
        <f>Nov!H57+G57</f>
        <v>76340</v>
      </c>
      <c r="I57" s="30">
        <f t="shared" si="0"/>
        <v>5773</v>
      </c>
      <c r="J57" s="30">
        <f t="shared" si="1"/>
        <v>129422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242</v>
      </c>
      <c r="D60" s="30">
        <f>(Jul!C60*6)+(Aug!C60*5)+(Sep!C60*4)+(Oct!C60*3)+(Nov!C60*2)+(Dec!C60*1)</f>
        <v>32167</v>
      </c>
      <c r="E60" s="8"/>
      <c r="F60" s="30">
        <f>(Jul!E60*6)+(Aug!E60*5)+(Sep!E60*4)+(Oct!E60*3)+(Nov!E60*2)+(Dec!E60*1)</f>
        <v>2008</v>
      </c>
      <c r="G60" s="8">
        <v>2120</v>
      </c>
      <c r="H60" s="30">
        <f>Nov!H60+G60</f>
        <v>39857</v>
      </c>
      <c r="I60" s="30">
        <f t="shared" si="0"/>
        <v>2362</v>
      </c>
      <c r="J60" s="30">
        <f t="shared" si="1"/>
        <v>74032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(Jul!C63*6)+(Aug!C63*5)+(Sep!C63*4)+(Oct!C63*3)+(Nov!C63*2)+(Dec!C63*1)</f>
        <v>0</v>
      </c>
      <c r="E63" s="8"/>
      <c r="F63" s="30">
        <f>(Jul!E63*6)+(Aug!E63*5)+(Sep!E63*4)+(Oct!E63*3)+(Nov!E63*2)+(Dec!E63*1)</f>
        <v>0</v>
      </c>
      <c r="G63" s="8"/>
      <c r="H63" s="30">
        <f>Nov!H63+G63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5686</v>
      </c>
      <c r="D72" s="31">
        <f t="shared" si="4"/>
        <v>101994</v>
      </c>
      <c r="E72" s="31">
        <f t="shared" si="4"/>
        <v>0</v>
      </c>
      <c r="F72" s="31">
        <f t="shared" si="4"/>
        <v>0</v>
      </c>
      <c r="G72" s="31">
        <f t="shared" si="4"/>
        <v>25368</v>
      </c>
      <c r="H72" s="31">
        <f t="shared" si="4"/>
        <v>361495</v>
      </c>
      <c r="I72" s="31">
        <f t="shared" si="4"/>
        <v>31054</v>
      </c>
      <c r="J72" s="31">
        <f t="shared" si="4"/>
        <v>463489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13677</v>
      </c>
      <c r="D73" s="31">
        <f t="shared" si="5"/>
        <v>422001</v>
      </c>
      <c r="E73" s="31">
        <f t="shared" si="5"/>
        <v>0</v>
      </c>
      <c r="F73" s="31">
        <f t="shared" si="5"/>
        <v>2008</v>
      </c>
      <c r="G73" s="31">
        <f t="shared" si="5"/>
        <v>60503</v>
      </c>
      <c r="H73" s="31">
        <f t="shared" si="5"/>
        <v>728079</v>
      </c>
      <c r="I73" s="31">
        <f t="shared" si="5"/>
        <v>74180</v>
      </c>
      <c r="J73" s="31">
        <f t="shared" si="5"/>
        <v>1152088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19363</v>
      </c>
      <c r="D74" s="31">
        <f t="shared" ref="D74:J74" si="6">SUM(D72:D73)</f>
        <v>523995</v>
      </c>
      <c r="E74" s="31">
        <f t="shared" si="6"/>
        <v>0</v>
      </c>
      <c r="F74" s="31">
        <f t="shared" si="6"/>
        <v>2008</v>
      </c>
      <c r="G74" s="31">
        <f t="shared" si="6"/>
        <v>85871</v>
      </c>
      <c r="H74" s="31">
        <f t="shared" si="6"/>
        <v>1089574</v>
      </c>
      <c r="I74" s="31">
        <f t="shared" si="6"/>
        <v>105234</v>
      </c>
      <c r="J74" s="31">
        <f t="shared" si="6"/>
        <v>1615577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C64" sqref="C64"/>
    </sheetView>
  </sheetViews>
  <sheetFormatPr defaultRowHeight="13.2" x14ac:dyDescent="0.25"/>
  <cols>
    <col min="1" max="1" width="19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133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4975</v>
      </c>
      <c r="D5" s="30">
        <f>(Jul!C5*7)+(Aug!C5*6)+(Sep!C5*5)+(Oct!C5*4)+(Nov!C5*3)+(Dec!C5*2)+(Jan!C5*1)</f>
        <v>42466</v>
      </c>
      <c r="E5" s="8"/>
      <c r="F5" s="30">
        <f>(Jul!E5*7)+(Aug!E5*6)+(Sep!E5*5)+(Oct!E5*4)+(Nov!E5*3)+(Dec!E5*2)+(Jan!E5*1)</f>
        <v>0</v>
      </c>
      <c r="G5" s="8">
        <v>16390</v>
      </c>
      <c r="H5" s="30">
        <f>Dec!H5+G5</f>
        <v>80367</v>
      </c>
      <c r="I5" s="30">
        <f t="shared" ref="I5:I63" si="0">C5+E5+G5</f>
        <v>21365</v>
      </c>
      <c r="J5" s="30">
        <f t="shared" ref="J5:J63" si="1">D5+F5+H5</f>
        <v>122833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(Jul!C6*7)+(Aug!C6*6)+(Sep!C6*5)+(Oct!C6*4)+(Nov!C6*3)+(Dec!C6*2)+(Jan!C6*1)</f>
        <v>0</v>
      </c>
      <c r="E6" s="8"/>
      <c r="F6" s="30">
        <f>(Jul!E6*7)+(Aug!E6*6)+(Sep!E6*5)+(Oct!E6*4)+(Nov!E6*3)+(Dec!E6*2)+(Jan!E6*1)</f>
        <v>0</v>
      </c>
      <c r="G6" s="8"/>
      <c r="H6" s="30">
        <f>Dec!H6+G6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(Jul!C7*7)+(Aug!C7*6)+(Sep!C7*5)+(Oct!C7*4)+(Nov!C7*3)+(Dec!C7*2)+(Jan!C7*1)</f>
        <v>1174</v>
      </c>
      <c r="E7" s="8"/>
      <c r="F7" s="30">
        <f>(Jul!E7*7)+(Aug!E7*6)+(Sep!E7*5)+(Oct!E7*4)+(Nov!E7*3)+(Dec!E7*2)+(Jan!E7*1)</f>
        <v>0</v>
      </c>
      <c r="G7" s="8"/>
      <c r="H7" s="30">
        <f>Dec!H7+G7</f>
        <v>0</v>
      </c>
      <c r="I7" s="30">
        <f t="shared" si="0"/>
        <v>0</v>
      </c>
      <c r="J7" s="30">
        <f t="shared" si="1"/>
        <v>1174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>
        <v>1621</v>
      </c>
      <c r="D9" s="30">
        <f>(Jul!C9*7)+(Aug!C9*6)+(Sep!C9*5)+(Oct!C9*4)+(Nov!C9*3)+(Dec!C9*2)+(Jan!C9*1)</f>
        <v>23980</v>
      </c>
      <c r="E9" s="8"/>
      <c r="F9" s="30">
        <f>(Jul!E9*7)+(Aug!E9*6)+(Sep!E9*5)+(Oct!E9*4)+(Nov!E9*3)+(Dec!E9*2)+(Jan!E9*1)</f>
        <v>0</v>
      </c>
      <c r="G9" s="8">
        <v>4864</v>
      </c>
      <c r="H9" s="30">
        <f>Dec!H9+G9</f>
        <v>134257</v>
      </c>
      <c r="I9" s="30">
        <f t="shared" si="0"/>
        <v>6485</v>
      </c>
      <c r="J9" s="30">
        <f t="shared" si="1"/>
        <v>158237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0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2615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6219</v>
      </c>
      <c r="I11" s="30">
        <f t="shared" si="0"/>
        <v>0</v>
      </c>
      <c r="J11" s="30">
        <f t="shared" si="1"/>
        <v>8834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216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432</v>
      </c>
      <c r="I12" s="30">
        <f t="shared" si="0"/>
        <v>0</v>
      </c>
      <c r="J12" s="30">
        <f t="shared" si="1"/>
        <v>648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5404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10645</v>
      </c>
      <c r="I13" s="30">
        <f t="shared" si="0"/>
        <v>0</v>
      </c>
      <c r="J13" s="30">
        <f t="shared" si="1"/>
        <v>16049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10196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8871</v>
      </c>
      <c r="I16" s="30">
        <f t="shared" si="0"/>
        <v>0</v>
      </c>
      <c r="J16" s="30">
        <f t="shared" si="1"/>
        <v>19067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2776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2776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1456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6003</v>
      </c>
      <c r="I20" s="30">
        <f t="shared" si="0"/>
        <v>0</v>
      </c>
      <c r="J20" s="30">
        <f t="shared" si="1"/>
        <v>7459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>
        <v>1956</v>
      </c>
      <c r="D22" s="30">
        <f>(Jul!C22*7)+(Aug!C22*6)+(Sep!C22*5)+(Oct!C22*4)+(Nov!C22*3)+(Dec!C22*2)+(Jan!C22*1)</f>
        <v>2737</v>
      </c>
      <c r="E22" s="8"/>
      <c r="F22" s="30">
        <f>(Jul!E22*7)+(Aug!E22*6)+(Sep!E22*5)+(Oct!E22*4)+(Nov!E22*3)+(Dec!E22*2)+(Jan!E22*1)</f>
        <v>0</v>
      </c>
      <c r="G22" s="8">
        <v>188960</v>
      </c>
      <c r="H22" s="30">
        <f>Dec!H22+G22</f>
        <v>197679</v>
      </c>
      <c r="I22" s="30">
        <f t="shared" si="0"/>
        <v>190916</v>
      </c>
      <c r="J22" s="30">
        <f t="shared" si="1"/>
        <v>200416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16281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68699</v>
      </c>
      <c r="I27" s="30">
        <f t="shared" si="0"/>
        <v>0</v>
      </c>
      <c r="J27" s="30">
        <f t="shared" si="1"/>
        <v>84980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6735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5388</v>
      </c>
      <c r="I28" s="30">
        <f t="shared" si="0"/>
        <v>0</v>
      </c>
      <c r="J28" s="30">
        <f t="shared" si="1"/>
        <v>12123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3576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22509</v>
      </c>
      <c r="I29" s="30">
        <f t="shared" si="0"/>
        <v>0</v>
      </c>
      <c r="J29" s="30">
        <f t="shared" si="1"/>
        <v>26085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11625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14917</v>
      </c>
      <c r="I30" s="30">
        <f t="shared" si="0"/>
        <v>0</v>
      </c>
      <c r="J30" s="30">
        <f t="shared" si="1"/>
        <v>26542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133</v>
      </c>
      <c r="D31" s="30">
        <f>(Jul!C31*7)+(Aug!C31*6)+(Sep!C31*5)+(Oct!C31*4)+(Nov!C31*3)+(Dec!C31*2)+(Jan!C31*1)</f>
        <v>7684</v>
      </c>
      <c r="E31" s="8"/>
      <c r="F31" s="30">
        <f>(Jul!E31*7)+(Aug!E31*6)+(Sep!E31*5)+(Oct!E31*4)+(Nov!E31*3)+(Dec!E31*2)+(Jan!E31*1)</f>
        <v>0</v>
      </c>
      <c r="G31" s="8">
        <v>533</v>
      </c>
      <c r="H31" s="30">
        <f>Dec!H31+G31</f>
        <v>15237</v>
      </c>
      <c r="I31" s="30">
        <f t="shared" si="0"/>
        <v>666</v>
      </c>
      <c r="J31" s="30">
        <f t="shared" si="1"/>
        <v>22921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46124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59211</v>
      </c>
      <c r="I33" s="30">
        <f t="shared" si="0"/>
        <v>0</v>
      </c>
      <c r="J33" s="30">
        <f t="shared" si="1"/>
        <v>105335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1430</v>
      </c>
      <c r="D35" s="30">
        <f>(Jul!C35*7)+(Aug!C35*6)+(Sep!C35*5)+(Oct!C35*4)+(Nov!C35*3)+(Dec!C35*2)+(Jan!C35*1)</f>
        <v>50659</v>
      </c>
      <c r="E35" s="8"/>
      <c r="F35" s="30">
        <f>(Jul!E35*7)+(Aug!E35*6)+(Sep!E35*5)+(Oct!E35*4)+(Nov!E35*3)+(Dec!E35*2)+(Jan!E35*1)</f>
        <v>0</v>
      </c>
      <c r="G35" s="8">
        <v>3652</v>
      </c>
      <c r="H35" s="30">
        <f>Dec!H35+G35</f>
        <v>126268</v>
      </c>
      <c r="I35" s="30">
        <f t="shared" si="0"/>
        <v>5082</v>
      </c>
      <c r="J35" s="30">
        <f t="shared" si="1"/>
        <v>176927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>
        <v>240</v>
      </c>
      <c r="D37" s="30">
        <f>(Jul!C37*7)+(Aug!C37*6)+(Sep!C37*5)+(Oct!C37*4)+(Nov!C37*3)+(Dec!C37*2)+(Jan!C37*1)</f>
        <v>3537</v>
      </c>
      <c r="E37" s="8"/>
      <c r="F37" s="30">
        <f>(Jul!E37*7)+(Aug!E37*6)+(Sep!E37*5)+(Oct!E37*4)+(Nov!E37*3)+(Dec!E37*2)+(Jan!E37*1)</f>
        <v>0</v>
      </c>
      <c r="G37" s="8">
        <v>478</v>
      </c>
      <c r="H37" s="30">
        <f>Dec!H37+G37</f>
        <v>3206</v>
      </c>
      <c r="I37" s="30">
        <f t="shared" si="0"/>
        <v>718</v>
      </c>
      <c r="J37" s="30">
        <f t="shared" si="1"/>
        <v>6743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2561</v>
      </c>
      <c r="D39" s="30">
        <f>(Jul!C39*7)+(Aug!C39*6)+(Sep!C39*5)+(Oct!C39*4)+(Nov!C39*3)+(Dec!C39*2)+(Jan!C39*1)</f>
        <v>86221</v>
      </c>
      <c r="E39" s="8"/>
      <c r="F39" s="30">
        <f>(Jul!E39*7)+(Aug!E39*6)+(Sep!E39*5)+(Oct!E39*4)+(Nov!E39*3)+(Dec!E39*2)+(Jan!E39*1)</f>
        <v>0</v>
      </c>
      <c r="G39" s="8">
        <v>15400</v>
      </c>
      <c r="H39" s="30">
        <f>Dec!H39+G39</f>
        <v>123612</v>
      </c>
      <c r="I39" s="30">
        <f t="shared" si="0"/>
        <v>17961</v>
      </c>
      <c r="J39" s="30">
        <f t="shared" si="1"/>
        <v>209833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864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2572</v>
      </c>
      <c r="I42" s="30">
        <f t="shared" si="0"/>
        <v>0</v>
      </c>
      <c r="J42" s="30">
        <f t="shared" si="1"/>
        <v>3436</v>
      </c>
    </row>
    <row r="43" spans="1:10" s="1" customFormat="1" ht="15.75" customHeight="1" x14ac:dyDescent="0.25">
      <c r="A43" s="5" t="s">
        <v>42</v>
      </c>
      <c r="B43" s="6" t="s">
        <v>20</v>
      </c>
      <c r="C43" s="7">
        <v>180</v>
      </c>
      <c r="D43" s="30">
        <f>(Jul!C43*7)+(Aug!C43*6)+(Sep!C43*5)+(Oct!C43*4)+(Nov!C43*3)+(Dec!C43*2)+(Jan!C43*1)</f>
        <v>180</v>
      </c>
      <c r="E43" s="8"/>
      <c r="F43" s="30">
        <f>(Jul!E43*7)+(Aug!E43*6)+(Sep!E43*5)+(Oct!E43*4)+(Nov!E43*3)+(Dec!E43*2)+(Jan!E43*1)</f>
        <v>0</v>
      </c>
      <c r="G43" s="8">
        <v>54</v>
      </c>
      <c r="H43" s="30">
        <f>Dec!H43+G43</f>
        <v>54</v>
      </c>
      <c r="I43" s="30">
        <f t="shared" si="0"/>
        <v>234</v>
      </c>
      <c r="J43" s="30">
        <f t="shared" si="1"/>
        <v>234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1744</v>
      </c>
      <c r="D44" s="30">
        <f>(Jul!C44*7)+(Aug!C44*6)+(Sep!C44*5)+(Oct!C44*4)+(Nov!C44*3)+(Dec!C44*2)+(Jan!C44*1)</f>
        <v>41230</v>
      </c>
      <c r="E44" s="8"/>
      <c r="F44" s="30">
        <f>(Jul!E44*7)+(Aug!E44*6)+(Sep!E44*5)+(Oct!E44*4)+(Nov!E44*3)+(Dec!E44*2)+(Jan!E44*1)</f>
        <v>0</v>
      </c>
      <c r="G44" s="8">
        <v>6975</v>
      </c>
      <c r="H44" s="30">
        <f>Dec!H44+G44</f>
        <v>49463</v>
      </c>
      <c r="I44" s="30">
        <f t="shared" si="0"/>
        <v>8719</v>
      </c>
      <c r="J44" s="30">
        <f t="shared" si="1"/>
        <v>90693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6484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1621</v>
      </c>
      <c r="I47" s="30">
        <f t="shared" si="0"/>
        <v>0</v>
      </c>
      <c r="J47" s="30">
        <f t="shared" si="1"/>
        <v>8105</v>
      </c>
    </row>
    <row r="48" spans="1:10" s="11" customFormat="1" ht="15.75" customHeight="1" x14ac:dyDescent="0.25">
      <c r="A48" s="9" t="s">
        <v>55</v>
      </c>
      <c r="B48" s="10" t="s">
        <v>20</v>
      </c>
      <c r="C48" s="7">
        <v>4720</v>
      </c>
      <c r="D48" s="30">
        <f>(Jul!C48*7)+(Aug!C48*6)+(Sep!C48*5)+(Oct!C48*4)+(Nov!C48*3)+(Dec!C48*2)+(Jan!C48*1)</f>
        <v>58152</v>
      </c>
      <c r="E48" s="8"/>
      <c r="F48" s="30">
        <f>(Jul!E48*7)+(Aug!E48*6)+(Sep!E48*5)+(Oct!E48*4)+(Nov!E48*3)+(Dec!E48*2)+(Jan!E48*1)</f>
        <v>0</v>
      </c>
      <c r="G48" s="8">
        <v>10935</v>
      </c>
      <c r="H48" s="30">
        <f>Dec!H48+G48</f>
        <v>61787</v>
      </c>
      <c r="I48" s="30">
        <f t="shared" si="0"/>
        <v>15655</v>
      </c>
      <c r="J48" s="30">
        <f t="shared" si="1"/>
        <v>119939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12208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12208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88689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102702</v>
      </c>
      <c r="I50" s="30">
        <f t="shared" si="0"/>
        <v>0</v>
      </c>
      <c r="J50" s="30">
        <f t="shared" si="1"/>
        <v>191391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11620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86632</v>
      </c>
      <c r="I53" s="30">
        <f t="shared" si="0"/>
        <v>0</v>
      </c>
      <c r="J53" s="30">
        <f t="shared" si="1"/>
        <v>98252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1869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798</v>
      </c>
      <c r="I54" s="30">
        <f t="shared" si="0"/>
        <v>0</v>
      </c>
      <c r="J54" s="30">
        <f t="shared" si="1"/>
        <v>2667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25911</v>
      </c>
      <c r="E55" s="8"/>
      <c r="F55" s="30">
        <f>(Jul!E55*7)+(Aug!E55*6)+(Sep!E55*5)+(Oct!E55*4)+(Nov!E55*3)+(Dec!E55*2)+(Jan!E55*1)</f>
        <v>0</v>
      </c>
      <c r="G55" s="8">
        <v>3188</v>
      </c>
      <c r="H55" s="30">
        <f>Dec!H55+G55</f>
        <v>34638</v>
      </c>
      <c r="I55" s="30">
        <f t="shared" si="0"/>
        <v>3188</v>
      </c>
      <c r="J55" s="30">
        <f t="shared" si="1"/>
        <v>60549</v>
      </c>
    </row>
    <row r="56" spans="1:10" s="11" customFormat="1" ht="15.75" customHeight="1" x14ac:dyDescent="0.25">
      <c r="A56" s="9" t="s">
        <v>67</v>
      </c>
      <c r="B56" s="10" t="s">
        <v>20</v>
      </c>
      <c r="C56" s="7">
        <v>1744</v>
      </c>
      <c r="D56" s="30">
        <f>(Jul!C56*7)+(Aug!C56*6)+(Sep!C56*5)+(Oct!C56*4)+(Nov!C56*3)+(Dec!C56*2)+(Jan!C56*1)</f>
        <v>1744</v>
      </c>
      <c r="E56" s="8"/>
      <c r="F56" s="30">
        <f>(Jul!E56*7)+(Aug!E56*6)+(Sep!E56*5)+(Oct!E56*4)+(Nov!E56*3)+(Dec!E56*2)+(Jan!E56*1)</f>
        <v>0</v>
      </c>
      <c r="G56" s="8">
        <v>5231</v>
      </c>
      <c r="H56" s="30">
        <f>Dec!H56+G56</f>
        <v>5231</v>
      </c>
      <c r="I56" s="30">
        <f t="shared" si="0"/>
        <v>6975</v>
      </c>
      <c r="J56" s="30">
        <f t="shared" si="1"/>
        <v>6975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2990</v>
      </c>
      <c r="D57" s="30">
        <f>(Jul!C57*7)+(Aug!C57*6)+(Sep!C57*5)+(Oct!C57*4)+(Nov!C57*3)+(Dec!C57*2)+(Jan!C57*1)</f>
        <v>72253</v>
      </c>
      <c r="E57" s="8"/>
      <c r="F57" s="30">
        <f>(Jul!E57*7)+(Aug!E57*6)+(Sep!E57*5)+(Oct!E57*4)+(Nov!E57*3)+(Dec!E57*2)+(Jan!E57*1)</f>
        <v>0</v>
      </c>
      <c r="G57" s="8">
        <v>58470</v>
      </c>
      <c r="H57" s="30">
        <f>Dec!H57+G57</f>
        <v>134810</v>
      </c>
      <c r="I57" s="30">
        <f t="shared" si="0"/>
        <v>61460</v>
      </c>
      <c r="J57" s="30">
        <f t="shared" si="1"/>
        <v>207063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104</v>
      </c>
      <c r="D60" s="30">
        <f>(Jul!C60*7)+(Aug!C60*6)+(Sep!C60*5)+(Oct!C60*4)+(Nov!C60*3)+(Dec!C60*2)+(Jan!C60*1)</f>
        <v>38683</v>
      </c>
      <c r="E60" s="8"/>
      <c r="F60" s="30">
        <f>(Jul!E60*7)+(Aug!E60*6)+(Sep!E60*5)+(Oct!E60*4)+(Nov!E60*3)+(Dec!E60*2)+(Jan!E60*1)</f>
        <v>2510</v>
      </c>
      <c r="G60" s="8">
        <v>310</v>
      </c>
      <c r="H60" s="30">
        <f>Dec!H60+G60</f>
        <v>40167</v>
      </c>
      <c r="I60" s="30">
        <f t="shared" si="0"/>
        <v>414</v>
      </c>
      <c r="J60" s="30">
        <f t="shared" si="1"/>
        <v>81360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403</v>
      </c>
      <c r="D63" s="30">
        <f>(Jul!C63*7)+(Aug!C63*6)+(Sep!C63*5)+(Oct!C63*4)+(Nov!C63*3)+(Dec!C63*2)+(Jan!C63*1)</f>
        <v>403</v>
      </c>
      <c r="E63" s="8"/>
      <c r="F63" s="30">
        <f>(Jul!E63*7)+(Aug!E63*6)+(Sep!E63*5)+(Oct!E63*4)+(Nov!E63*3)+(Dec!E63*2)+(Jan!E63*1)</f>
        <v>0</v>
      </c>
      <c r="G63" s="8">
        <v>2775</v>
      </c>
      <c r="H63" s="30">
        <f>Dec!H63+G63</f>
        <v>2775</v>
      </c>
      <c r="I63" s="30">
        <f t="shared" si="0"/>
        <v>3178</v>
      </c>
      <c r="J63" s="30">
        <f t="shared" si="1"/>
        <v>3178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8685</v>
      </c>
      <c r="D72" s="31">
        <f t="shared" si="4"/>
        <v>138921</v>
      </c>
      <c r="E72" s="31">
        <f t="shared" si="4"/>
        <v>0</v>
      </c>
      <c r="F72" s="31">
        <f t="shared" si="4"/>
        <v>0</v>
      </c>
      <c r="G72" s="31">
        <f t="shared" si="4"/>
        <v>210747</v>
      </c>
      <c r="H72" s="31">
        <f t="shared" si="4"/>
        <v>572242</v>
      </c>
      <c r="I72" s="31">
        <f t="shared" si="4"/>
        <v>219432</v>
      </c>
      <c r="J72" s="31">
        <f t="shared" si="4"/>
        <v>711163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16116</v>
      </c>
      <c r="D73" s="31">
        <f t="shared" si="5"/>
        <v>546831</v>
      </c>
      <c r="E73" s="31">
        <f t="shared" si="5"/>
        <v>0</v>
      </c>
      <c r="F73" s="31">
        <f t="shared" si="5"/>
        <v>2510</v>
      </c>
      <c r="G73" s="31">
        <f t="shared" si="5"/>
        <v>107468</v>
      </c>
      <c r="H73" s="31">
        <f t="shared" si="5"/>
        <v>835547</v>
      </c>
      <c r="I73" s="31">
        <f t="shared" si="5"/>
        <v>123584</v>
      </c>
      <c r="J73" s="31">
        <f t="shared" si="5"/>
        <v>1384888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24801</v>
      </c>
      <c r="D74" s="31">
        <f t="shared" ref="D74:J74" si="6">SUM(D72:D73)</f>
        <v>685752</v>
      </c>
      <c r="E74" s="31">
        <f t="shared" si="6"/>
        <v>0</v>
      </c>
      <c r="F74" s="31">
        <f t="shared" si="6"/>
        <v>2510</v>
      </c>
      <c r="G74" s="31">
        <f t="shared" si="6"/>
        <v>318215</v>
      </c>
      <c r="H74" s="31">
        <f t="shared" si="6"/>
        <v>1407789</v>
      </c>
      <c r="I74" s="31">
        <f t="shared" si="6"/>
        <v>343016</v>
      </c>
      <c r="J74" s="31">
        <f t="shared" si="6"/>
        <v>2096051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61" sqref="C61"/>
    </sheetView>
  </sheetViews>
  <sheetFormatPr defaultRowHeight="13.2" x14ac:dyDescent="0.25"/>
  <cols>
    <col min="1" max="1" width="20.332031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134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4075</v>
      </c>
      <c r="D5" s="30">
        <f>(Jul!C5*8)+(Aug!C5*7)+(Sep!C5*6)+(Oct!C5*5)+(Nov!C5*4)+(Dec!C5*3)+(Jan!C5*2)+(Feb!C5*1)</f>
        <v>59756</v>
      </c>
      <c r="E5" s="8"/>
      <c r="F5" s="30">
        <f>(Jul!E5*8)+(Aug!E5*7)+(Sep!E5*6)+(Oct!E5*5)+(Nov!E5*4)+(Dec!E5*3)+(Jan!E5*2)+(Feb!E5*1)</f>
        <v>0</v>
      </c>
      <c r="G5" s="8">
        <v>67378</v>
      </c>
      <c r="H5" s="30">
        <f>Jan!H5+G5</f>
        <v>147745</v>
      </c>
      <c r="I5" s="30">
        <f t="shared" ref="I5:I63" si="0">C5+E5+G5</f>
        <v>71453</v>
      </c>
      <c r="J5" s="30">
        <f t="shared" ref="J5:J63" si="1">D5+F5+H5</f>
        <v>207501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0</v>
      </c>
      <c r="E6" s="8"/>
      <c r="F6" s="30">
        <f>(Jul!E6*8)+(Aug!E6*7)+(Sep!E6*6)+(Oct!E6*5)+(Nov!E6*4)+(Dec!E6*3)+(Jan!E6*2)+(Feb!E6*1)</f>
        <v>0</v>
      </c>
      <c r="G6" s="8"/>
      <c r="H6" s="30">
        <f>Jan!H6+G6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1761</v>
      </c>
      <c r="E7" s="8"/>
      <c r="F7" s="30">
        <f>(Jul!E7*8)+(Aug!E7*7)+(Sep!E7*6)+(Oct!E7*5)+(Nov!E7*4)+(Dec!E7*3)+(Jan!E7*2)+(Feb!E7*1)</f>
        <v>0</v>
      </c>
      <c r="G7" s="8"/>
      <c r="H7" s="30">
        <f>Jan!H7+G7</f>
        <v>0</v>
      </c>
      <c r="I7" s="30">
        <f t="shared" si="0"/>
        <v>0</v>
      </c>
      <c r="J7" s="30">
        <f t="shared" si="1"/>
        <v>1761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29711</v>
      </c>
      <c r="E9" s="8"/>
      <c r="F9" s="30">
        <f>(Jul!E9*8)+(Aug!E9*7)+(Sep!E9*6)+(Oct!E9*5)+(Nov!E9*4)+(Dec!E9*3)+(Jan!E9*2)+(Feb!E9*1)</f>
        <v>0</v>
      </c>
      <c r="G9" s="8"/>
      <c r="H9" s="30">
        <f>Jan!H9+G9</f>
        <v>134257</v>
      </c>
      <c r="I9" s="30">
        <f t="shared" si="0"/>
        <v>0</v>
      </c>
      <c r="J9" s="30">
        <f t="shared" si="1"/>
        <v>163968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0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>
        <v>509</v>
      </c>
      <c r="D11" s="30">
        <f>(Jul!C11*8)+(Aug!C11*7)+(Sep!C11*6)+(Oct!C11*5)+(Nov!C11*4)+(Dec!C11*3)+(Jan!C11*2)+(Feb!C11*1)</f>
        <v>3797</v>
      </c>
      <c r="E11" s="8"/>
      <c r="F11" s="30">
        <f>(Jul!E11*8)+(Aug!E11*7)+(Sep!E11*6)+(Oct!E11*5)+(Nov!E11*4)+(Dec!E11*3)+(Jan!E11*2)+(Feb!E11*1)</f>
        <v>0</v>
      </c>
      <c r="G11" s="8">
        <v>4456</v>
      </c>
      <c r="H11" s="30">
        <f>Jan!H11+G11</f>
        <v>10675</v>
      </c>
      <c r="I11" s="30">
        <f t="shared" si="0"/>
        <v>4965</v>
      </c>
      <c r="J11" s="30">
        <f t="shared" si="1"/>
        <v>14472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288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432</v>
      </c>
      <c r="I12" s="30">
        <f t="shared" si="0"/>
        <v>0</v>
      </c>
      <c r="J12" s="30">
        <f t="shared" si="1"/>
        <v>720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6176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10645</v>
      </c>
      <c r="I13" s="30">
        <f t="shared" si="0"/>
        <v>0</v>
      </c>
      <c r="J13" s="30">
        <f t="shared" si="1"/>
        <v>16821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12447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8871</v>
      </c>
      <c r="I16" s="30">
        <f t="shared" si="0"/>
        <v>0</v>
      </c>
      <c r="J16" s="30">
        <f t="shared" si="1"/>
        <v>21318</v>
      </c>
    </row>
    <row r="17" spans="1:10" s="1" customFormat="1" ht="15.75" customHeight="1" x14ac:dyDescent="0.25">
      <c r="A17" s="5" t="s">
        <v>46</v>
      </c>
      <c r="B17" s="6" t="s">
        <v>22</v>
      </c>
      <c r="C17" s="7">
        <v>228</v>
      </c>
      <c r="D17" s="30">
        <f>(Jul!C17*8)+(Aug!C17*7)+(Sep!C17*6)+(Oct!C17*5)+(Nov!C17*4)+(Dec!C17*3)+(Jan!C17*2)+(Feb!C17*1)</f>
        <v>4392</v>
      </c>
      <c r="E17" s="8"/>
      <c r="F17" s="30">
        <f>(Jul!E17*8)+(Aug!E17*7)+(Sep!E17*6)+(Oct!E17*5)+(Nov!E17*4)+(Dec!E17*3)+(Jan!E17*2)+(Feb!E17*1)</f>
        <v>0</v>
      </c>
      <c r="G17" s="8">
        <v>1664</v>
      </c>
      <c r="H17" s="30">
        <f>Jan!H17+G17</f>
        <v>1664</v>
      </c>
      <c r="I17" s="30">
        <f t="shared" si="0"/>
        <v>1892</v>
      </c>
      <c r="J17" s="30">
        <f t="shared" si="1"/>
        <v>6056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>
        <v>1163</v>
      </c>
      <c r="D20" s="30">
        <f>(Jul!C20*8)+(Aug!C20*7)+(Sep!C20*6)+(Oct!C20*5)+(Nov!C20*4)+(Dec!C20*3)+(Jan!C20*2)+(Feb!C20*1)</f>
        <v>2827</v>
      </c>
      <c r="E20" s="8"/>
      <c r="F20" s="30">
        <f>(Jul!E20*8)+(Aug!E20*7)+(Sep!E20*6)+(Oct!E20*5)+(Nov!E20*4)+(Dec!E20*3)+(Jan!E20*2)+(Feb!E20*1)</f>
        <v>0</v>
      </c>
      <c r="G20" s="8">
        <v>12797</v>
      </c>
      <c r="H20" s="30">
        <f>Jan!H20+G20</f>
        <v>18800</v>
      </c>
      <c r="I20" s="30">
        <f t="shared" si="0"/>
        <v>13960</v>
      </c>
      <c r="J20" s="30">
        <f t="shared" si="1"/>
        <v>21627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5032</v>
      </c>
      <c r="E22" s="8"/>
      <c r="F22" s="30">
        <f>(Jul!E22*8)+(Aug!E22*7)+(Sep!E22*6)+(Oct!E22*5)+(Nov!E22*4)+(Dec!E22*3)+(Jan!E22*2)+(Feb!E22*1)</f>
        <v>0</v>
      </c>
      <c r="G22" s="8">
        <v>10450</v>
      </c>
      <c r="H22" s="30">
        <f>Jan!H22+G22</f>
        <v>208129</v>
      </c>
      <c r="I22" s="30">
        <f t="shared" si="0"/>
        <v>10450</v>
      </c>
      <c r="J22" s="30">
        <f t="shared" si="1"/>
        <v>213161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0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0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19188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68699</v>
      </c>
      <c r="I27" s="30">
        <f t="shared" si="0"/>
        <v>0</v>
      </c>
      <c r="J27" s="30">
        <f t="shared" si="1"/>
        <v>87887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8082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5388</v>
      </c>
      <c r="I28" s="30">
        <f t="shared" si="0"/>
        <v>0</v>
      </c>
      <c r="J28" s="30">
        <f t="shared" si="1"/>
        <v>13470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4768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22509</v>
      </c>
      <c r="I29" s="30">
        <f t="shared" si="0"/>
        <v>0</v>
      </c>
      <c r="J29" s="30">
        <f t="shared" si="1"/>
        <v>27277</v>
      </c>
    </row>
    <row r="30" spans="1:10" s="1" customFormat="1" ht="15.75" customHeight="1" x14ac:dyDescent="0.25">
      <c r="A30" s="5" t="s">
        <v>82</v>
      </c>
      <c r="B30" s="6" t="s">
        <v>22</v>
      </c>
      <c r="C30" s="7">
        <v>3069</v>
      </c>
      <c r="D30" s="30">
        <f>(Jul!C30*8)+(Aug!C30*7)+(Sep!C30*6)+(Oct!C30*5)+(Nov!C30*4)+(Dec!C30*3)+(Jan!C30*2)+(Feb!C30*1)</f>
        <v>16896</v>
      </c>
      <c r="E30" s="8"/>
      <c r="F30" s="30">
        <f>(Jul!E30*8)+(Aug!E30*7)+(Sep!E30*6)+(Oct!E30*5)+(Nov!E30*4)+(Dec!E30*3)+(Jan!E30*2)+(Feb!E30*1)</f>
        <v>0</v>
      </c>
      <c r="G30" s="8">
        <v>9207</v>
      </c>
      <c r="H30" s="30">
        <f>Jan!H30+G30</f>
        <v>24124</v>
      </c>
      <c r="I30" s="30">
        <f t="shared" si="0"/>
        <v>12276</v>
      </c>
      <c r="J30" s="30">
        <f t="shared" si="1"/>
        <v>41020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9771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15237</v>
      </c>
      <c r="I31" s="30">
        <f t="shared" si="0"/>
        <v>0</v>
      </c>
      <c r="J31" s="30">
        <f t="shared" si="1"/>
        <v>25008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1030</v>
      </c>
      <c r="D33" s="30">
        <f>(Jul!C33*8)+(Aug!C33*7)+(Sep!C33*6)+(Oct!C33*5)+(Nov!C33*4)+(Dec!C33*3)+(Jan!C33*2)+(Feb!C33*1)</f>
        <v>57130</v>
      </c>
      <c r="E33" s="8"/>
      <c r="F33" s="30">
        <f>(Jul!E33*8)+(Aug!E33*7)+(Sep!E33*6)+(Oct!E33*5)+(Nov!E33*4)+(Dec!E33*3)+(Jan!E33*2)+(Feb!E33*1)</f>
        <v>0</v>
      </c>
      <c r="G33" s="8">
        <v>13379</v>
      </c>
      <c r="H33" s="30">
        <f>Jan!H33+G33</f>
        <v>72590</v>
      </c>
      <c r="I33" s="30">
        <f t="shared" si="0"/>
        <v>14409</v>
      </c>
      <c r="J33" s="30">
        <f t="shared" si="1"/>
        <v>129720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62307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126268</v>
      </c>
      <c r="I35" s="30">
        <f t="shared" si="0"/>
        <v>0</v>
      </c>
      <c r="J35" s="30">
        <f t="shared" si="1"/>
        <v>188575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>
        <v>1247</v>
      </c>
      <c r="D37" s="30">
        <f>(Jul!C37*8)+(Aug!C37*7)+(Sep!C37*6)+(Oct!C37*5)+(Nov!C37*4)+(Dec!C37*3)+(Jan!C37*2)+(Feb!C37*1)</f>
        <v>5495</v>
      </c>
      <c r="E37" s="8"/>
      <c r="F37" s="30">
        <f>(Jul!E37*8)+(Aug!E37*7)+(Sep!E37*6)+(Oct!E37*5)+(Nov!E37*4)+(Dec!E37*3)+(Jan!E37*2)+(Feb!E37*1)</f>
        <v>0</v>
      </c>
      <c r="G37" s="8">
        <v>3932</v>
      </c>
      <c r="H37" s="30">
        <f>Jan!H37+G37</f>
        <v>7138</v>
      </c>
      <c r="I37" s="30">
        <f t="shared" si="0"/>
        <v>5179</v>
      </c>
      <c r="J37" s="30">
        <f t="shared" si="1"/>
        <v>12633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2298</v>
      </c>
      <c r="D39" s="30">
        <f>(Jul!C39*8)+(Aug!C39*7)+(Sep!C39*6)+(Oct!C39*5)+(Nov!C39*4)+(Dec!C39*3)+(Jan!C39*2)+(Feb!C39*1)</f>
        <v>111515</v>
      </c>
      <c r="E39" s="8"/>
      <c r="F39" s="30">
        <f>(Jul!E39*8)+(Aug!E39*7)+(Sep!E39*6)+(Oct!E39*5)+(Nov!E39*4)+(Dec!E39*3)+(Jan!E39*2)+(Feb!E39*1)</f>
        <v>0</v>
      </c>
      <c r="G39" s="8">
        <v>3724</v>
      </c>
      <c r="H39" s="30">
        <f>Jan!H39+G39</f>
        <v>127336</v>
      </c>
      <c r="I39" s="30">
        <f t="shared" si="0"/>
        <v>6022</v>
      </c>
      <c r="J39" s="30">
        <f t="shared" si="1"/>
        <v>238851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0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1080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2572</v>
      </c>
      <c r="I42" s="30">
        <f t="shared" si="0"/>
        <v>0</v>
      </c>
      <c r="J42" s="30">
        <f t="shared" si="1"/>
        <v>3652</v>
      </c>
    </row>
    <row r="43" spans="1:10" s="1" customFormat="1" ht="15.75" customHeight="1" x14ac:dyDescent="0.25">
      <c r="A43" s="5" t="s">
        <v>42</v>
      </c>
      <c r="B43" s="6" t="s">
        <v>20</v>
      </c>
      <c r="C43" s="7">
        <v>623</v>
      </c>
      <c r="D43" s="30">
        <f>(Jul!C43*8)+(Aug!C43*7)+(Sep!C43*6)+(Oct!C43*5)+(Nov!C43*4)+(Dec!C43*3)+(Jan!C43*2)+(Feb!C43*1)</f>
        <v>983</v>
      </c>
      <c r="E43" s="8"/>
      <c r="F43" s="30">
        <f>(Jul!E43*8)+(Aug!E43*7)+(Sep!E43*6)+(Oct!E43*5)+(Nov!E43*4)+(Dec!E43*3)+(Jan!E43*2)+(Feb!E43*1)</f>
        <v>0</v>
      </c>
      <c r="G43" s="8">
        <v>493</v>
      </c>
      <c r="H43" s="30">
        <f>Jan!H43+G43</f>
        <v>547</v>
      </c>
      <c r="I43" s="30">
        <f t="shared" si="0"/>
        <v>1116</v>
      </c>
      <c r="J43" s="30">
        <f t="shared" si="1"/>
        <v>1530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3069</v>
      </c>
      <c r="D44" s="30">
        <f>(Jul!C44*8)+(Aug!C44*7)+(Sep!C44*6)+(Oct!C44*5)+(Nov!C44*4)+(Dec!C44*3)+(Jan!C44*2)+(Feb!C44*1)</f>
        <v>54300</v>
      </c>
      <c r="E44" s="8"/>
      <c r="F44" s="30">
        <f>(Jul!E44*8)+(Aug!E44*7)+(Sep!E44*6)+(Oct!E44*5)+(Nov!E44*4)+(Dec!E44*3)+(Jan!E44*2)+(Feb!E44*1)</f>
        <v>0</v>
      </c>
      <c r="G44" s="8">
        <v>24552</v>
      </c>
      <c r="H44" s="30">
        <f>Jan!H44+G44</f>
        <v>74015</v>
      </c>
      <c r="I44" s="30">
        <f t="shared" si="0"/>
        <v>27621</v>
      </c>
      <c r="J44" s="30">
        <f t="shared" si="1"/>
        <v>128315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8105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1621</v>
      </c>
      <c r="I47" s="30">
        <f t="shared" si="0"/>
        <v>0</v>
      </c>
      <c r="J47" s="30">
        <f t="shared" si="1"/>
        <v>9726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71196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61787</v>
      </c>
      <c r="I48" s="30">
        <f t="shared" si="0"/>
        <v>0</v>
      </c>
      <c r="J48" s="30">
        <f t="shared" si="1"/>
        <v>132983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13952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0</v>
      </c>
      <c r="I49" s="30">
        <f t="shared" si="0"/>
        <v>0</v>
      </c>
      <c r="J49" s="30">
        <f t="shared" si="1"/>
        <v>13952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7070</v>
      </c>
      <c r="D50" s="30">
        <f>(Jul!C50*8)+(Aug!C50*7)+(Sep!C50*6)+(Oct!C50*5)+(Nov!C50*4)+(Dec!C50*3)+(Jan!C50*2)+(Feb!C50*1)</f>
        <v>113058</v>
      </c>
      <c r="E50" s="8"/>
      <c r="F50" s="30">
        <f>(Jul!E50*8)+(Aug!E50*7)+(Sep!E50*6)+(Oct!E50*5)+(Nov!E50*4)+(Dec!E50*3)+(Jan!E50*2)+(Feb!E50*1)</f>
        <v>0</v>
      </c>
      <c r="G50" s="8">
        <v>53328</v>
      </c>
      <c r="H50" s="30">
        <f>Jan!H50+G50</f>
        <v>156030</v>
      </c>
      <c r="I50" s="30">
        <f t="shared" si="0"/>
        <v>60398</v>
      </c>
      <c r="J50" s="30">
        <f t="shared" si="1"/>
        <v>269088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0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>
        <v>825</v>
      </c>
      <c r="D53" s="30">
        <f>(Jul!C53*8)+(Aug!C53*7)+(Sep!C53*6)+(Oct!C53*5)+(Nov!C53*4)+(Dec!C53*3)+(Jan!C53*2)+(Feb!C53*1)</f>
        <v>14105</v>
      </c>
      <c r="E53" s="8"/>
      <c r="F53" s="30">
        <f>(Jul!E53*8)+(Aug!E53*7)+(Sep!E53*6)+(Oct!E53*5)+(Nov!E53*4)+(Dec!E53*3)+(Jan!E53*2)+(Feb!E53*1)</f>
        <v>0</v>
      </c>
      <c r="G53" s="8">
        <v>2475</v>
      </c>
      <c r="H53" s="30">
        <f>Jan!H53+G53</f>
        <v>89107</v>
      </c>
      <c r="I53" s="30">
        <f t="shared" si="0"/>
        <v>3300</v>
      </c>
      <c r="J53" s="30">
        <f t="shared" si="1"/>
        <v>103212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2136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798</v>
      </c>
      <c r="I54" s="30">
        <f t="shared" si="0"/>
        <v>0</v>
      </c>
      <c r="J54" s="30">
        <f t="shared" si="1"/>
        <v>2934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(Jul!C55*8)+(Aug!C55*7)+(Sep!C55*6)+(Oct!C55*5)+(Nov!C55*4)+(Dec!C55*3)+(Jan!C55*2)+(Feb!C55*1)</f>
        <v>31544</v>
      </c>
      <c r="E55" s="8"/>
      <c r="F55" s="30">
        <f>(Jul!E55*8)+(Aug!E55*7)+(Sep!E55*6)+(Oct!E55*5)+(Nov!E55*4)+(Dec!E55*3)+(Jan!E55*2)+(Feb!E55*1)</f>
        <v>0</v>
      </c>
      <c r="G55" s="8"/>
      <c r="H55" s="30">
        <f>Jan!H55+G55</f>
        <v>34638</v>
      </c>
      <c r="I55" s="30">
        <f t="shared" si="0"/>
        <v>0</v>
      </c>
      <c r="J55" s="30">
        <f t="shared" si="1"/>
        <v>66182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3488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5231</v>
      </c>
      <c r="I56" s="30">
        <f t="shared" si="0"/>
        <v>0</v>
      </c>
      <c r="J56" s="30">
        <f t="shared" si="1"/>
        <v>8719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4657</v>
      </c>
      <c r="D57" s="30">
        <f>(Jul!C57*8)+(Aug!C57*7)+(Sep!C57*6)+(Oct!C57*5)+(Nov!C57*4)+(Dec!C57*3)+(Jan!C57*2)+(Feb!C57*1)</f>
        <v>96081</v>
      </c>
      <c r="E57" s="8"/>
      <c r="F57" s="30">
        <f>(Jul!E57*8)+(Aug!E57*7)+(Sep!E57*6)+(Oct!E57*5)+(Nov!E57*4)+(Dec!E57*3)+(Jan!E57*2)+(Feb!E57*1)</f>
        <v>0</v>
      </c>
      <c r="G57" s="8">
        <v>7727</v>
      </c>
      <c r="H57" s="30">
        <f>Jan!H57+G57</f>
        <v>142537</v>
      </c>
      <c r="I57" s="30">
        <f t="shared" si="0"/>
        <v>12384</v>
      </c>
      <c r="J57" s="30">
        <f t="shared" si="1"/>
        <v>238618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4429</v>
      </c>
      <c r="D60" s="30">
        <f>(Jul!C60*8)+(Aug!C60*7)+(Sep!C60*6)+(Oct!C60*5)+(Nov!C60*4)+(Dec!C60*3)+(Jan!C60*2)+(Feb!C60*1)</f>
        <v>49628</v>
      </c>
      <c r="E60" s="8"/>
      <c r="F60" s="30">
        <f>(Jul!E60*8)+(Aug!E60*7)+(Sep!E60*6)+(Oct!E60*5)+(Nov!E60*4)+(Dec!E60*3)+(Jan!E60*2)+(Feb!E60*1)</f>
        <v>3012</v>
      </c>
      <c r="G60" s="8">
        <v>17710</v>
      </c>
      <c r="H60" s="30">
        <f>Jan!H60+G60</f>
        <v>57877</v>
      </c>
      <c r="I60" s="30">
        <f t="shared" si="0"/>
        <v>22139</v>
      </c>
      <c r="J60" s="30">
        <f t="shared" si="1"/>
        <v>110517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806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2775</v>
      </c>
      <c r="I63" s="30">
        <f t="shared" si="0"/>
        <v>0</v>
      </c>
      <c r="J63" s="30">
        <f t="shared" si="1"/>
        <v>3581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0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9044</v>
      </c>
      <c r="D72" s="31">
        <f t="shared" si="4"/>
        <v>184892</v>
      </c>
      <c r="E72" s="31">
        <f t="shared" si="4"/>
        <v>0</v>
      </c>
      <c r="F72" s="31">
        <f t="shared" si="4"/>
        <v>0</v>
      </c>
      <c r="G72" s="31">
        <f t="shared" si="4"/>
        <v>105952</v>
      </c>
      <c r="H72" s="31">
        <f t="shared" si="4"/>
        <v>678194</v>
      </c>
      <c r="I72" s="31">
        <f t="shared" si="4"/>
        <v>114996</v>
      </c>
      <c r="J72" s="31">
        <f t="shared" si="4"/>
        <v>863086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25248</v>
      </c>
      <c r="D73" s="31">
        <f t="shared" si="5"/>
        <v>696909</v>
      </c>
      <c r="E73" s="31">
        <f t="shared" si="5"/>
        <v>0</v>
      </c>
      <c r="F73" s="31">
        <f t="shared" si="5"/>
        <v>3012</v>
      </c>
      <c r="G73" s="31">
        <f t="shared" si="5"/>
        <v>127320</v>
      </c>
      <c r="H73" s="31">
        <f t="shared" si="5"/>
        <v>962867</v>
      </c>
      <c r="I73" s="31">
        <f t="shared" si="5"/>
        <v>152568</v>
      </c>
      <c r="J73" s="31">
        <f t="shared" si="5"/>
        <v>1662788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34292</v>
      </c>
      <c r="D74" s="30">
        <f>SUM(D72:D73)</f>
        <v>881801</v>
      </c>
      <c r="E74" s="31">
        <f t="shared" ref="E74:J74" si="6">SUM(E72:E73)</f>
        <v>0</v>
      </c>
      <c r="F74" s="31">
        <f t="shared" si="6"/>
        <v>3012</v>
      </c>
      <c r="G74" s="31">
        <f t="shared" si="6"/>
        <v>233272</v>
      </c>
      <c r="H74" s="31">
        <f t="shared" si="6"/>
        <v>1641061</v>
      </c>
      <c r="I74" s="31">
        <f t="shared" si="6"/>
        <v>267564</v>
      </c>
      <c r="J74" s="31">
        <f t="shared" si="6"/>
        <v>2525874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44" activePane="bottomLeft" state="frozen"/>
      <selection pane="bottomLeft" activeCell="G51" sqref="G51"/>
    </sheetView>
  </sheetViews>
  <sheetFormatPr defaultRowHeight="13.2" x14ac:dyDescent="0.25"/>
  <cols>
    <col min="1" max="1" width="18.66406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135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9809</v>
      </c>
      <c r="D5" s="30">
        <f>(Jul!C5*9)+(Aug!C5*8)+(Sep!C5*7)+(Oct!C5*6)+(Nov!C5*5)+(Dec!C5*4)+(Jan!C5*3)+(Feb!C5*2)+(Mar!C5*1)</f>
        <v>86855</v>
      </c>
      <c r="E5" s="8"/>
      <c r="F5" s="30">
        <f>(Jul!E5*9)+(Aug!E5*8)+(Sep!E5*7)+(Oct!E5*6)+(Nov!E5*5)+(Dec!E5*4)+(Jan!E5*3)+(Feb!E5*2)+(Mar!E5*1)</f>
        <v>0</v>
      </c>
      <c r="G5" s="8">
        <v>106428</v>
      </c>
      <c r="H5" s="30">
        <f>Feb!H5+G5</f>
        <v>254173</v>
      </c>
      <c r="I5" s="30">
        <f t="shared" ref="I5:I63" si="0">C5+E5+G5</f>
        <v>116237</v>
      </c>
      <c r="J5" s="30">
        <f t="shared" ref="J5:J63" si="1">D5+F5+H5</f>
        <v>341028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0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>
        <v>797</v>
      </c>
      <c r="D7" s="30">
        <f>(Jul!C7*9)+(Aug!C7*8)+(Sep!C7*7)+(Oct!C7*6)+(Nov!C7*5)+(Dec!C7*4)+(Jan!C7*3)+(Feb!C7*2)+(Mar!C7*1)</f>
        <v>3145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0</v>
      </c>
      <c r="I7" s="30">
        <f t="shared" si="0"/>
        <v>797</v>
      </c>
      <c r="J7" s="30">
        <f t="shared" si="1"/>
        <v>3145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35442</v>
      </c>
      <c r="E9" s="8"/>
      <c r="F9" s="30">
        <f>(Jul!E9*9)+(Aug!E9*8)+(Sep!E9*7)+(Oct!E9*6)+(Nov!E9*5)+(Dec!E9*4)+(Jan!E9*3)+(Feb!E9*2)+(Mar!E9*1)</f>
        <v>0</v>
      </c>
      <c r="G9" s="8">
        <v>2384</v>
      </c>
      <c r="H9" s="30">
        <f>Feb!H9+G9</f>
        <v>136641</v>
      </c>
      <c r="I9" s="30">
        <f t="shared" si="0"/>
        <v>2384</v>
      </c>
      <c r="J9" s="30">
        <f t="shared" si="1"/>
        <v>172083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0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1019</v>
      </c>
      <c r="I10" s="30">
        <f t="shared" si="0"/>
        <v>0</v>
      </c>
      <c r="J10" s="30">
        <f t="shared" si="1"/>
        <v>1019</v>
      </c>
    </row>
    <row r="11" spans="1:10" s="1" customFormat="1" ht="15.75" customHeight="1" x14ac:dyDescent="0.25">
      <c r="A11" s="5" t="s">
        <v>31</v>
      </c>
      <c r="B11" s="6" t="s">
        <v>22</v>
      </c>
      <c r="C11" s="7">
        <v>1180</v>
      </c>
      <c r="D11" s="30">
        <f>(Jul!C11*9)+(Aug!C11*8)+(Sep!C11*7)+(Oct!C11*6)+(Nov!C11*5)+(Dec!C11*4)+(Jan!C11*3)+(Feb!C11*2)+(Mar!C11*1)</f>
        <v>6159</v>
      </c>
      <c r="E11" s="8"/>
      <c r="F11" s="30">
        <f>(Jul!E11*9)+(Aug!E11*8)+(Sep!E11*7)+(Oct!E11*6)+(Nov!E11*5)+(Dec!E11*4)+(Jan!E11*3)+(Feb!E11*2)+(Mar!E11*1)</f>
        <v>0</v>
      </c>
      <c r="G11" s="8">
        <v>4850</v>
      </c>
      <c r="H11" s="30">
        <f>Feb!H11+G11</f>
        <v>15525</v>
      </c>
      <c r="I11" s="30">
        <f t="shared" si="0"/>
        <v>6030</v>
      </c>
      <c r="J11" s="30">
        <f t="shared" si="1"/>
        <v>21684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360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432</v>
      </c>
      <c r="I12" s="30">
        <f t="shared" si="0"/>
        <v>0</v>
      </c>
      <c r="J12" s="30">
        <f t="shared" si="1"/>
        <v>792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6948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10645</v>
      </c>
      <c r="I13" s="30">
        <f t="shared" si="0"/>
        <v>0</v>
      </c>
      <c r="J13" s="30">
        <f t="shared" si="1"/>
        <v>17593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14698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8871</v>
      </c>
      <c r="I16" s="30">
        <f t="shared" si="0"/>
        <v>0</v>
      </c>
      <c r="J16" s="30">
        <f t="shared" si="1"/>
        <v>23569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6008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1664</v>
      </c>
      <c r="I17" s="30">
        <f t="shared" si="0"/>
        <v>0</v>
      </c>
      <c r="J17" s="30">
        <f t="shared" si="1"/>
        <v>7672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>
        <v>1163</v>
      </c>
      <c r="D20" s="30">
        <f>(Jul!C20*9)+(Aug!C20*8)+(Sep!C20*7)+(Oct!C20*6)+(Nov!C20*5)+(Dec!C20*4)+(Jan!C20*3)+(Feb!C20*2)+(Mar!C20*1)</f>
        <v>5361</v>
      </c>
      <c r="E20" s="8"/>
      <c r="F20" s="30">
        <f>(Jul!E20*9)+(Aug!E20*8)+(Sep!E20*7)+(Oct!E20*6)+(Nov!E20*5)+(Dec!E20*4)+(Jan!E20*3)+(Feb!E20*2)+(Mar!E20*1)</f>
        <v>0</v>
      </c>
      <c r="G20" s="8">
        <v>6079</v>
      </c>
      <c r="H20" s="30">
        <f>Feb!H20+G20</f>
        <v>24879</v>
      </c>
      <c r="I20" s="30">
        <f t="shared" si="0"/>
        <v>7242</v>
      </c>
      <c r="J20" s="30">
        <f t="shared" si="1"/>
        <v>30240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7327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208129</v>
      </c>
      <c r="I22" s="30">
        <f t="shared" si="0"/>
        <v>0</v>
      </c>
      <c r="J22" s="30">
        <f t="shared" si="1"/>
        <v>215456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22095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68699</v>
      </c>
      <c r="I27" s="30">
        <f t="shared" si="0"/>
        <v>0</v>
      </c>
      <c r="J27" s="30">
        <f t="shared" si="1"/>
        <v>90794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9429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5388</v>
      </c>
      <c r="I28" s="30">
        <f t="shared" si="0"/>
        <v>0</v>
      </c>
      <c r="J28" s="30">
        <f t="shared" si="1"/>
        <v>14817</v>
      </c>
    </row>
    <row r="29" spans="1:10" s="1" customFormat="1" ht="15.75" customHeight="1" x14ac:dyDescent="0.25">
      <c r="A29" s="5" t="s">
        <v>81</v>
      </c>
      <c r="B29" s="6" t="s">
        <v>22</v>
      </c>
      <c r="C29" s="7">
        <v>245</v>
      </c>
      <c r="D29" s="30">
        <f>(Jul!C29*9)+(Aug!C29*8)+(Sep!C29*7)+(Oct!C29*6)+(Nov!C29*5)+(Dec!C29*4)+(Jan!C29*3)+(Feb!C29*2)+(Mar!C29*1)</f>
        <v>6205</v>
      </c>
      <c r="E29" s="8"/>
      <c r="F29" s="30">
        <f>(Jul!E29*9)+(Aug!E29*8)+(Sep!E29*7)+(Oct!E29*6)+(Nov!E29*5)+(Dec!E29*4)+(Jan!E29*3)+(Feb!E29*2)+(Mar!E29*1)</f>
        <v>0</v>
      </c>
      <c r="G29" s="8">
        <v>302</v>
      </c>
      <c r="H29" s="30">
        <f>Feb!H29+G29</f>
        <v>22811</v>
      </c>
      <c r="I29" s="30">
        <f t="shared" si="0"/>
        <v>547</v>
      </c>
      <c r="J29" s="30">
        <f t="shared" si="1"/>
        <v>29016</v>
      </c>
    </row>
    <row r="30" spans="1:10" s="1" customFormat="1" ht="15.75" customHeight="1" x14ac:dyDescent="0.25">
      <c r="A30" s="5" t="s">
        <v>82</v>
      </c>
      <c r="B30" s="6" t="s">
        <v>22</v>
      </c>
      <c r="C30" s="7">
        <v>292</v>
      </c>
      <c r="D30" s="30">
        <f>(Jul!C30*9)+(Aug!C30*8)+(Sep!C30*7)+(Oct!C30*6)+(Nov!C30*5)+(Dec!C30*4)+(Jan!C30*3)+(Feb!C30*2)+(Mar!C30*1)</f>
        <v>22459</v>
      </c>
      <c r="E30" s="8"/>
      <c r="F30" s="30">
        <f>(Jul!E30*9)+(Aug!E30*8)+(Sep!E30*7)+(Oct!E30*6)+(Nov!E30*5)+(Dec!E30*4)+(Jan!E30*3)+(Feb!E30*2)+(Mar!E30*1)</f>
        <v>0</v>
      </c>
      <c r="G30" s="8">
        <v>875</v>
      </c>
      <c r="H30" s="30">
        <f>Feb!H30+G30</f>
        <v>24999</v>
      </c>
      <c r="I30" s="30">
        <f t="shared" si="0"/>
        <v>1167</v>
      </c>
      <c r="J30" s="30">
        <f t="shared" si="1"/>
        <v>47458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1583</v>
      </c>
      <c r="D31" s="30">
        <f>(Jul!C31*9)+(Aug!C31*8)+(Sep!C31*7)+(Oct!C31*6)+(Nov!C31*5)+(Dec!C31*4)+(Jan!C31*3)+(Feb!C31*2)+(Mar!C31*1)</f>
        <v>13441</v>
      </c>
      <c r="E31" s="8"/>
      <c r="F31" s="30">
        <f>(Jul!E31*9)+(Aug!E31*8)+(Sep!E31*7)+(Oct!E31*6)+(Nov!E31*5)+(Dec!E31*4)+(Jan!E31*3)+(Feb!E31*2)+(Mar!E31*1)</f>
        <v>0</v>
      </c>
      <c r="G31" s="8">
        <v>5847</v>
      </c>
      <c r="H31" s="30">
        <f>Feb!H31+G31</f>
        <v>21084</v>
      </c>
      <c r="I31" s="30">
        <f t="shared" si="0"/>
        <v>7430</v>
      </c>
      <c r="J31" s="30">
        <f t="shared" si="1"/>
        <v>34525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68136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72590</v>
      </c>
      <c r="I33" s="30">
        <f t="shared" si="0"/>
        <v>0</v>
      </c>
      <c r="J33" s="30">
        <f t="shared" si="1"/>
        <v>140726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733</v>
      </c>
      <c r="D35" s="30">
        <f>(Jul!C35*9)+(Aug!C35*8)+(Sep!C35*7)+(Oct!C35*6)+(Nov!C35*5)+(Dec!C35*4)+(Jan!C35*3)+(Feb!C35*2)+(Mar!C35*1)</f>
        <v>74688</v>
      </c>
      <c r="E35" s="8"/>
      <c r="F35" s="30">
        <f>(Jul!E35*9)+(Aug!E35*8)+(Sep!E35*7)+(Oct!E35*6)+(Nov!E35*5)+(Dec!E35*4)+(Jan!E35*3)+(Feb!E35*2)+(Mar!E35*1)</f>
        <v>0</v>
      </c>
      <c r="G35" s="8">
        <v>5127</v>
      </c>
      <c r="H35" s="30">
        <f>Feb!H35+G35</f>
        <v>131395</v>
      </c>
      <c r="I35" s="30">
        <f t="shared" si="0"/>
        <v>5860</v>
      </c>
      <c r="J35" s="30">
        <f t="shared" si="1"/>
        <v>206083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7453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7138</v>
      </c>
      <c r="I37" s="30">
        <f t="shared" si="0"/>
        <v>0</v>
      </c>
      <c r="J37" s="30">
        <f t="shared" si="1"/>
        <v>14591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5093</v>
      </c>
      <c r="D39" s="30">
        <f>(Jul!C39*9)+(Aug!C39*8)+(Sep!C39*7)+(Oct!C39*6)+(Nov!C39*5)+(Dec!C39*4)+(Jan!C39*3)+(Feb!C39*2)+(Mar!C39*1)</f>
        <v>141902</v>
      </c>
      <c r="E39" s="8"/>
      <c r="F39" s="30">
        <f>(Jul!E39*9)+(Aug!E39*8)+(Sep!E39*7)+(Oct!E39*6)+(Nov!E39*5)+(Dec!E39*4)+(Jan!E39*3)+(Feb!E39*2)+(Mar!E39*1)</f>
        <v>0</v>
      </c>
      <c r="G39" s="8">
        <v>16739</v>
      </c>
      <c r="H39" s="30">
        <f>Feb!H39+G39</f>
        <v>144075</v>
      </c>
      <c r="I39" s="30">
        <f t="shared" si="0"/>
        <v>21832</v>
      </c>
      <c r="J39" s="30">
        <f t="shared" si="1"/>
        <v>285977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1296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2572</v>
      </c>
      <c r="I42" s="30">
        <f t="shared" si="0"/>
        <v>0</v>
      </c>
      <c r="J42" s="30">
        <f t="shared" si="1"/>
        <v>3868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1786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547</v>
      </c>
      <c r="I43" s="30">
        <f t="shared" si="0"/>
        <v>0</v>
      </c>
      <c r="J43" s="30">
        <f t="shared" si="1"/>
        <v>2333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1059</v>
      </c>
      <c r="D44" s="30">
        <f>(Jul!C44*9)+(Aug!C44*8)+(Sep!C44*7)+(Oct!C44*6)+(Nov!C44*5)+(Dec!C44*4)+(Jan!C44*3)+(Feb!C44*2)+(Mar!C44*1)</f>
        <v>68429</v>
      </c>
      <c r="E44" s="8"/>
      <c r="F44" s="30">
        <f>(Jul!E44*9)+(Aug!E44*8)+(Sep!E44*7)+(Oct!E44*6)+(Nov!E44*5)+(Dec!E44*4)+(Jan!E44*3)+(Feb!E44*2)+(Mar!E44*1)</f>
        <v>0</v>
      </c>
      <c r="G44" s="8">
        <v>1852</v>
      </c>
      <c r="H44" s="30">
        <f>Feb!H44+G44</f>
        <v>75867</v>
      </c>
      <c r="I44" s="30">
        <f t="shared" si="0"/>
        <v>2911</v>
      </c>
      <c r="J44" s="30">
        <f t="shared" si="1"/>
        <v>144296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9726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1621</v>
      </c>
      <c r="I47" s="30">
        <f t="shared" si="0"/>
        <v>0</v>
      </c>
      <c r="J47" s="30">
        <f t="shared" si="1"/>
        <v>11347</v>
      </c>
    </row>
    <row r="48" spans="1:10" s="11" customFormat="1" ht="15.75" customHeight="1" x14ac:dyDescent="0.25">
      <c r="A48" s="9" t="s">
        <v>55</v>
      </c>
      <c r="B48" s="10" t="s">
        <v>20</v>
      </c>
      <c r="C48" s="7">
        <v>1238</v>
      </c>
      <c r="D48" s="30">
        <f>(Jul!C48*9)+(Aug!C48*8)+(Sep!C48*7)+(Oct!C48*6)+(Nov!C48*5)+(Dec!C48*4)+(Jan!C48*3)+(Feb!C48*2)+(Mar!C48*1)</f>
        <v>85478</v>
      </c>
      <c r="E48" s="8"/>
      <c r="F48" s="30">
        <f>(Jul!E48*9)+(Aug!E48*8)+(Sep!E48*7)+(Oct!E48*6)+(Nov!E48*5)+(Dec!E48*4)+(Jan!E48*3)+(Feb!E48*2)+(Mar!E48*1)</f>
        <v>0</v>
      </c>
      <c r="G48" s="8">
        <v>2267</v>
      </c>
      <c r="H48" s="30">
        <f>Feb!H48+G48</f>
        <v>64054</v>
      </c>
      <c r="I48" s="30">
        <f t="shared" si="0"/>
        <v>3505</v>
      </c>
      <c r="J48" s="30">
        <f t="shared" si="1"/>
        <v>149532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15696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15696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5068</v>
      </c>
      <c r="D50" s="30">
        <f>(Jul!C50*9)+(Aug!C50*8)+(Sep!C50*7)+(Oct!C50*6)+(Nov!C50*5)+(Dec!C50*4)+(Jan!C50*3)+(Feb!C50*2)+(Mar!C50*1)</f>
        <v>142495</v>
      </c>
      <c r="E50" s="8"/>
      <c r="F50" s="30">
        <f>(Jul!E50*9)+(Aug!E50*8)+(Sep!E50*7)+(Oct!E50*6)+(Nov!E50*5)+(Dec!E50*4)+(Jan!E50*3)+(Feb!E50*2)+(Mar!E50*1)</f>
        <v>0</v>
      </c>
      <c r="G50" s="8">
        <v>70639</v>
      </c>
      <c r="H50" s="30">
        <f>Feb!H50+G50</f>
        <v>226669</v>
      </c>
      <c r="I50" s="30">
        <f t="shared" si="0"/>
        <v>75707</v>
      </c>
      <c r="J50" s="30">
        <f t="shared" si="1"/>
        <v>369164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16590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89107</v>
      </c>
      <c r="I53" s="30">
        <f t="shared" si="0"/>
        <v>0</v>
      </c>
      <c r="J53" s="30">
        <f t="shared" si="1"/>
        <v>105697</v>
      </c>
    </row>
    <row r="54" spans="1:10" s="1" customFormat="1" ht="15.75" customHeight="1" x14ac:dyDescent="0.25">
      <c r="A54" s="5" t="s">
        <v>65</v>
      </c>
      <c r="B54" s="6" t="s">
        <v>20</v>
      </c>
      <c r="C54" s="7">
        <v>104</v>
      </c>
      <c r="D54" s="30">
        <f>(Jul!C54*9)+(Aug!C54*8)+(Sep!C54*7)+(Oct!C54*6)+(Nov!C54*5)+(Dec!C54*4)+(Jan!C54*3)+(Feb!C54*2)+(Mar!C54*1)</f>
        <v>2507</v>
      </c>
      <c r="E54" s="8"/>
      <c r="F54" s="30">
        <f>(Jul!E54*9)+(Aug!E54*8)+(Sep!E54*7)+(Oct!E54*6)+(Nov!E54*5)+(Dec!E54*4)+(Jan!E54*3)+(Feb!E54*2)+(Mar!E54*1)</f>
        <v>0</v>
      </c>
      <c r="G54" s="8">
        <v>208</v>
      </c>
      <c r="H54" s="30">
        <f>Feb!H54+G54</f>
        <v>1006</v>
      </c>
      <c r="I54" s="30">
        <f t="shared" si="0"/>
        <v>312</v>
      </c>
      <c r="J54" s="30">
        <f t="shared" si="1"/>
        <v>3513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37177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34638</v>
      </c>
      <c r="I55" s="30">
        <f t="shared" si="0"/>
        <v>0</v>
      </c>
      <c r="J55" s="30">
        <f t="shared" si="1"/>
        <v>71815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5232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5231</v>
      </c>
      <c r="I56" s="30">
        <f t="shared" si="0"/>
        <v>0</v>
      </c>
      <c r="J56" s="30">
        <f t="shared" si="1"/>
        <v>10463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134</v>
      </c>
      <c r="D57" s="30">
        <f>(Jul!C57*9)+(Aug!C57*8)+(Sep!C57*7)+(Oct!C57*6)+(Nov!C57*5)+(Dec!C57*4)+(Jan!C57*3)+(Feb!C57*2)+(Mar!C57*1)</f>
        <v>120043</v>
      </c>
      <c r="E57" s="8"/>
      <c r="F57" s="30">
        <f>(Jul!E57*9)+(Aug!E57*8)+(Sep!E57*7)+(Oct!E57*6)+(Nov!E57*5)+(Dec!E57*4)+(Jan!E57*3)+(Feb!E57*2)+(Mar!E57*1)</f>
        <v>0</v>
      </c>
      <c r="G57" s="8">
        <v>400</v>
      </c>
      <c r="H57" s="30">
        <f>Feb!H57+G57</f>
        <v>142937</v>
      </c>
      <c r="I57" s="30">
        <f t="shared" si="0"/>
        <v>534</v>
      </c>
      <c r="J57" s="30">
        <f t="shared" si="1"/>
        <v>262980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3504</v>
      </c>
      <c r="D60" s="30">
        <f>(Jul!C60*9)+(Aug!C60*8)+(Sep!C60*7)+(Oct!C60*6)+(Nov!C60*5)+(Dec!C60*4)+(Jan!C60*3)+(Feb!C60*2)+(Mar!C60*1)</f>
        <v>64077</v>
      </c>
      <c r="E60" s="8"/>
      <c r="F60" s="30">
        <f>(Jul!E60*9)+(Aug!E60*8)+(Sep!E60*7)+(Oct!E60*6)+(Nov!E60*5)+(Dec!E60*4)+(Jan!E60*3)+(Feb!E60*2)+(Mar!E60*1)</f>
        <v>3514</v>
      </c>
      <c r="G60" s="8">
        <v>3996</v>
      </c>
      <c r="H60" s="30">
        <f>Feb!H60+G60</f>
        <v>61873</v>
      </c>
      <c r="I60" s="30">
        <f t="shared" si="0"/>
        <v>7500</v>
      </c>
      <c r="J60" s="30">
        <f t="shared" si="1"/>
        <v>129464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1209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2775</v>
      </c>
      <c r="I63" s="30">
        <f t="shared" si="0"/>
        <v>0</v>
      </c>
      <c r="J63" s="30">
        <f t="shared" si="1"/>
        <v>3984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5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5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5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5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5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5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5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" x14ac:dyDescent="0.25">
      <c r="A72" s="19" t="s">
        <v>123</v>
      </c>
      <c r="B72" s="2"/>
      <c r="C72" s="31">
        <f t="shared" ref="C72:J72" si="4">SUM(C5:C31)</f>
        <v>15069</v>
      </c>
      <c r="D72" s="31">
        <f t="shared" si="4"/>
        <v>245932</v>
      </c>
      <c r="E72" s="31">
        <f t="shared" si="4"/>
        <v>0</v>
      </c>
      <c r="F72" s="31">
        <f t="shared" si="4"/>
        <v>0</v>
      </c>
      <c r="G72" s="31">
        <f t="shared" si="4"/>
        <v>126765</v>
      </c>
      <c r="H72" s="31">
        <f t="shared" si="4"/>
        <v>804959</v>
      </c>
      <c r="I72" s="31">
        <f t="shared" si="4"/>
        <v>141834</v>
      </c>
      <c r="J72" s="31">
        <f t="shared" si="4"/>
        <v>1050891</v>
      </c>
    </row>
    <row r="73" spans="1:13" s="3" customFormat="1" ht="21" x14ac:dyDescent="0.25">
      <c r="A73" s="19" t="s">
        <v>124</v>
      </c>
      <c r="B73" s="2"/>
      <c r="C73" s="31">
        <f t="shared" ref="C73:J73" si="5">SUM(C32:C71)</f>
        <v>16933</v>
      </c>
      <c r="D73" s="31">
        <f t="shared" si="5"/>
        <v>863920</v>
      </c>
      <c r="E73" s="31">
        <f t="shared" si="5"/>
        <v>0</v>
      </c>
      <c r="F73" s="31">
        <f t="shared" si="5"/>
        <v>3514</v>
      </c>
      <c r="G73" s="31">
        <f t="shared" si="5"/>
        <v>101228</v>
      </c>
      <c r="H73" s="31">
        <f t="shared" si="5"/>
        <v>1064095</v>
      </c>
      <c r="I73" s="31">
        <f t="shared" si="5"/>
        <v>118161</v>
      </c>
      <c r="J73" s="31">
        <f t="shared" si="5"/>
        <v>1931529</v>
      </c>
    </row>
    <row r="74" spans="1:13" s="3" customFormat="1" ht="15.75" customHeight="1" x14ac:dyDescent="0.25">
      <c r="A74" s="17" t="s">
        <v>87</v>
      </c>
      <c r="B74" s="2"/>
      <c r="C74" s="31">
        <f>SUM(C72:C73)</f>
        <v>32002</v>
      </c>
      <c r="D74" s="31">
        <f t="shared" ref="D74:J74" si="6">SUM(D72:D73)</f>
        <v>1109852</v>
      </c>
      <c r="E74" s="31">
        <f t="shared" si="6"/>
        <v>0</v>
      </c>
      <c r="F74" s="31">
        <f t="shared" si="6"/>
        <v>3514</v>
      </c>
      <c r="G74" s="31">
        <f t="shared" si="6"/>
        <v>227993</v>
      </c>
      <c r="H74" s="31">
        <f t="shared" si="6"/>
        <v>1869054</v>
      </c>
      <c r="I74" s="31">
        <f t="shared" si="6"/>
        <v>259995</v>
      </c>
      <c r="J74" s="31">
        <f t="shared" si="6"/>
        <v>2982420</v>
      </c>
    </row>
    <row r="75" spans="1:13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5">
      <c r="A77" s="12"/>
      <c r="B77" s="2"/>
      <c r="C77" s="2"/>
      <c r="D77" s="33"/>
      <c r="E77" s="2"/>
      <c r="F77" s="33"/>
      <c r="G77" s="2"/>
      <c r="H77" s="33"/>
    </row>
    <row r="78" spans="1:13" x14ac:dyDescent="0.25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8A636E-180E-4C70-894B-9559DA5748F4}"/>
</file>

<file path=customXml/itemProps2.xml><?xml version="1.0" encoding="utf-8"?>
<ds:datastoreItem xmlns:ds="http://schemas.openxmlformats.org/officeDocument/2006/customXml" ds:itemID="{0F08CADF-F0FE-4D4F-97C2-25DEE95955D6}"/>
</file>

<file path=customXml/itemProps3.xml><?xml version="1.0" encoding="utf-8"?>
<ds:datastoreItem xmlns:ds="http://schemas.openxmlformats.org/officeDocument/2006/customXml" ds:itemID="{80F60E3B-6AC9-48A3-B676-BBD750324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Ludovici, Angela, VSOPHIL</cp:lastModifiedBy>
  <cp:lastPrinted>2011-06-21T11:00:53Z</cp:lastPrinted>
  <dcterms:created xsi:type="dcterms:W3CDTF">2005-09-22T19:10:16Z</dcterms:created>
  <dcterms:modified xsi:type="dcterms:W3CDTF">2016-07-18T19:28:31Z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