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man Moreno\Desktop\DMVA Monthly Reports\May 2021\"/>
    </mc:Choice>
  </mc:AlternateContent>
  <xr:revisionPtr revIDLastSave="0" documentId="13_ncr:1_{F72E2FC1-3B6F-40EC-BE43-D624A9050998}" xr6:coauthVersionLast="46" xr6:coauthVersionMax="46" xr10:uidLastSave="{00000000-0000-0000-0000-000000000000}"/>
  <bookViews>
    <workbookView xWindow="-108" yWindow="-108" windowWidth="23256" windowHeight="12576" tabRatio="599" activeTab="9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<sst xmlns="http://schemas.openxmlformats.org/spreadsheetml/2006/main" count="1789" uniqueCount="142">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</sst>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5" activePane="bottomLeft" state="frozen"/>
      <selection pane="bottomLeft" activeCell="E14" sqref="E14"/>
    </sheetView>
  </sheetViews>
  <sheetFormatPr defaultColWidth="9.109375" defaultRowHeight="13.2" x14ac:dyDescent="0.25"/>
  <cols>
    <col min="1" max="1" width="20.33203125" style="1" customWidth="1"/>
    <col min="2" max="2" width="9.33203125" style="1" customWidth="1"/>
    <col min="3" max="3" width="15.6640625" style="1" customWidth="1"/>
    <col min="4" max="4" width="15.6640625" style="26" customWidth="1"/>
    <col min="5" max="5" width="15.6640625" style="1" customWidth="1"/>
    <col min="6" max="6" width="15.6640625" style="26" customWidth="1"/>
    <col min="7" max="7" width="15.6640625" style="1" customWidth="1"/>
    <col min="8" max="10" width="15.6640625" style="26" customWidth="1"/>
    <col min="11" max="16384" width="9.109375" style="1"/>
  </cols>
  <sheetData>
    <row r="1" spans="1:10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x14ac:dyDescent="0.25">
      <c r="A2" s="1" t="s">
        <v>127</v>
      </c>
    </row>
    <row r="3" spans="1:10" s="3" customFormat="1" x14ac:dyDescent="0.25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5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5">
      <c r="A5" s="9" t="s">
        <v>21</v>
      </c>
      <c r="B5" s="16" t="s">
        <v>22</v>
      </c>
      <c r="C5" s="57">
        <v>9479</v>
      </c>
      <c r="D5" s="29">
        <f t="shared" ref="D5:D63" si="0">C5*1</f>
        <v>9479</v>
      </c>
      <c r="E5" s="58"/>
      <c r="F5" s="29">
        <f t="shared" ref="F5:F63" si="1">E5*1</f>
        <v>0</v>
      </c>
      <c r="G5" s="59">
        <v>135839</v>
      </c>
      <c r="H5" s="29">
        <f t="shared" ref="H5:H63" si="2">G5</f>
        <v>135839</v>
      </c>
      <c r="I5" s="29">
        <f t="shared" ref="I5:I63" si="3">C5+E5+G5</f>
        <v>145318</v>
      </c>
      <c r="J5" s="29">
        <f t="shared" ref="J5:J63" si="4">H5+F5+D5</f>
        <v>145318</v>
      </c>
    </row>
    <row r="6" spans="1:10" s="11" customFormat="1" ht="15.75" customHeight="1" x14ac:dyDescent="0.25">
      <c r="A6" s="9" t="s">
        <v>23</v>
      </c>
      <c r="B6" s="16" t="s">
        <v>22</v>
      </c>
      <c r="C6" s="57">
        <v>2034</v>
      </c>
      <c r="D6" s="29">
        <f t="shared" si="0"/>
        <v>2034</v>
      </c>
      <c r="E6" s="58"/>
      <c r="F6" s="29">
        <f t="shared" si="1"/>
        <v>0</v>
      </c>
      <c r="G6" s="59">
        <v>620</v>
      </c>
      <c r="H6" s="29">
        <f t="shared" si="2"/>
        <v>620</v>
      </c>
      <c r="I6" s="29">
        <f t="shared" si="3"/>
        <v>2654</v>
      </c>
      <c r="J6" s="29">
        <f t="shared" si="4"/>
        <v>2654</v>
      </c>
    </row>
    <row r="7" spans="1:10" ht="15.75" customHeight="1" x14ac:dyDescent="0.25">
      <c r="A7" s="5" t="s">
        <v>24</v>
      </c>
      <c r="B7" s="18" t="s">
        <v>22</v>
      </c>
      <c r="C7" s="57">
        <v>748</v>
      </c>
      <c r="D7" s="29">
        <f t="shared" si="0"/>
        <v>748</v>
      </c>
      <c r="E7" s="58"/>
      <c r="F7" s="29">
        <f t="shared" si="1"/>
        <v>0</v>
      </c>
      <c r="G7" s="59">
        <v>1183</v>
      </c>
      <c r="H7" s="29">
        <f t="shared" si="2"/>
        <v>1183</v>
      </c>
      <c r="I7" s="29">
        <f t="shared" si="3"/>
        <v>1931</v>
      </c>
      <c r="J7" s="29">
        <f t="shared" si="4"/>
        <v>1931</v>
      </c>
    </row>
    <row r="8" spans="1:10" s="11" customFormat="1" ht="15.75" customHeight="1" x14ac:dyDescent="0.25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5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5">
      <c r="A10" s="5" t="s">
        <v>30</v>
      </c>
      <c r="B10" s="18" t="s">
        <v>22</v>
      </c>
      <c r="C10" s="57">
        <v>3216</v>
      </c>
      <c r="D10" s="29">
        <f t="shared" si="0"/>
        <v>3216</v>
      </c>
      <c r="E10" s="58"/>
      <c r="F10" s="29">
        <f t="shared" si="1"/>
        <v>0</v>
      </c>
      <c r="G10" s="59">
        <v>3187</v>
      </c>
      <c r="H10" s="29">
        <f t="shared" si="2"/>
        <v>3187</v>
      </c>
      <c r="I10" s="29">
        <f t="shared" si="3"/>
        <v>6403</v>
      </c>
      <c r="J10" s="29">
        <f t="shared" si="4"/>
        <v>6403</v>
      </c>
    </row>
    <row r="11" spans="1:10" ht="15.75" customHeight="1" x14ac:dyDescent="0.25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5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5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5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5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5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5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5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5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5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5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5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5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5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5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5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5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5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5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5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5">
      <c r="A31" s="9" t="s">
        <v>84</v>
      </c>
      <c r="B31" s="16" t="s">
        <v>22</v>
      </c>
      <c r="C31" s="57"/>
      <c r="D31" s="29">
        <f t="shared" si="0"/>
        <v>0</v>
      </c>
      <c r="E31" s="58"/>
      <c r="F31" s="29">
        <f t="shared" si="1"/>
        <v>0</v>
      </c>
      <c r="G31" s="59"/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5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5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5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5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5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5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5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5">
      <c r="A39" s="9" t="s">
        <v>35</v>
      </c>
      <c r="B39" s="16" t="s">
        <v>20</v>
      </c>
      <c r="C39" s="57"/>
      <c r="D39" s="29">
        <f t="shared" si="0"/>
        <v>0</v>
      </c>
      <c r="E39" s="58"/>
      <c r="F39" s="29">
        <f t="shared" si="1"/>
        <v>0</v>
      </c>
      <c r="G39" s="59"/>
      <c r="H39" s="29">
        <f t="shared" si="2"/>
        <v>0</v>
      </c>
      <c r="I39" s="29">
        <f t="shared" si="3"/>
        <v>0</v>
      </c>
      <c r="J39" s="29">
        <f t="shared" si="4"/>
        <v>0</v>
      </c>
    </row>
    <row r="40" spans="1:10" ht="15.75" customHeight="1" x14ac:dyDescent="0.25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5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5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5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5">
      <c r="A44" s="9" t="s">
        <v>43</v>
      </c>
      <c r="B44" s="16" t="s">
        <v>20</v>
      </c>
      <c r="C44" s="57"/>
      <c r="D44" s="29">
        <f t="shared" si="0"/>
        <v>0</v>
      </c>
      <c r="E44" s="58"/>
      <c r="F44" s="29">
        <f t="shared" si="1"/>
        <v>0</v>
      </c>
      <c r="G44" s="59"/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5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5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5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5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5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5">
      <c r="A50" s="5" t="s">
        <v>58</v>
      </c>
      <c r="B50" s="18" t="s">
        <v>20</v>
      </c>
      <c r="C50" s="57"/>
      <c r="D50" s="29">
        <f t="shared" si="0"/>
        <v>0</v>
      </c>
      <c r="E50" s="58"/>
      <c r="F50" s="29">
        <f t="shared" si="1"/>
        <v>0</v>
      </c>
      <c r="G50" s="59"/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5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5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5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5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5">
      <c r="A55" s="5" t="s">
        <v>66</v>
      </c>
      <c r="B55" s="18" t="s">
        <v>20</v>
      </c>
      <c r="C55" s="57"/>
      <c r="D55" s="29">
        <f t="shared" si="0"/>
        <v>0</v>
      </c>
      <c r="E55" s="58"/>
      <c r="F55" s="29">
        <f t="shared" si="1"/>
        <v>0</v>
      </c>
      <c r="G55" s="59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5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5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5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5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5">
      <c r="A60" s="9" t="s">
        <v>71</v>
      </c>
      <c r="B60" s="16" t="s">
        <v>20</v>
      </c>
      <c r="C60" s="57"/>
      <c r="D60" s="29">
        <f t="shared" si="0"/>
        <v>0</v>
      </c>
      <c r="E60" s="58"/>
      <c r="F60" s="29">
        <f t="shared" si="1"/>
        <v>0</v>
      </c>
      <c r="G60" s="59"/>
      <c r="H60" s="29">
        <f t="shared" si="2"/>
        <v>0</v>
      </c>
      <c r="I60" s="29">
        <f t="shared" si="3"/>
        <v>0</v>
      </c>
      <c r="J60" s="29">
        <f t="shared" si="4"/>
        <v>0</v>
      </c>
    </row>
    <row r="61" spans="1:10" ht="15.75" customHeight="1" x14ac:dyDescent="0.25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5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5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5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5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5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5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5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5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5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5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" x14ac:dyDescent="0.25">
      <c r="A72" s="21" t="s">
        <v>123</v>
      </c>
      <c r="B72" s="13"/>
      <c r="C72" s="31">
        <f t="shared" ref="C72:J72" si="10">SUM(C5:C31)</f>
        <v>15477</v>
      </c>
      <c r="D72" s="31">
        <f t="shared" si="10"/>
        <v>15477</v>
      </c>
      <c r="E72" s="31">
        <f t="shared" si="10"/>
        <v>0</v>
      </c>
      <c r="F72" s="31">
        <f t="shared" si="10"/>
        <v>0</v>
      </c>
      <c r="G72" s="31">
        <f t="shared" si="10"/>
        <v>140829</v>
      </c>
      <c r="H72" s="31">
        <f t="shared" si="10"/>
        <v>140829</v>
      </c>
      <c r="I72" s="31">
        <f t="shared" si="10"/>
        <v>156306</v>
      </c>
      <c r="J72" s="31">
        <f t="shared" si="10"/>
        <v>156306</v>
      </c>
    </row>
    <row r="73" spans="1:10" s="3" customFormat="1" ht="21" x14ac:dyDescent="0.25">
      <c r="A73" s="21" t="s">
        <v>124</v>
      </c>
      <c r="B73" s="13"/>
      <c r="C73" s="31">
        <f t="shared" ref="C73:J73" si="11">SUM(C32:C71)</f>
        <v>0</v>
      </c>
      <c r="D73" s="31">
        <f t="shared" si="11"/>
        <v>0</v>
      </c>
      <c r="E73" s="31">
        <f t="shared" si="11"/>
        <v>0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0</v>
      </c>
      <c r="J73" s="31">
        <f t="shared" si="11"/>
        <v>0</v>
      </c>
    </row>
    <row r="74" spans="1:10" s="3" customFormat="1" ht="15.75" customHeight="1" x14ac:dyDescent="0.25">
      <c r="A74" s="5" t="s">
        <v>87</v>
      </c>
      <c r="B74" s="13"/>
      <c r="C74" s="31">
        <f>SUM(C72:C73)</f>
        <v>15477</v>
      </c>
      <c r="D74" s="31">
        <f t="shared" ref="D74:J74" si="12">SUM(D72:D73)</f>
        <v>15477</v>
      </c>
      <c r="E74" s="35">
        <f t="shared" si="12"/>
        <v>0</v>
      </c>
      <c r="F74" s="31">
        <f t="shared" si="12"/>
        <v>0</v>
      </c>
      <c r="G74" s="35">
        <f t="shared" si="12"/>
        <v>140829</v>
      </c>
      <c r="H74" s="31">
        <f t="shared" si="12"/>
        <v>140829</v>
      </c>
      <c r="I74" s="31">
        <f t="shared" si="12"/>
        <v>156306</v>
      </c>
      <c r="J74" s="31">
        <f t="shared" si="12"/>
        <v>156306</v>
      </c>
    </row>
    <row r="75" spans="1:10" x14ac:dyDescent="0.25">
      <c r="B75" s="13"/>
      <c r="C75" s="2"/>
      <c r="D75" s="27"/>
      <c r="E75" s="13"/>
      <c r="F75" s="27"/>
      <c r="G75" s="13"/>
      <c r="H75" s="27"/>
      <c r="J75" s="31"/>
    </row>
    <row r="76" spans="1:10" x14ac:dyDescent="0.25">
      <c r="B76" s="13"/>
      <c r="C76" s="2"/>
      <c r="D76" s="27"/>
      <c r="E76" s="13"/>
      <c r="F76" s="27"/>
      <c r="G76" s="13"/>
      <c r="H76" s="27"/>
      <c r="J76" s="31"/>
    </row>
    <row r="77" spans="1:10" x14ac:dyDescent="0.25">
      <c r="B77" s="13"/>
      <c r="C77" s="2"/>
      <c r="D77" s="27"/>
      <c r="E77" s="13"/>
      <c r="F77" s="27"/>
      <c r="G77" s="13"/>
      <c r="H77" s="27"/>
    </row>
    <row r="78" spans="1:10" x14ac:dyDescent="0.25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tabSelected="1" workbookViewId="0">
      <pane ySplit="4" topLeftCell="A5" activePane="bottomLeft" state="frozen"/>
      <selection pane="bottomLeft" activeCell="M25" sqref="M25"/>
    </sheetView>
  </sheetViews>
  <sheetFormatPr defaultRowHeight="13.2" x14ac:dyDescent="0.25"/>
  <cols>
    <col min="1" max="1" width="18.332031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2.33203125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136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1678</v>
      </c>
      <c r="D5" s="30">
        <f>(Jul!C5*10)+(Aug!C5*9)+(Sep!C5*8)+(Oct!C5*7)+(Nov!C5*6)+(Dec!C5*5)+(Jan!C5*4)+(Feb!C5*3)+(Mar!C5*2)+(Apr!C5*1)</f>
        <v>231550</v>
      </c>
      <c r="E5" s="8">
        <v>1802</v>
      </c>
      <c r="F5" s="30">
        <f>(Jul!E5*10)+(Aug!E5*9)+(Sep!E5*8)+(Oct!E5*7)+(Nov!E5*6)+(Dec!E5*5)+(Jan!E5*4)+(Feb!E5*3)+(Mar!E5*2)+(Apr!E5*1)</f>
        <v>1802</v>
      </c>
      <c r="G5" s="8">
        <v>20270</v>
      </c>
      <c r="H5" s="30">
        <f>Mar!H5+G5</f>
        <v>294891</v>
      </c>
      <c r="I5" s="30">
        <f t="shared" ref="I5:I63" si="0">C5+E5+G5</f>
        <v>23750</v>
      </c>
      <c r="J5" s="30">
        <f t="shared" ref="J5:J63" si="1">D5+F5+H5</f>
        <v>528243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20340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620</v>
      </c>
      <c r="I6" s="30">
        <f t="shared" si="0"/>
        <v>0</v>
      </c>
      <c r="J6" s="30">
        <f t="shared" si="1"/>
        <v>20960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7480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203854</v>
      </c>
      <c r="I7" s="30">
        <f t="shared" si="0"/>
        <v>0</v>
      </c>
      <c r="J7" s="30">
        <f t="shared" si="1"/>
        <v>211334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0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91500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38760</v>
      </c>
      <c r="I10" s="30">
        <f t="shared" si="0"/>
        <v>0</v>
      </c>
      <c r="J10" s="30">
        <f t="shared" si="1"/>
        <v>130260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8541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17862</v>
      </c>
      <c r="I12" s="30">
        <f t="shared" si="0"/>
        <v>0</v>
      </c>
      <c r="J12" s="30">
        <f t="shared" si="1"/>
        <v>26403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16767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42258</v>
      </c>
      <c r="I17" s="30">
        <f t="shared" si="0"/>
        <v>0</v>
      </c>
      <c r="J17" s="30">
        <f t="shared" si="1"/>
        <v>59025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0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715</v>
      </c>
      <c r="I22" s="30">
        <f t="shared" si="0"/>
        <v>0</v>
      </c>
      <c r="J22" s="30">
        <f t="shared" si="1"/>
        <v>715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0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2160</v>
      </c>
      <c r="D31" s="30">
        <f>(Jul!C31*10)+(Aug!C31*9)+(Sep!C31*8)+(Oct!C31*7)+(Nov!C31*6)+(Dec!C31*5)+(Jan!C31*4)+(Feb!C31*3)+(Mar!C31*2)+(Apr!C31*1)</f>
        <v>10179</v>
      </c>
      <c r="E31" s="8"/>
      <c r="F31" s="30">
        <f>(Jul!E31*10)+(Aug!E31*9)+(Sep!E31*8)+(Oct!E31*7)+(Nov!E31*6)+(Dec!E31*5)+(Jan!E31*4)+(Feb!E31*3)+(Mar!E31*2)+(Apr!E31*1)</f>
        <v>0</v>
      </c>
      <c r="G31" s="8">
        <v>2160</v>
      </c>
      <c r="H31" s="30">
        <f>Mar!H31+G31</f>
        <v>5567</v>
      </c>
      <c r="I31" s="30">
        <f t="shared" si="0"/>
        <v>4320</v>
      </c>
      <c r="J31" s="30">
        <f t="shared" si="1"/>
        <v>15746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0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0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0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0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0</v>
      </c>
      <c r="E44" s="8"/>
      <c r="F44" s="30">
        <f>(Jul!E44*10)+(Aug!E44*9)+(Sep!E44*8)+(Oct!E44*7)+(Nov!E44*6)+(Dec!E44*5)+(Jan!E44*4)+(Feb!E44*3)+(Mar!E44*2)+(Apr!E44*1)</f>
        <v>0</v>
      </c>
      <c r="G44" s="8"/>
      <c r="H44" s="30">
        <f>Mar!H44+G44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0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0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0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0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0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0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0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0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0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3838</v>
      </c>
      <c r="D72" s="31">
        <f t="shared" si="4"/>
        <v>386357</v>
      </c>
      <c r="E72" s="31">
        <f t="shared" si="4"/>
        <v>1802</v>
      </c>
      <c r="F72" s="31">
        <f t="shared" si="4"/>
        <v>1802</v>
      </c>
      <c r="G72" s="31">
        <f t="shared" si="4"/>
        <v>22430</v>
      </c>
      <c r="H72" s="31">
        <f t="shared" si="4"/>
        <v>604527</v>
      </c>
      <c r="I72" s="31">
        <f t="shared" si="4"/>
        <v>28070</v>
      </c>
      <c r="J72" s="31">
        <f t="shared" si="4"/>
        <v>992686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3838</v>
      </c>
      <c r="D74" s="31">
        <f t="shared" ref="D74:J74" si="6">SUM(D72:D73)</f>
        <v>386357</v>
      </c>
      <c r="E74" s="31">
        <f t="shared" si="6"/>
        <v>1802</v>
      </c>
      <c r="F74" s="31">
        <f t="shared" si="6"/>
        <v>1802</v>
      </c>
      <c r="G74" s="31">
        <f t="shared" si="6"/>
        <v>22430</v>
      </c>
      <c r="H74" s="31">
        <f t="shared" si="6"/>
        <v>604527</v>
      </c>
      <c r="I74" s="31">
        <f t="shared" si="6"/>
        <v>28070</v>
      </c>
      <c r="J74" s="31">
        <f t="shared" si="6"/>
        <v>992686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5" activePane="bottomLeft" state="frozen"/>
      <selection pane="bottomLeft" activeCell="G31" sqref="G31"/>
    </sheetView>
  </sheetViews>
  <sheetFormatPr defaultRowHeight="13.2" x14ac:dyDescent="0.25"/>
  <cols>
    <col min="1" max="1" width="19.554687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1.109375" bestFit="1" customWidth="1"/>
  </cols>
  <sheetData>
    <row r="1" spans="1:12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2" s="1" customFormat="1" x14ac:dyDescent="0.25">
      <c r="A2" s="1" t="s">
        <v>137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264134</v>
      </c>
      <c r="E5" s="8"/>
      <c r="F5" s="30">
        <f>(Jul!E5*11)+(Aug!E5*10)+(Sep!E5*9)+(Oct!E5*8)+(Nov!E5*7)+(Dec!E5*6)+(Jan!E5*5)+(Feb!E5*4)+(Mar!E5*3)+(Apr!E5*2)+(May!E5*1)</f>
        <v>3604</v>
      </c>
      <c r="G5" s="8"/>
      <c r="H5" s="30">
        <f>Apr!H5+G5</f>
        <v>294891</v>
      </c>
      <c r="I5" s="30">
        <f t="shared" ref="I5:I63" si="0">C5+E5+G5</f>
        <v>0</v>
      </c>
      <c r="J5" s="48">
        <f t="shared" ref="J5:J63" si="1">D5+F5+H5</f>
        <v>562629</v>
      </c>
      <c r="K5" s="46"/>
      <c r="L5" s="46"/>
    </row>
    <row r="6" spans="1:12" s="11" customFormat="1" ht="15.75" customHeight="1" x14ac:dyDescent="0.25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22374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620</v>
      </c>
      <c r="I6" s="30">
        <f t="shared" si="0"/>
        <v>0</v>
      </c>
      <c r="J6" s="48">
        <f t="shared" si="1"/>
        <v>22994</v>
      </c>
      <c r="K6" s="46"/>
      <c r="L6" s="46"/>
    </row>
    <row r="7" spans="1:12" s="1" customFormat="1" ht="15.75" customHeight="1" x14ac:dyDescent="0.25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8228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203854</v>
      </c>
      <c r="I7" s="30">
        <f t="shared" si="0"/>
        <v>0</v>
      </c>
      <c r="J7" s="48">
        <f t="shared" si="1"/>
        <v>212082</v>
      </c>
      <c r="K7" s="46"/>
      <c r="L7" s="46"/>
    </row>
    <row r="8" spans="1:12" s="11" customFormat="1" ht="15.75" customHeight="1" x14ac:dyDescent="0.25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5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0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0</v>
      </c>
      <c r="I9" s="30">
        <f t="shared" si="0"/>
        <v>0</v>
      </c>
      <c r="J9" s="48">
        <f t="shared" si="1"/>
        <v>0</v>
      </c>
      <c r="K9" s="46"/>
      <c r="L9" s="46"/>
    </row>
    <row r="10" spans="1:12" s="1" customFormat="1" ht="15.75" customHeight="1" x14ac:dyDescent="0.25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101873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38760</v>
      </c>
      <c r="I10" s="30">
        <f t="shared" si="0"/>
        <v>0</v>
      </c>
      <c r="J10" s="48">
        <f t="shared" si="1"/>
        <v>140633</v>
      </c>
      <c r="K10" s="46"/>
      <c r="L10" s="46"/>
    </row>
    <row r="11" spans="1:12" s="1" customFormat="1" ht="15.75" customHeight="1" x14ac:dyDescent="0.25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5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10605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17862</v>
      </c>
      <c r="I12" s="30">
        <f t="shared" si="0"/>
        <v>0</v>
      </c>
      <c r="J12" s="48">
        <f t="shared" si="1"/>
        <v>28467</v>
      </c>
      <c r="K12" s="46"/>
      <c r="L12" s="46"/>
    </row>
    <row r="13" spans="1:12" s="1" customFormat="1" ht="15.75" customHeight="1" x14ac:dyDescent="0.25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5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5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5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0</v>
      </c>
      <c r="I16" s="30">
        <f t="shared" si="0"/>
        <v>0</v>
      </c>
      <c r="J16" s="48">
        <f t="shared" si="1"/>
        <v>0</v>
      </c>
      <c r="K16" s="46"/>
      <c r="L16" s="46"/>
    </row>
    <row r="17" spans="1:12" s="1" customFormat="1" ht="15.75" customHeight="1" x14ac:dyDescent="0.25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18630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42258</v>
      </c>
      <c r="I17" s="30">
        <f t="shared" si="0"/>
        <v>0</v>
      </c>
      <c r="J17" s="48">
        <f t="shared" si="1"/>
        <v>60888</v>
      </c>
      <c r="K17" s="46"/>
      <c r="L17" s="46"/>
    </row>
    <row r="18" spans="1:12" s="11" customFormat="1" ht="15.75" customHeight="1" x14ac:dyDescent="0.25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5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5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5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5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0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715</v>
      </c>
      <c r="I22" s="30">
        <f t="shared" si="0"/>
        <v>0</v>
      </c>
      <c r="J22" s="48">
        <f t="shared" si="1"/>
        <v>715</v>
      </c>
      <c r="K22" s="46"/>
      <c r="L22" s="46"/>
    </row>
    <row r="23" spans="1:12" s="1" customFormat="1" ht="15.75" customHeight="1" x14ac:dyDescent="0.25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5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8">
        <f t="shared" si="1"/>
        <v>0</v>
      </c>
      <c r="K24" s="46"/>
      <c r="L24" s="46"/>
    </row>
    <row r="25" spans="1:12" s="1" customFormat="1" ht="15.75" customHeight="1" x14ac:dyDescent="0.25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5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0</v>
      </c>
      <c r="I26" s="30">
        <f t="shared" si="0"/>
        <v>0</v>
      </c>
      <c r="J26" s="48">
        <f t="shared" si="1"/>
        <v>0</v>
      </c>
      <c r="K26" s="46"/>
      <c r="L26" s="46"/>
    </row>
    <row r="27" spans="1:12" s="1" customFormat="1" ht="15.75" customHeight="1" x14ac:dyDescent="0.25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8">
        <f t="shared" si="1"/>
        <v>0</v>
      </c>
      <c r="K27" s="46"/>
      <c r="L27" s="46"/>
    </row>
    <row r="28" spans="1:12" s="1" customFormat="1" ht="15.75" customHeight="1" x14ac:dyDescent="0.25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5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5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0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0</v>
      </c>
      <c r="I30" s="30">
        <f t="shared" si="0"/>
        <v>0</v>
      </c>
      <c r="J30" s="48">
        <f t="shared" si="1"/>
        <v>0</v>
      </c>
      <c r="K30" s="46"/>
      <c r="L30" s="46"/>
    </row>
    <row r="31" spans="1:12" s="11" customFormat="1" ht="15.75" customHeight="1" x14ac:dyDescent="0.25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13748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5567</v>
      </c>
      <c r="I31" s="30">
        <f t="shared" si="0"/>
        <v>0</v>
      </c>
      <c r="J31" s="48">
        <f t="shared" si="1"/>
        <v>19315</v>
      </c>
      <c r="K31" s="46"/>
      <c r="L31" s="46"/>
    </row>
    <row r="32" spans="1:12" s="1" customFormat="1" ht="15.75" customHeight="1" x14ac:dyDescent="0.25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5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0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0</v>
      </c>
      <c r="I33" s="30">
        <f t="shared" si="0"/>
        <v>0</v>
      </c>
      <c r="J33" s="48">
        <f t="shared" si="1"/>
        <v>0</v>
      </c>
      <c r="K33" s="46"/>
      <c r="L33" s="46"/>
    </row>
    <row r="34" spans="1:12" s="1" customFormat="1" ht="15.75" customHeight="1" x14ac:dyDescent="0.25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5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0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0</v>
      </c>
      <c r="I35" s="30">
        <f t="shared" si="0"/>
        <v>0</v>
      </c>
      <c r="J35" s="48">
        <f t="shared" si="1"/>
        <v>0</v>
      </c>
      <c r="K35" s="46"/>
      <c r="L35" s="46"/>
    </row>
    <row r="36" spans="1:12" s="11" customFormat="1" ht="15.75" customHeight="1" x14ac:dyDescent="0.25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5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0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0</v>
      </c>
      <c r="I37" s="30">
        <f t="shared" si="0"/>
        <v>0</v>
      </c>
      <c r="J37" s="48">
        <f t="shared" si="1"/>
        <v>0</v>
      </c>
      <c r="K37" s="46"/>
      <c r="L37" s="46"/>
    </row>
    <row r="38" spans="1:12" s="1" customFormat="1" ht="15.75" customHeight="1" x14ac:dyDescent="0.25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5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0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0</v>
      </c>
      <c r="I39" s="30">
        <f t="shared" si="0"/>
        <v>0</v>
      </c>
      <c r="J39" s="48">
        <f t="shared" si="1"/>
        <v>0</v>
      </c>
      <c r="K39" s="46"/>
      <c r="L39" s="46"/>
    </row>
    <row r="40" spans="1:12" s="1" customFormat="1" ht="15.75" customHeight="1" x14ac:dyDescent="0.25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5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5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0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0</v>
      </c>
      <c r="I42" s="30">
        <f t="shared" si="0"/>
        <v>0</v>
      </c>
      <c r="J42" s="48">
        <f t="shared" si="1"/>
        <v>0</v>
      </c>
      <c r="K42" s="46"/>
      <c r="L42" s="46"/>
    </row>
    <row r="43" spans="1:12" s="1" customFormat="1" ht="15.75" customHeight="1" x14ac:dyDescent="0.25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0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0</v>
      </c>
      <c r="I43" s="30">
        <f t="shared" si="0"/>
        <v>0</v>
      </c>
      <c r="J43" s="48">
        <f t="shared" si="1"/>
        <v>0</v>
      </c>
      <c r="K43" s="46"/>
      <c r="L43" s="46"/>
    </row>
    <row r="44" spans="1:12" s="11" customFormat="1" ht="15.75" customHeight="1" x14ac:dyDescent="0.25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0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0</v>
      </c>
      <c r="I44" s="30">
        <f t="shared" si="0"/>
        <v>0</v>
      </c>
      <c r="J44" s="48">
        <f t="shared" si="1"/>
        <v>0</v>
      </c>
      <c r="K44" s="46"/>
      <c r="L44" s="46"/>
    </row>
    <row r="45" spans="1:12" s="1" customFormat="1" ht="15.75" customHeight="1" x14ac:dyDescent="0.25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5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5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5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0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0</v>
      </c>
      <c r="I48" s="30">
        <f t="shared" si="0"/>
        <v>0</v>
      </c>
      <c r="J48" s="48">
        <f t="shared" si="1"/>
        <v>0</v>
      </c>
      <c r="K48" s="46"/>
      <c r="L48" s="46"/>
    </row>
    <row r="49" spans="1:12" s="1" customFormat="1" ht="15.75" customHeight="1" x14ac:dyDescent="0.25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0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0</v>
      </c>
      <c r="K49" s="46"/>
      <c r="L49" s="46"/>
    </row>
    <row r="50" spans="1:12" s="1" customFormat="1" ht="15.75" customHeight="1" x14ac:dyDescent="0.25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0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0</v>
      </c>
      <c r="I50" s="30">
        <f t="shared" si="0"/>
        <v>0</v>
      </c>
      <c r="J50" s="48">
        <f t="shared" si="1"/>
        <v>0</v>
      </c>
      <c r="K50" s="46"/>
      <c r="L50" s="46"/>
    </row>
    <row r="51" spans="1:12" s="1" customFormat="1" ht="15.75" customHeight="1" x14ac:dyDescent="0.25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0</v>
      </c>
      <c r="I51" s="30">
        <f t="shared" si="0"/>
        <v>0</v>
      </c>
      <c r="J51" s="48">
        <f t="shared" si="1"/>
        <v>0</v>
      </c>
      <c r="K51" s="46"/>
      <c r="L51" s="46"/>
    </row>
    <row r="52" spans="1:12" s="1" customFormat="1" ht="15.75" customHeight="1" x14ac:dyDescent="0.25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5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5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8">
        <f t="shared" si="1"/>
        <v>0</v>
      </c>
      <c r="K54" s="46"/>
      <c r="L54" s="46"/>
    </row>
    <row r="55" spans="1:12" s="1" customFormat="1" ht="15.75" customHeight="1" x14ac:dyDescent="0.25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0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0</v>
      </c>
      <c r="I55" s="30">
        <f t="shared" si="0"/>
        <v>0</v>
      </c>
      <c r="J55" s="48">
        <f t="shared" si="1"/>
        <v>0</v>
      </c>
      <c r="K55" s="46"/>
      <c r="L55" s="46"/>
    </row>
    <row r="56" spans="1:12" s="11" customFormat="1" ht="15.75" customHeight="1" x14ac:dyDescent="0.25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5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0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0</v>
      </c>
      <c r="I57" s="30">
        <f t="shared" si="0"/>
        <v>0</v>
      </c>
      <c r="J57" s="48">
        <f t="shared" si="1"/>
        <v>0</v>
      </c>
      <c r="K57" s="46"/>
      <c r="L57" s="46"/>
    </row>
    <row r="58" spans="1:12" s="11" customFormat="1" ht="15.75" customHeight="1" x14ac:dyDescent="0.25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5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5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0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0</v>
      </c>
      <c r="I60" s="30">
        <f t="shared" si="0"/>
        <v>0</v>
      </c>
      <c r="J60" s="48">
        <f t="shared" si="1"/>
        <v>0</v>
      </c>
      <c r="K60" s="46"/>
      <c r="L60" s="46"/>
    </row>
    <row r="61" spans="1:12" s="1" customFormat="1" ht="15.75" customHeight="1" x14ac:dyDescent="0.25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5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5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0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0</v>
      </c>
      <c r="I63" s="30">
        <f t="shared" si="0"/>
        <v>0</v>
      </c>
      <c r="J63" s="48">
        <f t="shared" si="1"/>
        <v>0</v>
      </c>
      <c r="K63" s="46"/>
      <c r="L63" s="46"/>
    </row>
    <row r="64" spans="1:12" s="1" customFormat="1" ht="15.75" customHeight="1" x14ac:dyDescent="0.25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5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5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5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5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5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5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5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0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0</v>
      </c>
      <c r="I71" s="30">
        <f t="shared" si="2"/>
        <v>0</v>
      </c>
      <c r="J71" s="48">
        <f t="shared" si="3"/>
        <v>0</v>
      </c>
      <c r="K71" s="46"/>
      <c r="L71" s="46"/>
    </row>
    <row r="72" spans="1:12" s="3" customFormat="1" ht="21" x14ac:dyDescent="0.25">
      <c r="A72" s="19" t="s">
        <v>123</v>
      </c>
      <c r="B72" s="2"/>
      <c r="C72" s="31">
        <f t="shared" ref="C72:J72" si="4">SUM(C5:C31)</f>
        <v>0</v>
      </c>
      <c r="D72" s="31">
        <f t="shared" si="4"/>
        <v>439592</v>
      </c>
      <c r="E72" s="31">
        <f t="shared" si="4"/>
        <v>0</v>
      </c>
      <c r="F72" s="31">
        <f t="shared" si="4"/>
        <v>3604</v>
      </c>
      <c r="G72" s="31">
        <f t="shared" si="4"/>
        <v>0</v>
      </c>
      <c r="H72" s="31">
        <f t="shared" si="4"/>
        <v>604527</v>
      </c>
      <c r="I72" s="31">
        <f t="shared" si="4"/>
        <v>0</v>
      </c>
      <c r="J72" s="31">
        <f t="shared" si="4"/>
        <v>1047723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  <c r="K73" s="54"/>
    </row>
    <row r="74" spans="1:12" s="3" customFormat="1" ht="15.75" customHeight="1" x14ac:dyDescent="0.25">
      <c r="A74" s="17" t="s">
        <v>87</v>
      </c>
      <c r="B74" s="2"/>
      <c r="C74" s="31">
        <f>SUM(C72:C73)</f>
        <v>0</v>
      </c>
      <c r="D74" s="31">
        <f t="shared" ref="D74:J74" si="6">SUM(D72:D73)</f>
        <v>439592</v>
      </c>
      <c r="E74" s="31">
        <f t="shared" si="6"/>
        <v>0</v>
      </c>
      <c r="F74" s="31">
        <f t="shared" si="6"/>
        <v>3604</v>
      </c>
      <c r="G74" s="31">
        <f t="shared" si="6"/>
        <v>0</v>
      </c>
      <c r="H74" s="31">
        <f t="shared" si="6"/>
        <v>604527</v>
      </c>
      <c r="I74" s="31">
        <f t="shared" si="6"/>
        <v>0</v>
      </c>
      <c r="J74" s="31">
        <f t="shared" si="6"/>
        <v>1047723</v>
      </c>
      <c r="K74" s="54"/>
    </row>
    <row r="75" spans="1:12" x14ac:dyDescent="0.25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5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5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5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workbookViewId="0">
      <pane ySplit="4" topLeftCell="A5" activePane="bottomLeft" state="frozen"/>
      <selection pane="bottomLeft" activeCell="C55" sqref="C55"/>
    </sheetView>
  </sheetViews>
  <sheetFormatPr defaultRowHeight="13.2" x14ac:dyDescent="0.25"/>
  <cols>
    <col min="1" max="1" width="18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0.33203125" bestFit="1" customWidth="1"/>
    <col min="12" max="12" width="11.33203125" bestFit="1" customWidth="1"/>
  </cols>
  <sheetData>
    <row r="1" spans="1:12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2" s="1" customFormat="1" x14ac:dyDescent="0.25">
      <c r="A2" s="1" t="s">
        <v>138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296718</v>
      </c>
      <c r="E5" s="8"/>
      <c r="F5" s="48">
        <f>(Jul!E5*12)+(Aug!E5*11)+(Sep!E5*10)+(Oct!E5*9)+(Nov!E5*8)+(Dec!E5*7)+(Jan!E5*6)+(Feb!E5*5)+(Mar!E5*4)+(Apr!E5*3)+(May!E5*2)+(Jun!E5*1)</f>
        <v>5406</v>
      </c>
      <c r="G5" s="8"/>
      <c r="H5" s="30">
        <f>May!H5+G5</f>
        <v>294891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597015</v>
      </c>
      <c r="K5" s="53"/>
      <c r="L5" s="48"/>
    </row>
    <row r="6" spans="1:12" s="11" customFormat="1" ht="15.75" customHeight="1" x14ac:dyDescent="0.25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24408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620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25028</v>
      </c>
      <c r="K6" s="53"/>
      <c r="L6" s="48"/>
    </row>
    <row r="7" spans="1:12" s="1" customFormat="1" ht="15.75" customHeight="1" x14ac:dyDescent="0.25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8976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203854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212830</v>
      </c>
      <c r="K7" s="53"/>
      <c r="L7" s="48"/>
    </row>
    <row r="8" spans="1:12" s="11" customFormat="1" ht="15.75" customHeight="1" x14ac:dyDescent="0.25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5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0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0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3"/>
      <c r="L9" s="48"/>
    </row>
    <row r="10" spans="1:12" s="1" customFormat="1" ht="15.75" customHeight="1" x14ac:dyDescent="0.25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112246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38760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151006</v>
      </c>
      <c r="K10" s="53"/>
      <c r="L10" s="48"/>
    </row>
    <row r="11" spans="1:12" s="1" customFormat="1" ht="15.75" customHeight="1" x14ac:dyDescent="0.25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5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12669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17862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30531</v>
      </c>
      <c r="K12" s="53"/>
      <c r="L12" s="48"/>
    </row>
    <row r="13" spans="1:12" s="1" customFormat="1" ht="15.75" customHeight="1" x14ac:dyDescent="0.25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5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5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5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0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3"/>
      <c r="L16" s="48"/>
    </row>
    <row r="17" spans="1:12" s="1" customFormat="1" ht="15.75" customHeight="1" x14ac:dyDescent="0.25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20493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42258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62751</v>
      </c>
      <c r="K17" s="53"/>
      <c r="L17" s="48"/>
    </row>
    <row r="18" spans="1:12" s="11" customFormat="1" ht="15.75" customHeight="1" x14ac:dyDescent="0.25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5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5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5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5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0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715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715</v>
      </c>
      <c r="K22" s="53"/>
      <c r="L22" s="48"/>
    </row>
    <row r="23" spans="1:12" s="1" customFormat="1" ht="15.75" customHeight="1" x14ac:dyDescent="0.25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5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0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3"/>
      <c r="L24" s="48"/>
    </row>
    <row r="25" spans="1:12" s="1" customFormat="1" ht="15.75" customHeight="1" x14ac:dyDescent="0.25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5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3"/>
      <c r="L26" s="48"/>
    </row>
    <row r="27" spans="1:12" s="1" customFormat="1" ht="15.75" customHeight="1" x14ac:dyDescent="0.25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0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0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3"/>
      <c r="L27" s="48"/>
    </row>
    <row r="28" spans="1:12" s="1" customFormat="1" ht="15.75" customHeight="1" x14ac:dyDescent="0.25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5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5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0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0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3"/>
      <c r="L30" s="48"/>
    </row>
    <row r="31" spans="1:12" s="11" customFormat="1" ht="15.75" customHeight="1" x14ac:dyDescent="0.25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17317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5567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22884</v>
      </c>
      <c r="K31" s="53"/>
      <c r="L31" s="48"/>
    </row>
    <row r="32" spans="1:12" s="1" customFormat="1" ht="15.75" customHeight="1" x14ac:dyDescent="0.25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5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0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0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3"/>
      <c r="L33" s="48"/>
    </row>
    <row r="34" spans="1:12" s="1" customFormat="1" ht="15.75" customHeight="1" x14ac:dyDescent="0.25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5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0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0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3"/>
      <c r="L35" s="48"/>
    </row>
    <row r="36" spans="1:12" s="11" customFormat="1" ht="15.75" customHeight="1" x14ac:dyDescent="0.25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5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0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0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3"/>
      <c r="L37" s="48"/>
    </row>
    <row r="38" spans="1:12" s="1" customFormat="1" ht="15.75" customHeight="1" x14ac:dyDescent="0.25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5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0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0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0</v>
      </c>
      <c r="K39" s="53"/>
      <c r="L39" s="48"/>
    </row>
    <row r="40" spans="1:12" s="1" customFormat="1" ht="15.75" customHeight="1" x14ac:dyDescent="0.25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5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3"/>
      <c r="L41" s="48"/>
    </row>
    <row r="42" spans="1:12" s="1" customFormat="1" ht="15.75" customHeight="1" x14ac:dyDescent="0.25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0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0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3"/>
      <c r="L42" s="48"/>
    </row>
    <row r="43" spans="1:12" s="1" customFormat="1" ht="15.75" customHeight="1" x14ac:dyDescent="0.25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0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0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3"/>
      <c r="L43" s="48"/>
    </row>
    <row r="44" spans="1:12" s="11" customFormat="1" ht="15.75" customHeight="1" x14ac:dyDescent="0.25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0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0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0</v>
      </c>
      <c r="K44" s="53"/>
      <c r="L44" s="48"/>
    </row>
    <row r="45" spans="1:12" s="1" customFormat="1" ht="15.75" customHeight="1" x14ac:dyDescent="0.25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5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5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3"/>
      <c r="L47" s="48"/>
    </row>
    <row r="48" spans="1:12" s="11" customFormat="1" ht="15.75" customHeight="1" x14ac:dyDescent="0.25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0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0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3"/>
      <c r="L48" s="48"/>
    </row>
    <row r="49" spans="1:12" s="1" customFormat="1" ht="15.75" customHeight="1" x14ac:dyDescent="0.25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0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3"/>
      <c r="L49" s="48"/>
    </row>
    <row r="50" spans="1:12" s="1" customFormat="1" ht="15.75" customHeight="1" x14ac:dyDescent="0.25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0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0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3"/>
      <c r="L50" s="48"/>
    </row>
    <row r="51" spans="1:12" s="1" customFormat="1" ht="15.75" customHeight="1" x14ac:dyDescent="0.25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0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0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3"/>
      <c r="L51" s="48"/>
    </row>
    <row r="52" spans="1:12" s="1" customFormat="1" ht="15.75" customHeight="1" x14ac:dyDescent="0.25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5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5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3"/>
      <c r="L54" s="48"/>
    </row>
    <row r="55" spans="1:12" s="1" customFormat="1" ht="15.75" customHeight="1" x14ac:dyDescent="0.25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0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0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0</v>
      </c>
      <c r="K55" s="53"/>
      <c r="L55" s="48"/>
    </row>
    <row r="56" spans="1:12" s="11" customFormat="1" ht="15.75" customHeight="1" x14ac:dyDescent="0.25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5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0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0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3"/>
      <c r="L57" s="48"/>
    </row>
    <row r="58" spans="1:12" s="11" customFormat="1" ht="15.75" customHeight="1" x14ac:dyDescent="0.25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5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5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0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0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3"/>
      <c r="L60" s="48"/>
    </row>
    <row r="61" spans="1:12" s="1" customFormat="1" ht="15.75" customHeight="1" x14ac:dyDescent="0.25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5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5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0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0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3"/>
      <c r="L63" s="48"/>
    </row>
    <row r="64" spans="1:12" s="1" customFormat="1" ht="15.75" customHeight="1" x14ac:dyDescent="0.25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5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5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5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5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5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5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5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0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0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3"/>
      <c r="L71" s="48"/>
    </row>
    <row r="72" spans="1:12" s="3" customFormat="1" ht="21" x14ac:dyDescent="0.25">
      <c r="A72" s="19" t="s">
        <v>123</v>
      </c>
      <c r="B72" s="2"/>
      <c r="C72" s="31">
        <f t="shared" ref="C72:J72" si="2">SUM(C5:C31)</f>
        <v>0</v>
      </c>
      <c r="D72" s="31">
        <f t="shared" si="2"/>
        <v>492827</v>
      </c>
      <c r="E72" s="31">
        <f t="shared" si="2"/>
        <v>0</v>
      </c>
      <c r="F72" s="30">
        <f t="shared" si="2"/>
        <v>5406</v>
      </c>
      <c r="G72" s="31">
        <f t="shared" si="2"/>
        <v>0</v>
      </c>
      <c r="H72" s="31">
        <f t="shared" si="2"/>
        <v>604527</v>
      </c>
      <c r="I72" s="31">
        <f t="shared" si="2"/>
        <v>0</v>
      </c>
      <c r="J72" s="31">
        <f t="shared" si="2"/>
        <v>1102760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3">SUM(C32:C71)</f>
        <v>0</v>
      </c>
      <c r="D73" s="31">
        <f t="shared" si="3"/>
        <v>0</v>
      </c>
      <c r="E73" s="31">
        <f t="shared" si="3"/>
        <v>0</v>
      </c>
      <c r="F73" s="31">
        <f t="shared" si="3"/>
        <v>0</v>
      </c>
      <c r="G73" s="31">
        <f t="shared" si="3"/>
        <v>0</v>
      </c>
      <c r="H73" s="31">
        <f t="shared" si="3"/>
        <v>0</v>
      </c>
      <c r="I73" s="31">
        <f t="shared" si="3"/>
        <v>0</v>
      </c>
      <c r="J73" s="31">
        <f t="shared" si="3"/>
        <v>0</v>
      </c>
      <c r="K73" s="54"/>
    </row>
    <row r="74" spans="1:12" s="3" customFormat="1" ht="15.75" customHeight="1" x14ac:dyDescent="0.25">
      <c r="A74" s="17" t="s">
        <v>87</v>
      </c>
      <c r="B74" s="2"/>
      <c r="C74" s="31">
        <f t="shared" ref="C74:H74" si="4">SUM(C72:C73)</f>
        <v>0</v>
      </c>
      <c r="D74" s="31">
        <f t="shared" si="4"/>
        <v>492827</v>
      </c>
      <c r="E74" s="31">
        <f t="shared" si="4"/>
        <v>0</v>
      </c>
      <c r="F74" s="31">
        <f t="shared" si="4"/>
        <v>5406</v>
      </c>
      <c r="G74" s="31">
        <f t="shared" si="4"/>
        <v>0</v>
      </c>
      <c r="H74" s="31">
        <f t="shared" si="4"/>
        <v>604527</v>
      </c>
      <c r="I74" s="31">
        <f>SUM(I72:I73)</f>
        <v>0</v>
      </c>
      <c r="J74" s="31">
        <f>SUM(J72:J73)</f>
        <v>1102760</v>
      </c>
    </row>
    <row r="75" spans="1:12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5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5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5" activePane="bottomLeft" state="frozen"/>
      <selection pane="bottomLeft" activeCell="L16" sqref="L16"/>
    </sheetView>
  </sheetViews>
  <sheetFormatPr defaultRowHeight="13.2" x14ac:dyDescent="0.25"/>
  <cols>
    <col min="1" max="1" width="19.88671875" bestFit="1" customWidth="1"/>
    <col min="3" max="3" width="15.6640625" style="20" customWidth="1"/>
    <col min="4" max="4" width="15.6640625" style="36" customWidth="1"/>
    <col min="5" max="5" width="15.6640625" style="20" customWidth="1"/>
    <col min="6" max="6" width="15.6640625" style="36" customWidth="1"/>
    <col min="7" max="7" width="15.6640625" style="20" customWidth="1"/>
    <col min="8" max="10" width="15.6640625" style="36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128</v>
      </c>
      <c r="D2" s="32"/>
      <c r="F2" s="32"/>
      <c r="H2" s="32"/>
      <c r="I2" s="32"/>
      <c r="J2" s="32"/>
    </row>
    <row r="3" spans="1:10" s="3" customFormat="1" x14ac:dyDescent="0.25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0">
        <v>3390</v>
      </c>
      <c r="D5" s="30">
        <f>(Jul!C5*2)+(Aug!C5*1)</f>
        <v>22348</v>
      </c>
      <c r="E5" s="61"/>
      <c r="F5" s="30">
        <f>(Jul!E5*2)+(Aug!E5*1)</f>
        <v>0</v>
      </c>
      <c r="G5" s="62">
        <v>8901</v>
      </c>
      <c r="H5" s="30">
        <f>Jul!H5+Aug!G5</f>
        <v>144740</v>
      </c>
      <c r="I5" s="30">
        <f t="shared" ref="I5:I63" si="0">C5+E5+G5</f>
        <v>12291</v>
      </c>
      <c r="J5" s="30">
        <f t="shared" ref="J5:J63" si="1">D5+F5+H5</f>
        <v>167088</v>
      </c>
    </row>
    <row r="6" spans="1:10" s="11" customFormat="1" ht="15.75" customHeight="1" x14ac:dyDescent="0.25">
      <c r="A6" s="9" t="s">
        <v>23</v>
      </c>
      <c r="B6" s="10" t="s">
        <v>22</v>
      </c>
      <c r="C6" s="60"/>
      <c r="D6" s="30">
        <f>(Jul!C6*2)+(Aug!C6*1)</f>
        <v>4068</v>
      </c>
      <c r="E6" s="61"/>
      <c r="F6" s="30">
        <f>(Jul!E6*2)+(Aug!E6*1)</f>
        <v>0</v>
      </c>
      <c r="G6" s="62"/>
      <c r="H6" s="30">
        <f>Jul!H6+Aug!G6</f>
        <v>620</v>
      </c>
      <c r="I6" s="30">
        <f t="shared" si="0"/>
        <v>0</v>
      </c>
      <c r="J6" s="30">
        <f t="shared" si="1"/>
        <v>4688</v>
      </c>
    </row>
    <row r="7" spans="1:10" s="1" customFormat="1" ht="15.75" customHeight="1" x14ac:dyDescent="0.25">
      <c r="A7" s="5" t="s">
        <v>24</v>
      </c>
      <c r="B7" s="6" t="s">
        <v>22</v>
      </c>
      <c r="C7" s="60"/>
      <c r="D7" s="30">
        <f>(Jul!C7*2)+(Aug!C7*1)</f>
        <v>1496</v>
      </c>
      <c r="E7" s="61"/>
      <c r="F7" s="30">
        <f>(Jul!E7*2)+(Aug!E7*1)</f>
        <v>0</v>
      </c>
      <c r="G7" s="62"/>
      <c r="H7" s="30">
        <f>Jul!H7+Aug!G7</f>
        <v>1183</v>
      </c>
      <c r="I7" s="30">
        <f t="shared" si="0"/>
        <v>0</v>
      </c>
      <c r="J7" s="30">
        <f t="shared" si="1"/>
        <v>2679</v>
      </c>
    </row>
    <row r="8" spans="1:10" s="11" customFormat="1" ht="15.75" customHeight="1" x14ac:dyDescent="0.25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0">
        <v>3770</v>
      </c>
      <c r="D10" s="30">
        <f>(Jul!C10*2)+(Aug!C10*1)</f>
        <v>10202</v>
      </c>
      <c r="E10" s="61"/>
      <c r="F10" s="30">
        <f>(Jul!E10*2)+(Aug!E10*1)</f>
        <v>0</v>
      </c>
      <c r="G10" s="62">
        <v>5640</v>
      </c>
      <c r="H10" s="30">
        <f>Jul!H10+Aug!G10</f>
        <v>8827</v>
      </c>
      <c r="I10" s="30">
        <f t="shared" si="0"/>
        <v>9410</v>
      </c>
      <c r="J10" s="30">
        <f t="shared" si="1"/>
        <v>19029</v>
      </c>
    </row>
    <row r="11" spans="1:10" s="1" customFormat="1" ht="15.75" customHeight="1" x14ac:dyDescent="0.25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60">
        <v>1863</v>
      </c>
      <c r="D17" s="30">
        <f>(Jul!C17*2)+(Aug!C17*1)</f>
        <v>1863</v>
      </c>
      <c r="E17" s="61"/>
      <c r="F17" s="30">
        <f>(Jul!E17*2)+(Aug!E17*1)</f>
        <v>0</v>
      </c>
      <c r="G17" s="62">
        <v>42258</v>
      </c>
      <c r="H17" s="30">
        <f>Jul!H17+Aug!G17</f>
        <v>42258</v>
      </c>
      <c r="I17" s="30">
        <f t="shared" si="0"/>
        <v>44121</v>
      </c>
      <c r="J17" s="30">
        <f t="shared" si="1"/>
        <v>44121</v>
      </c>
    </row>
    <row r="18" spans="1:10" s="11" customFormat="1" ht="15.75" customHeight="1" x14ac:dyDescent="0.25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0"/>
      <c r="D27" s="30">
        <f>(Jul!C27*2)+(Aug!C27*1)</f>
        <v>0</v>
      </c>
      <c r="E27" s="61"/>
      <c r="F27" s="30">
        <f>(Jul!E27*2)+(Aug!E27*1)</f>
        <v>0</v>
      </c>
      <c r="G27" s="62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60"/>
      <c r="D31" s="30">
        <f>(Jul!C31*2)+(Aug!C31*1)</f>
        <v>0</v>
      </c>
      <c r="E31" s="61"/>
      <c r="F31" s="30">
        <f>(Jul!E31*2)+(Aug!E31*1)</f>
        <v>0</v>
      </c>
      <c r="G31" s="62"/>
      <c r="H31" s="30">
        <f>Jul!H31+Aug!G31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0"/>
      <c r="D33" s="30">
        <f>(Jul!C33*2)+(Aug!C33*1)</f>
        <v>0</v>
      </c>
      <c r="E33" s="61"/>
      <c r="F33" s="30">
        <f>(Jul!E33*2)+(Aug!E33*1)</f>
        <v>0</v>
      </c>
      <c r="G33" s="62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0"/>
      <c r="D35" s="30">
        <f>(Jul!C35*2)+(Aug!C35*1)</f>
        <v>0</v>
      </c>
      <c r="E35" s="61"/>
      <c r="F35" s="30">
        <f>(Jul!E35*2)+(Aug!E35*1)</f>
        <v>0</v>
      </c>
      <c r="G35" s="62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0"/>
      <c r="D37" s="30">
        <f>(Jul!C37*2)+(Aug!C37*1)</f>
        <v>0</v>
      </c>
      <c r="E37" s="61"/>
      <c r="F37" s="30">
        <f>(Jul!E37*2)+(Aug!E37*1)</f>
        <v>0</v>
      </c>
      <c r="G37" s="62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0"/>
      <c r="D39" s="30">
        <f>(Jul!C39*2)+(Aug!C39*1)</f>
        <v>0</v>
      </c>
      <c r="E39" s="61"/>
      <c r="F39" s="30">
        <f>(Jul!E39*2)+(Aug!E39*1)</f>
        <v>0</v>
      </c>
      <c r="G39" s="62"/>
      <c r="H39" s="30">
        <f>Jul!H39+Aug!G39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0"/>
      <c r="D42" s="30">
        <f>(Jul!C42*2)+(Aug!C42*1)</f>
        <v>0</v>
      </c>
      <c r="E42" s="61"/>
      <c r="F42" s="30">
        <f>(Jul!E42*2)+(Aug!E42*1)</f>
        <v>0</v>
      </c>
      <c r="G42" s="62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60"/>
      <c r="D43" s="30">
        <f>(Jul!C43*2)+(Aug!C43*1)</f>
        <v>0</v>
      </c>
      <c r="E43" s="61"/>
      <c r="F43" s="30">
        <f>(Jul!E43*2)+(Aug!E43*1)</f>
        <v>0</v>
      </c>
      <c r="G43" s="62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0"/>
      <c r="D44" s="30">
        <f>(Jul!C44*2)+(Aug!C44*1)</f>
        <v>0</v>
      </c>
      <c r="E44" s="61"/>
      <c r="F44" s="30">
        <f>(Jul!E44*2)+(Aug!E44*1)</f>
        <v>0</v>
      </c>
      <c r="G44" s="62"/>
      <c r="H44" s="30">
        <f>Jul!H44+Aug!G44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0"/>
      <c r="D48" s="30">
        <f>(Jul!C48*2)+(Aug!C48*1)</f>
        <v>0</v>
      </c>
      <c r="E48" s="61"/>
      <c r="F48" s="30">
        <f>(Jul!E48*2)+(Aug!E48*1)</f>
        <v>0</v>
      </c>
      <c r="G48" s="62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60"/>
      <c r="D50" s="30">
        <f>(Jul!C50*2)+(Aug!C50*1)</f>
        <v>0</v>
      </c>
      <c r="E50" s="61"/>
      <c r="F50" s="30">
        <f>(Jul!E50*2)+(Aug!E50*1)</f>
        <v>0</v>
      </c>
      <c r="G50" s="62"/>
      <c r="H50" s="30">
        <f>Jul!H50+Aug!G50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60"/>
      <c r="D51" s="30">
        <f>(Jul!C51*2)+(Aug!C51*1)</f>
        <v>0</v>
      </c>
      <c r="E51" s="61"/>
      <c r="F51" s="30">
        <f>(Jul!E51*2)+(Aug!E51*1)</f>
        <v>0</v>
      </c>
      <c r="G51" s="62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60"/>
      <c r="D55" s="30">
        <f>(Jul!C55*2)+(Aug!C55*1)</f>
        <v>0</v>
      </c>
      <c r="E55" s="61"/>
      <c r="F55" s="30">
        <f>(Jul!E55*2)+(Aug!E55*1)</f>
        <v>0</v>
      </c>
      <c r="G55" s="62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0"/>
      <c r="D57" s="30">
        <f>(Jul!C57*2)+(Aug!C57*1)</f>
        <v>0</v>
      </c>
      <c r="E57" s="61"/>
      <c r="F57" s="30">
        <f>(Jul!E57*2)+(Aug!E57*1)</f>
        <v>0</v>
      </c>
      <c r="G57" s="62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0"/>
      <c r="D60" s="30">
        <f>(Jul!C60*2)+(Aug!C60*1)</f>
        <v>0</v>
      </c>
      <c r="E60" s="61"/>
      <c r="F60" s="30">
        <f>(Jul!E60*2)+(Aug!E60*1)</f>
        <v>0</v>
      </c>
      <c r="G60" s="62"/>
      <c r="H60" s="30">
        <f>Jul!H60+Aug!G60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5">
        <f t="shared" ref="C72:J72" si="4">SUM(C5:C31)</f>
        <v>9023</v>
      </c>
      <c r="D72" s="35">
        <f t="shared" si="4"/>
        <v>39977</v>
      </c>
      <c r="E72" s="35">
        <f t="shared" si="4"/>
        <v>0</v>
      </c>
      <c r="F72" s="35">
        <f t="shared" si="4"/>
        <v>0</v>
      </c>
      <c r="G72" s="35">
        <f t="shared" si="4"/>
        <v>56799</v>
      </c>
      <c r="H72" s="35">
        <f t="shared" si="4"/>
        <v>197628</v>
      </c>
      <c r="I72" s="35">
        <f t="shared" si="4"/>
        <v>65822</v>
      </c>
      <c r="J72" s="35">
        <f t="shared" si="4"/>
        <v>237605</v>
      </c>
    </row>
    <row r="73" spans="1:10" s="3" customFormat="1" ht="21" x14ac:dyDescent="0.25">
      <c r="A73" s="19" t="s">
        <v>124</v>
      </c>
      <c r="B73" s="2"/>
      <c r="C73" s="35">
        <f t="shared" ref="C73:J73" si="5">SUM(C32:C71)</f>
        <v>0</v>
      </c>
      <c r="D73" s="35">
        <f t="shared" si="5"/>
        <v>0</v>
      </c>
      <c r="E73" s="35">
        <f t="shared" si="5"/>
        <v>0</v>
      </c>
      <c r="F73" s="35">
        <f t="shared" si="5"/>
        <v>0</v>
      </c>
      <c r="G73" s="35">
        <f t="shared" si="5"/>
        <v>0</v>
      </c>
      <c r="H73" s="35">
        <f t="shared" si="5"/>
        <v>0</v>
      </c>
      <c r="I73" s="35">
        <f t="shared" si="5"/>
        <v>0</v>
      </c>
      <c r="J73" s="35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5">
        <f>SUM(C72:C73)</f>
        <v>9023</v>
      </c>
      <c r="D74" s="31">
        <f t="shared" ref="D74:J74" si="6">SUM(D72:D73)</f>
        <v>39977</v>
      </c>
      <c r="E74" s="35">
        <f t="shared" si="6"/>
        <v>0</v>
      </c>
      <c r="F74" s="31">
        <f t="shared" si="6"/>
        <v>0</v>
      </c>
      <c r="G74" s="35">
        <f t="shared" si="6"/>
        <v>56799</v>
      </c>
      <c r="H74" s="31">
        <f t="shared" si="6"/>
        <v>197628</v>
      </c>
      <c r="I74" s="31">
        <f t="shared" si="6"/>
        <v>65822</v>
      </c>
      <c r="J74" s="31">
        <f t="shared" si="6"/>
        <v>237605</v>
      </c>
    </row>
    <row r="75" spans="1:10" x14ac:dyDescent="0.25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5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5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" activePane="bottomLeft" state="frozen"/>
      <selection pane="bottomLeft" activeCell="L13" sqref="L13"/>
    </sheetView>
  </sheetViews>
  <sheetFormatPr defaultRowHeight="13.2" x14ac:dyDescent="0.25"/>
  <cols>
    <col min="1" max="1" width="21.88671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129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3">
        <v>4653</v>
      </c>
      <c r="D5" s="30">
        <f>(Jul!C5*3)+(Aug!C5*2)+(Sep!C5*1)</f>
        <v>39870</v>
      </c>
      <c r="E5" s="64"/>
      <c r="F5" s="30">
        <f>(Jul!E5*3)+(Aug!E5*2)+(Sep!E5*1)</f>
        <v>0</v>
      </c>
      <c r="G5" s="65">
        <v>65190</v>
      </c>
      <c r="H5" s="30">
        <f>SUM(Aug!H5+G5)</f>
        <v>209930</v>
      </c>
      <c r="I5" s="30">
        <f t="shared" ref="I5:I63" si="0">C5+E5+G5</f>
        <v>69843</v>
      </c>
      <c r="J5" s="30">
        <f t="shared" ref="J5:J63" si="1">D5+F5+H5</f>
        <v>249800</v>
      </c>
    </row>
    <row r="6" spans="1:10" s="11" customFormat="1" ht="15.75" customHeight="1" x14ac:dyDescent="0.25">
      <c r="A6" s="9" t="s">
        <v>23</v>
      </c>
      <c r="B6" s="10" t="s">
        <v>22</v>
      </c>
      <c r="C6" s="63"/>
      <c r="D6" s="30">
        <f>(Jul!C6*3)+(Aug!C6*2)+(Sep!C6*1)</f>
        <v>6102</v>
      </c>
      <c r="E6" s="64"/>
      <c r="F6" s="30">
        <f>(Jul!E6*3)+(Aug!E6*2)+(Sep!E6*1)</f>
        <v>0</v>
      </c>
      <c r="G6" s="65"/>
      <c r="H6" s="30">
        <f>SUM(Aug!H6+G6)</f>
        <v>620</v>
      </c>
      <c r="I6" s="30">
        <f t="shared" si="0"/>
        <v>0</v>
      </c>
      <c r="J6" s="30">
        <f t="shared" si="1"/>
        <v>6722</v>
      </c>
    </row>
    <row r="7" spans="1:10" s="1" customFormat="1" ht="15.75" customHeight="1" x14ac:dyDescent="0.25">
      <c r="A7" s="5" t="s">
        <v>24</v>
      </c>
      <c r="B7" s="6" t="s">
        <v>22</v>
      </c>
      <c r="C7" s="63"/>
      <c r="D7" s="30">
        <f>(Jul!C7*3)+(Aug!C7*2)+(Sep!C7*1)</f>
        <v>2244</v>
      </c>
      <c r="E7" s="64"/>
      <c r="F7" s="30">
        <f>(Jul!E7*3)+(Aug!E7*2)+(Sep!E7*1)</f>
        <v>0</v>
      </c>
      <c r="G7" s="65"/>
      <c r="H7" s="30">
        <f>SUM(Aug!H7+G7)</f>
        <v>1183</v>
      </c>
      <c r="I7" s="30">
        <f t="shared" si="0"/>
        <v>0</v>
      </c>
      <c r="J7" s="30">
        <f t="shared" si="1"/>
        <v>3427</v>
      </c>
    </row>
    <row r="8" spans="1:10" s="11" customFormat="1" ht="15.75" customHeight="1" x14ac:dyDescent="0.25">
      <c r="A8" s="9" t="s">
        <v>25</v>
      </c>
      <c r="B8" s="10" t="s">
        <v>22</v>
      </c>
      <c r="C8" s="63"/>
      <c r="D8" s="30">
        <f>(Jul!C8*3)+(Aug!C8*2)+(Sep!C8*1)</f>
        <v>0</v>
      </c>
      <c r="E8" s="64"/>
      <c r="F8" s="30">
        <f>(Jul!E8*3)+(Aug!E8*2)+(Sep!E8*1)</f>
        <v>0</v>
      </c>
      <c r="G8" s="65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3"/>
      <c r="D9" s="30">
        <f>(Jul!C9*3)+(Aug!C9*2)+(Sep!C9*1)</f>
        <v>0</v>
      </c>
      <c r="E9" s="64"/>
      <c r="F9" s="30">
        <f>(Jul!E9*3)+(Aug!E9*2)+(Sep!E9*1)</f>
        <v>0</v>
      </c>
      <c r="G9" s="65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3">
        <v>3106</v>
      </c>
      <c r="D10" s="30">
        <f>(Jul!C10*3)+(Aug!C10*2)+(Sep!C10*1)</f>
        <v>20294</v>
      </c>
      <c r="E10" s="64"/>
      <c r="F10" s="30">
        <f>(Jul!E10*3)+(Aug!E10*2)+(Sep!E10*1)</f>
        <v>0</v>
      </c>
      <c r="G10" s="65">
        <v>22598</v>
      </c>
      <c r="H10" s="30">
        <f>SUM(Aug!H10+G10)</f>
        <v>31425</v>
      </c>
      <c r="I10" s="30">
        <f t="shared" si="0"/>
        <v>25704</v>
      </c>
      <c r="J10" s="30">
        <f t="shared" si="1"/>
        <v>51719</v>
      </c>
    </row>
    <row r="11" spans="1:10" s="1" customFormat="1" ht="15.75" customHeight="1" x14ac:dyDescent="0.25">
      <c r="A11" s="5" t="s">
        <v>31</v>
      </c>
      <c r="B11" s="6" t="s">
        <v>22</v>
      </c>
      <c r="C11" s="63"/>
      <c r="D11" s="30">
        <f>(Jul!C11*3)+(Aug!C11*2)+(Sep!C11*1)</f>
        <v>0</v>
      </c>
      <c r="E11" s="64"/>
      <c r="F11" s="30">
        <f>(Jul!E11*3)+(Aug!E11*2)+(Sep!E11*1)</f>
        <v>0</v>
      </c>
      <c r="G11" s="65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63"/>
      <c r="D12" s="30">
        <f>(Jul!C12*3)+(Aug!C12*2)+(Sep!C12*1)</f>
        <v>0</v>
      </c>
      <c r="E12" s="64"/>
      <c r="F12" s="30">
        <f>(Jul!E12*3)+(Aug!E12*2)+(Sep!E12*1)</f>
        <v>0</v>
      </c>
      <c r="G12" s="65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3"/>
      <c r="D13" s="30">
        <f>(Jul!C13*3)+(Aug!C13*2)+(Sep!C13*1)</f>
        <v>0</v>
      </c>
      <c r="E13" s="64"/>
      <c r="F13" s="30">
        <f>(Jul!E13*3)+(Aug!E13*2)+(Sep!E13*1)</f>
        <v>0</v>
      </c>
      <c r="G13" s="65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3"/>
      <c r="D14" s="30">
        <f>(Jul!C14*3)+(Aug!C14*2)+(Sep!C14*1)</f>
        <v>0</v>
      </c>
      <c r="E14" s="64"/>
      <c r="F14" s="30">
        <f>(Jul!E14*3)+(Aug!E14*2)+(Sep!E14*1)</f>
        <v>0</v>
      </c>
      <c r="G14" s="65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3"/>
      <c r="D15" s="30">
        <f>(Jul!C15*3)+(Aug!C15*2)+(Sep!C15*1)</f>
        <v>0</v>
      </c>
      <c r="E15" s="64"/>
      <c r="F15" s="30">
        <f>(Jul!E15*3)+(Aug!E15*2)+(Sep!E15*1)</f>
        <v>0</v>
      </c>
      <c r="G15" s="65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3"/>
      <c r="D16" s="30">
        <f>(Jul!C16*3)+(Aug!C16*2)+(Sep!C16*1)</f>
        <v>0</v>
      </c>
      <c r="E16" s="64"/>
      <c r="F16" s="30">
        <f>(Jul!E16*3)+(Aug!E16*2)+(Sep!E16*1)</f>
        <v>0</v>
      </c>
      <c r="G16" s="65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63"/>
      <c r="D17" s="30">
        <f>(Jul!C17*3)+(Aug!C17*2)+(Sep!C17*1)</f>
        <v>3726</v>
      </c>
      <c r="E17" s="64"/>
      <c r="F17" s="30">
        <f>(Jul!E17*3)+(Aug!E17*2)+(Sep!E17*1)</f>
        <v>0</v>
      </c>
      <c r="G17" s="65"/>
      <c r="H17" s="30">
        <f>SUM(Aug!H17+G17)</f>
        <v>42258</v>
      </c>
      <c r="I17" s="30">
        <f t="shared" si="0"/>
        <v>0</v>
      </c>
      <c r="J17" s="30">
        <f t="shared" si="1"/>
        <v>45984</v>
      </c>
    </row>
    <row r="18" spans="1:10" s="11" customFormat="1" ht="15.75" customHeight="1" x14ac:dyDescent="0.25">
      <c r="A18" s="9" t="s">
        <v>47</v>
      </c>
      <c r="B18" s="10" t="s">
        <v>22</v>
      </c>
      <c r="C18" s="63"/>
      <c r="D18" s="30">
        <f>(Jul!C18*3)+(Aug!C18*2)+(Sep!C18*1)</f>
        <v>0</v>
      </c>
      <c r="E18" s="64"/>
      <c r="F18" s="30">
        <f>(Jul!E18*3)+(Aug!E18*2)+(Sep!E18*1)</f>
        <v>0</v>
      </c>
      <c r="G18" s="65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3"/>
      <c r="D19" s="30">
        <f>(Jul!C19*3)+(Aug!C19*2)+(Sep!C19*1)</f>
        <v>0</v>
      </c>
      <c r="E19" s="64"/>
      <c r="F19" s="30">
        <f>(Jul!E19*3)+(Aug!E19*2)+(Sep!E19*1)</f>
        <v>0</v>
      </c>
      <c r="G19" s="65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3"/>
      <c r="D20" s="30">
        <f>(Jul!C20*3)+(Aug!C20*2)+(Sep!C20*1)</f>
        <v>0</v>
      </c>
      <c r="E20" s="64"/>
      <c r="F20" s="30">
        <f>(Jul!E20*3)+(Aug!E20*2)+(Sep!E20*1)</f>
        <v>0</v>
      </c>
      <c r="G20" s="65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63"/>
      <c r="D21" s="30">
        <f>(Jul!C21*3)+(Aug!C21*2)+(Sep!C21*1)</f>
        <v>0</v>
      </c>
      <c r="E21" s="64"/>
      <c r="F21" s="30">
        <f>(Jul!E21*3)+(Aug!E21*2)+(Sep!E21*1)</f>
        <v>0</v>
      </c>
      <c r="G21" s="65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3"/>
      <c r="D22" s="30">
        <f>(Jul!C22*3)+(Aug!C22*2)+(Sep!C22*1)</f>
        <v>0</v>
      </c>
      <c r="E22" s="64"/>
      <c r="F22" s="30">
        <f>(Jul!E22*3)+(Aug!E22*2)+(Sep!E22*1)</f>
        <v>0</v>
      </c>
      <c r="G22" s="65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3"/>
      <c r="D23" s="30">
        <f>(Jul!C23*3)+(Aug!C23*2)+(Sep!C23*1)</f>
        <v>0</v>
      </c>
      <c r="E23" s="64"/>
      <c r="F23" s="30">
        <f>(Jul!E23*3)+(Aug!E23*2)+(Sep!E23*1)</f>
        <v>0</v>
      </c>
      <c r="G23" s="65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3"/>
      <c r="D24" s="30">
        <f>(Jul!C24*3)+(Aug!C24*2)+(Sep!C24*1)</f>
        <v>0</v>
      </c>
      <c r="E24" s="64"/>
      <c r="F24" s="30">
        <f>(Jul!E24*3)+(Aug!E24*2)+(Sep!E24*1)</f>
        <v>0</v>
      </c>
      <c r="G24" s="65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3"/>
      <c r="D25" s="30">
        <f>(Jul!C25*3)+(Aug!C25*2)+(Sep!C25*1)</f>
        <v>0</v>
      </c>
      <c r="E25" s="64"/>
      <c r="F25" s="30">
        <f>(Jul!E25*3)+(Aug!E25*2)+(Sep!E25*1)</f>
        <v>0</v>
      </c>
      <c r="G25" s="65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3"/>
      <c r="D26" s="30">
        <f>(Jul!C26*3)+(Aug!C26*2)+(Sep!C26*1)</f>
        <v>0</v>
      </c>
      <c r="E26" s="64"/>
      <c r="F26" s="30">
        <f>(Jul!E26*3)+(Aug!E26*2)+(Sep!E26*1)</f>
        <v>0</v>
      </c>
      <c r="G26" s="65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3"/>
      <c r="D27" s="30">
        <f>(Jul!C27*3)+(Aug!C27*2)+(Sep!C27*1)</f>
        <v>0</v>
      </c>
      <c r="E27" s="64"/>
      <c r="F27" s="30">
        <f>(Jul!E27*3)+(Aug!E27*2)+(Sep!E27*1)</f>
        <v>0</v>
      </c>
      <c r="G27" s="65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63"/>
      <c r="D28" s="30">
        <f>(Jul!C28*3)+(Aug!C28*2)+(Sep!C28*1)</f>
        <v>0</v>
      </c>
      <c r="E28" s="64"/>
      <c r="F28" s="30">
        <f>(Jul!E28*3)+(Aug!E28*2)+(Sep!E28*1)</f>
        <v>0</v>
      </c>
      <c r="G28" s="65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3"/>
      <c r="D29" s="30">
        <f>(Jul!C29*3)+(Aug!C29*2)+(Sep!C29*1)</f>
        <v>0</v>
      </c>
      <c r="E29" s="64"/>
      <c r="F29" s="30">
        <f>(Jul!E29*3)+(Aug!E29*2)+(Sep!E29*1)</f>
        <v>0</v>
      </c>
      <c r="G29" s="65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3"/>
      <c r="D30" s="30">
        <f>(Jul!C30*3)+(Aug!C30*2)+(Sep!C30*1)</f>
        <v>0</v>
      </c>
      <c r="E30" s="64"/>
      <c r="F30" s="30">
        <f>(Jul!E30*3)+(Aug!E30*2)+(Sep!E30*1)</f>
        <v>0</v>
      </c>
      <c r="G30" s="65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63"/>
      <c r="D31" s="30">
        <f>(Jul!C31*3)+(Aug!C31*2)+(Sep!C31*1)</f>
        <v>0</v>
      </c>
      <c r="E31" s="64"/>
      <c r="F31" s="30">
        <f>(Jul!E31*3)+(Aug!E31*2)+(Sep!E31*1)</f>
        <v>0</v>
      </c>
      <c r="G31" s="65"/>
      <c r="H31" s="30">
        <f>SUM(Aug!H31+G31)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63"/>
      <c r="D32" s="30">
        <f>(Jul!C32*3)+(Aug!C32*2)+(Sep!C32*1)</f>
        <v>0</v>
      </c>
      <c r="E32" s="64"/>
      <c r="F32" s="30">
        <f>(Jul!E32*3)+(Aug!E32*2)+(Sep!E32*1)</f>
        <v>0</v>
      </c>
      <c r="G32" s="65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3"/>
      <c r="D33" s="30">
        <f>(Jul!C33*3)+(Aug!C33*2)+(Sep!C33*1)</f>
        <v>0</v>
      </c>
      <c r="E33" s="64"/>
      <c r="F33" s="30">
        <f>(Jul!E33*3)+(Aug!E33*2)+(Sep!E33*1)</f>
        <v>0</v>
      </c>
      <c r="G33" s="65"/>
      <c r="H33" s="30">
        <f>SUM(Aug!H33+G33)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63"/>
      <c r="D34" s="30">
        <f>(Jul!C34*3)+(Aug!C34*2)+(Sep!C34*1)</f>
        <v>0</v>
      </c>
      <c r="E34" s="64"/>
      <c r="F34" s="30">
        <f>(Jul!E34*3)+(Aug!E34*2)+(Sep!E34*1)</f>
        <v>0</v>
      </c>
      <c r="G34" s="65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3"/>
      <c r="D35" s="30">
        <f>(Jul!C35*3)+(Aug!C35*2)+(Sep!C35*1)</f>
        <v>0</v>
      </c>
      <c r="E35" s="64"/>
      <c r="F35" s="30">
        <f>(Jul!E35*3)+(Aug!E35*2)+(Sep!E35*1)</f>
        <v>0</v>
      </c>
      <c r="G35" s="65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3"/>
      <c r="D36" s="30">
        <f>(Jul!C36*3)+(Aug!C36*2)+(Sep!C36*1)</f>
        <v>0</v>
      </c>
      <c r="E36" s="64"/>
      <c r="F36" s="30">
        <f>(Jul!E36*3)+(Aug!E36*2)+(Sep!E36*1)</f>
        <v>0</v>
      </c>
      <c r="G36" s="65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3"/>
      <c r="D37" s="30">
        <f>(Jul!C37*3)+(Aug!C37*2)+(Sep!C37*1)</f>
        <v>0</v>
      </c>
      <c r="E37" s="64"/>
      <c r="F37" s="30">
        <f>(Jul!E37*3)+(Aug!E37*2)+(Sep!E37*1)</f>
        <v>0</v>
      </c>
      <c r="G37" s="65"/>
      <c r="H37" s="30">
        <f>SUM(Aug!H37+G37)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63"/>
      <c r="D38" s="30">
        <f>(Jul!C38*3)+(Aug!C38*2)+(Sep!C38*1)</f>
        <v>0</v>
      </c>
      <c r="E38" s="64"/>
      <c r="F38" s="30">
        <f>(Jul!E38*3)+(Aug!E38*2)+(Sep!E38*1)</f>
        <v>0</v>
      </c>
      <c r="G38" s="65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3"/>
      <c r="D39" s="30">
        <f>(Jul!C39*3)+(Aug!C39*2)+(Sep!C39*1)</f>
        <v>0</v>
      </c>
      <c r="E39" s="64"/>
      <c r="F39" s="30">
        <f>(Jul!E39*3)+(Aug!E39*2)+(Sep!E39*1)</f>
        <v>0</v>
      </c>
      <c r="G39" s="65"/>
      <c r="H39" s="30">
        <f>SUM(Aug!H39+G39)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63"/>
      <c r="D40" s="30">
        <f>(Jul!C40*3)+(Aug!C40*2)+(Sep!C40*1)</f>
        <v>0</v>
      </c>
      <c r="E40" s="64"/>
      <c r="F40" s="30">
        <f>(Jul!E40*3)+(Aug!E40*2)+(Sep!E40*1)</f>
        <v>0</v>
      </c>
      <c r="G40" s="65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3"/>
      <c r="D41" s="30">
        <f>(Jul!C41*3)+(Aug!C41*2)+(Sep!C41*1)</f>
        <v>0</v>
      </c>
      <c r="E41" s="64"/>
      <c r="F41" s="30">
        <f>(Jul!E41*3)+(Aug!E41*2)+(Sep!E41*1)</f>
        <v>0</v>
      </c>
      <c r="G41" s="65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3"/>
      <c r="D42" s="30">
        <f>(Jul!C42*3)+(Aug!C42*2)+(Sep!C42*1)</f>
        <v>0</v>
      </c>
      <c r="E42" s="64"/>
      <c r="F42" s="30">
        <f>(Jul!E42*3)+(Aug!E42*2)+(Sep!E42*1)</f>
        <v>0</v>
      </c>
      <c r="G42" s="65"/>
      <c r="H42" s="30">
        <f>SUM(Aug!H42+G42)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63"/>
      <c r="D43" s="30">
        <f>(Jul!C43*3)+(Aug!C43*2)+(Sep!C43*1)</f>
        <v>0</v>
      </c>
      <c r="E43" s="64"/>
      <c r="F43" s="30">
        <f>(Jul!E43*3)+(Aug!E43*2)+(Sep!E43*1)</f>
        <v>0</v>
      </c>
      <c r="G43" s="65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3"/>
      <c r="D44" s="30">
        <f>(Jul!C44*3)+(Aug!C44*2)+(Sep!C44*1)</f>
        <v>0</v>
      </c>
      <c r="E44" s="64"/>
      <c r="F44" s="30">
        <f>(Jul!E44*3)+(Aug!E44*2)+(Sep!E44*1)</f>
        <v>0</v>
      </c>
      <c r="G44" s="65"/>
      <c r="H44" s="30">
        <f>SUM(Aug!H44+G44)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63"/>
      <c r="D45" s="30">
        <f>(Jul!C45*3)+(Aug!C45*2)+(Sep!C45*1)</f>
        <v>0</v>
      </c>
      <c r="E45" s="64"/>
      <c r="F45" s="30">
        <f>(Jul!E45*3)+(Aug!E45*2)+(Sep!E45*1)</f>
        <v>0</v>
      </c>
      <c r="G45" s="65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3"/>
      <c r="D46" s="30">
        <f>(Jul!C46*3)+(Aug!C46*2)+(Sep!C46*1)</f>
        <v>0</v>
      </c>
      <c r="E46" s="64"/>
      <c r="F46" s="30">
        <f>(Jul!E46*3)+(Aug!E46*2)+(Sep!E46*1)</f>
        <v>0</v>
      </c>
      <c r="G46" s="65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3"/>
      <c r="D47" s="30">
        <f>(Jul!C47*3)+(Aug!C47*2)+(Sep!C47*1)</f>
        <v>0</v>
      </c>
      <c r="E47" s="64"/>
      <c r="F47" s="30">
        <f>(Jul!E47*3)+(Aug!E47*2)+(Sep!E47*1)</f>
        <v>0</v>
      </c>
      <c r="G47" s="65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3"/>
      <c r="D48" s="30">
        <f>(Jul!C48*3)+(Aug!C48*2)+(Sep!C48*1)</f>
        <v>0</v>
      </c>
      <c r="E48" s="64"/>
      <c r="F48" s="30">
        <f>(Jul!E48*3)+(Aug!E48*2)+(Sep!E48*1)</f>
        <v>0</v>
      </c>
      <c r="G48" s="65"/>
      <c r="H48" s="30">
        <f>SUM(Aug!H48+G48)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63"/>
      <c r="D49" s="30">
        <f>(Jul!C49*3)+(Aug!C49*2)+(Sep!C49*1)</f>
        <v>0</v>
      </c>
      <c r="E49" s="64"/>
      <c r="F49" s="30">
        <f>(Jul!E49*3)+(Aug!E49*2)+(Sep!E49*1)</f>
        <v>0</v>
      </c>
      <c r="G49" s="65"/>
      <c r="H49" s="30">
        <f>SUM(Aug!H49+G49)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63"/>
      <c r="D50" s="30">
        <f>(Jul!C50*3)+(Aug!C50*2)+(Sep!C50*1)</f>
        <v>0</v>
      </c>
      <c r="E50" s="64"/>
      <c r="F50" s="30">
        <f>(Jul!E50*3)+(Aug!E50*2)+(Sep!E50*1)</f>
        <v>0</v>
      </c>
      <c r="G50" s="65"/>
      <c r="H50" s="30">
        <f>SUM(Aug!H50+G50)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63"/>
      <c r="D51" s="30">
        <f>(Jul!C51*3)+(Aug!C51*2)+(Sep!C51*1)</f>
        <v>0</v>
      </c>
      <c r="E51" s="64"/>
      <c r="F51" s="30">
        <f>(Jul!E51*3)+(Aug!E51*2)+(Sep!E51*1)</f>
        <v>0</v>
      </c>
      <c r="G51" s="65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63"/>
      <c r="D52" s="30">
        <f>(Jul!C52*3)+(Aug!C52*2)+(Sep!C52*1)</f>
        <v>0</v>
      </c>
      <c r="E52" s="64"/>
      <c r="F52" s="30">
        <f>(Jul!E52*3)+(Aug!E52*2)+(Sep!E52*1)</f>
        <v>0</v>
      </c>
      <c r="G52" s="65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3"/>
      <c r="D53" s="30">
        <f>(Jul!C53*3)+(Aug!C53*2)+(Sep!C53*1)</f>
        <v>0</v>
      </c>
      <c r="E53" s="64"/>
      <c r="F53" s="30">
        <f>(Jul!E53*3)+(Aug!E53*2)+(Sep!E53*1)</f>
        <v>0</v>
      </c>
      <c r="G53" s="65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3"/>
      <c r="D54" s="30">
        <f>(Jul!C54*3)+(Aug!C54*2)+(Sep!C54*1)</f>
        <v>0</v>
      </c>
      <c r="E54" s="64"/>
      <c r="F54" s="30">
        <f>(Jul!E54*3)+(Aug!E54*2)+(Sep!E54*1)</f>
        <v>0</v>
      </c>
      <c r="G54" s="65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63"/>
      <c r="D55" s="30">
        <f>(Jul!C55*3)+(Aug!C55*2)+(Sep!C55*1)</f>
        <v>0</v>
      </c>
      <c r="E55" s="64"/>
      <c r="F55" s="30">
        <f>(Jul!E55*3)+(Aug!E55*2)+(Sep!E55*1)</f>
        <v>0</v>
      </c>
      <c r="G55" s="65"/>
      <c r="H55" s="30">
        <f>SUM(Aug!H55+G55)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63"/>
      <c r="D56" s="30">
        <f>(Jul!C56*3)+(Aug!C56*2)+(Sep!C56*1)</f>
        <v>0</v>
      </c>
      <c r="E56" s="64"/>
      <c r="F56" s="30">
        <f>(Jul!E56*3)+(Aug!E56*2)+(Sep!E56*1)</f>
        <v>0</v>
      </c>
      <c r="G56" s="65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3"/>
      <c r="D57" s="30">
        <f>(Jul!C57*3)+(Aug!C57*2)+(Sep!C57*1)</f>
        <v>0</v>
      </c>
      <c r="E57" s="64"/>
      <c r="F57" s="30">
        <f>(Jul!E57*3)+(Aug!E57*2)+(Sep!E57*1)</f>
        <v>0</v>
      </c>
      <c r="G57" s="65"/>
      <c r="H57" s="30">
        <f>SUM(Aug!H57+G57)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63"/>
      <c r="D58" s="30">
        <f>(Jul!C58*3)+(Aug!C58*2)+(Sep!C58*1)</f>
        <v>0</v>
      </c>
      <c r="E58" s="64"/>
      <c r="F58" s="30">
        <f>(Jul!E58*3)+(Aug!E58*2)+(Sep!E58*1)</f>
        <v>0</v>
      </c>
      <c r="G58" s="65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3"/>
      <c r="D59" s="30">
        <f>(Jul!C59*3)+(Aug!C59*2)+(Sep!C59*1)</f>
        <v>0</v>
      </c>
      <c r="E59" s="64"/>
      <c r="F59" s="30">
        <f>(Jul!E59*3)+(Aug!E59*2)+(Sep!E59*1)</f>
        <v>0</v>
      </c>
      <c r="G59" s="65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3"/>
      <c r="D60" s="30">
        <f>(Jul!C60*3)+(Aug!C60*2)+(Sep!C60*1)</f>
        <v>0</v>
      </c>
      <c r="E60" s="64"/>
      <c r="F60" s="30">
        <f>(Jul!E60*3)+(Aug!E60*2)+(Sep!E60*1)</f>
        <v>0</v>
      </c>
      <c r="G60" s="65"/>
      <c r="H60" s="30">
        <f>SUM(Aug!H60+G60)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63"/>
      <c r="D61" s="30">
        <f>(Jul!C61*3)+(Aug!C61*2)+(Sep!C61*1)</f>
        <v>0</v>
      </c>
      <c r="E61" s="64"/>
      <c r="F61" s="30">
        <f>(Jul!E61*3)+(Aug!E61*2)+(Sep!E61*1)</f>
        <v>0</v>
      </c>
      <c r="G61" s="65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3"/>
      <c r="D62" s="30">
        <f>(Jul!C62*3)+(Aug!C62*2)+(Sep!C62*1)</f>
        <v>0</v>
      </c>
      <c r="E62" s="64"/>
      <c r="F62" s="30">
        <f>(Jul!E62*3)+(Aug!E62*2)+(Sep!E62*1)</f>
        <v>0</v>
      </c>
      <c r="G62" s="65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3"/>
      <c r="D63" s="30">
        <f>(Jul!C63*3)+(Aug!C63*2)+(Sep!C63*1)</f>
        <v>0</v>
      </c>
      <c r="E63" s="64"/>
      <c r="F63" s="30">
        <f>(Jul!E63*3)+(Aug!E63*2)+(Sep!E63*1)</f>
        <v>0</v>
      </c>
      <c r="G63" s="65"/>
      <c r="H63" s="30">
        <f>SUM(Aug!H63+G63)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3"/>
      <c r="D64" s="30">
        <f>(Jul!C64*3)+(Aug!C64*2)+(Sep!C64*1)</f>
        <v>0</v>
      </c>
      <c r="E64" s="64"/>
      <c r="F64" s="30">
        <f>(Jul!E64*3)+(Aug!E64*2)+(Sep!E64*1)</f>
        <v>0</v>
      </c>
      <c r="G64" s="65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3"/>
      <c r="D65" s="30">
        <f>(Jul!C65*3)+(Aug!C65*2)+(Sep!C65*1)</f>
        <v>0</v>
      </c>
      <c r="E65" s="64"/>
      <c r="F65" s="30">
        <f>(Jul!E65*3)+(Aug!E65*2)+(Sep!E65*1)</f>
        <v>0</v>
      </c>
      <c r="G65" s="65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3"/>
      <c r="D66" s="30">
        <f>(Jul!C66*3)+(Aug!C66*2)+(Sep!C66*1)</f>
        <v>0</v>
      </c>
      <c r="E66" s="64"/>
      <c r="F66" s="30">
        <f>(Jul!E66*3)+(Aug!E66*2)+(Sep!E66*1)</f>
        <v>0</v>
      </c>
      <c r="G66" s="65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3"/>
      <c r="D67" s="30">
        <f>(Jul!C67*3)+(Aug!C67*2)+(Sep!C67*1)</f>
        <v>0</v>
      </c>
      <c r="E67" s="64"/>
      <c r="F67" s="30">
        <f>(Jul!E67*3)+(Aug!E67*2)+(Sep!E67*1)</f>
        <v>0</v>
      </c>
      <c r="G67" s="65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3"/>
      <c r="D68" s="30">
        <f>(Jul!C68*3)+(Aug!C68*2)+(Sep!C68*1)</f>
        <v>0</v>
      </c>
      <c r="E68" s="64"/>
      <c r="F68" s="30">
        <f>(Jul!E68*3)+(Aug!E68*2)+(Sep!E68*1)</f>
        <v>0</v>
      </c>
      <c r="G68" s="65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3"/>
      <c r="D69" s="30">
        <f>(Jul!C69*3)+(Aug!C69*2)+(Sep!C69*1)</f>
        <v>0</v>
      </c>
      <c r="E69" s="64"/>
      <c r="F69" s="30">
        <f>(Jul!E69*3)+(Aug!E69*2)+(Sep!E69*1)</f>
        <v>0</v>
      </c>
      <c r="G69" s="65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3"/>
      <c r="D70" s="30">
        <f>(Jul!C70*3)+(Aug!C70*2)+(Sep!C70*1)</f>
        <v>0</v>
      </c>
      <c r="E70" s="64"/>
      <c r="F70" s="30">
        <f>(Jul!E70*3)+(Aug!E70*2)+(Sep!E70*1)</f>
        <v>0</v>
      </c>
      <c r="G70" s="65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3"/>
      <c r="D71" s="30">
        <f>(Jul!C71*3)+(Aug!C71*2)+(Sep!C71*1)</f>
        <v>0</v>
      </c>
      <c r="E71" s="64"/>
      <c r="F71" s="30">
        <f>(Jul!E71*3)+(Aug!E71*2)+(Sep!E71*1)</f>
        <v>0</v>
      </c>
      <c r="G71" s="65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7759</v>
      </c>
      <c r="D72" s="31">
        <f t="shared" si="4"/>
        <v>72236</v>
      </c>
      <c r="E72" s="31">
        <f t="shared" si="4"/>
        <v>0</v>
      </c>
      <c r="F72" s="31">
        <f t="shared" si="4"/>
        <v>0</v>
      </c>
      <c r="G72" s="31">
        <f t="shared" si="4"/>
        <v>87788</v>
      </c>
      <c r="H72" s="31">
        <f t="shared" si="4"/>
        <v>285416</v>
      </c>
      <c r="I72" s="31">
        <f t="shared" si="4"/>
        <v>95547</v>
      </c>
      <c r="J72" s="31">
        <f t="shared" si="4"/>
        <v>357652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7759</v>
      </c>
      <c r="D74" s="31">
        <f t="shared" ref="D74:J74" si="6">SUM(D72:D73)</f>
        <v>72236</v>
      </c>
      <c r="E74" s="31">
        <f t="shared" si="6"/>
        <v>0</v>
      </c>
      <c r="F74" s="31">
        <f t="shared" si="6"/>
        <v>0</v>
      </c>
      <c r="G74" s="31">
        <f t="shared" si="6"/>
        <v>87788</v>
      </c>
      <c r="H74" s="31">
        <f t="shared" si="6"/>
        <v>285416</v>
      </c>
      <c r="I74" s="31">
        <f t="shared" si="6"/>
        <v>95547</v>
      </c>
      <c r="J74" s="31">
        <f t="shared" si="6"/>
        <v>357652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5" activePane="bottomLeft" state="frozen"/>
      <selection pane="bottomLeft" activeCell="M28" sqref="M28"/>
    </sheetView>
  </sheetViews>
  <sheetFormatPr defaultColWidth="9.109375" defaultRowHeight="10.199999999999999" x14ac:dyDescent="0.2"/>
  <cols>
    <col min="1" max="1" width="17.33203125" style="24" customWidth="1"/>
    <col min="2" max="2" width="9.109375" style="24"/>
    <col min="3" max="3" width="15.6640625" style="24" customWidth="1"/>
    <col min="4" max="4" width="15.6640625" style="42" customWidth="1"/>
    <col min="5" max="5" width="15.6640625" style="24" customWidth="1"/>
    <col min="6" max="6" width="15.6640625" style="42" customWidth="1"/>
    <col min="7" max="7" width="15.6640625" style="24" customWidth="1"/>
    <col min="8" max="10" width="15.6640625" style="42" customWidth="1"/>
    <col min="11" max="11" width="12.5546875" style="24" customWidth="1"/>
    <col min="12" max="16384" width="9.109375" style="24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7" customFormat="1" x14ac:dyDescent="0.2">
      <c r="A2" s="17" t="s">
        <v>130</v>
      </c>
      <c r="D2" s="40"/>
      <c r="F2" s="40"/>
      <c r="H2" s="40"/>
      <c r="I2" s="40"/>
      <c r="J2" s="40"/>
    </row>
    <row r="3" spans="1:10" s="5" customFormat="1" x14ac:dyDescent="0.2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5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5">
      <c r="A5" s="9" t="s">
        <v>21</v>
      </c>
      <c r="B5" s="10" t="s">
        <v>22</v>
      </c>
      <c r="C5" s="66">
        <v>1620</v>
      </c>
      <c r="D5" s="29">
        <f>(Jul!C5*4)+(Aug!C5*3)+(Sep!C5*2)+(Oct!C5*1)</f>
        <v>59012</v>
      </c>
      <c r="E5" s="67"/>
      <c r="F5" s="29">
        <f>(Jul!E5*4)+(Aug!E5*3)+(Sep!E5*2)+(Oct!E5*1)</f>
        <v>0</v>
      </c>
      <c r="G5" s="68">
        <v>5156</v>
      </c>
      <c r="H5" s="29">
        <f>Sep!H5+G5</f>
        <v>215086</v>
      </c>
      <c r="I5" s="29">
        <f t="shared" ref="I5:I63" si="0">C5+E5+G5</f>
        <v>6776</v>
      </c>
      <c r="J5" s="29">
        <f t="shared" ref="J5:J63" si="1">D5+F5+H5</f>
        <v>274098</v>
      </c>
    </row>
    <row r="6" spans="1:10" s="15" customFormat="1" ht="15.75" customHeight="1" x14ac:dyDescent="0.25">
      <c r="A6" s="9" t="s">
        <v>23</v>
      </c>
      <c r="B6" s="10" t="s">
        <v>22</v>
      </c>
      <c r="C6" s="66"/>
      <c r="D6" s="29">
        <f>(Jul!C6*4)+(Aug!C6*3)+(Sep!C6*2)+(Oct!C6*1)</f>
        <v>8136</v>
      </c>
      <c r="E6" s="67"/>
      <c r="F6" s="29">
        <f>(Jul!E6*4)+(Aug!E6*3)+(Sep!E6*2)+(Oct!E6*1)</f>
        <v>0</v>
      </c>
      <c r="G6" s="68"/>
      <c r="H6" s="29">
        <f>Sep!H6+G6</f>
        <v>620</v>
      </c>
      <c r="I6" s="29">
        <f t="shared" si="0"/>
        <v>0</v>
      </c>
      <c r="J6" s="29">
        <f t="shared" si="1"/>
        <v>8756</v>
      </c>
    </row>
    <row r="7" spans="1:10" s="17" customFormat="1" ht="15.75" customHeight="1" x14ac:dyDescent="0.25">
      <c r="A7" s="5" t="s">
        <v>24</v>
      </c>
      <c r="B7" s="6" t="s">
        <v>22</v>
      </c>
      <c r="C7" s="66"/>
      <c r="D7" s="29">
        <f>(Jul!C7*4)+(Aug!C7*3)+(Sep!C7*2)+(Oct!C7*1)</f>
        <v>2992</v>
      </c>
      <c r="E7" s="67"/>
      <c r="F7" s="29">
        <f>(Jul!E7*4)+(Aug!E7*3)+(Sep!E7*2)+(Oct!E7*1)</f>
        <v>0</v>
      </c>
      <c r="G7" s="68"/>
      <c r="H7" s="29">
        <f>Sep!H7+G7</f>
        <v>1183</v>
      </c>
      <c r="I7" s="29">
        <f t="shared" si="0"/>
        <v>0</v>
      </c>
      <c r="J7" s="29">
        <f t="shared" si="1"/>
        <v>4175</v>
      </c>
    </row>
    <row r="8" spans="1:10" s="15" customFormat="1" ht="15.75" customHeight="1" x14ac:dyDescent="0.25">
      <c r="A8" s="9" t="s">
        <v>25</v>
      </c>
      <c r="B8" s="10" t="s">
        <v>22</v>
      </c>
      <c r="C8" s="66"/>
      <c r="D8" s="29">
        <f>(Jul!C8*4)+(Aug!C8*3)+(Sep!C8*2)+(Oct!C8*1)</f>
        <v>0</v>
      </c>
      <c r="E8" s="67"/>
      <c r="F8" s="29">
        <f>(Jul!E8*4)+(Aug!E8*3)+(Sep!E8*2)+(Oct!E8*1)</f>
        <v>0</v>
      </c>
      <c r="G8" s="68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5">
      <c r="A9" s="5" t="s">
        <v>27</v>
      </c>
      <c r="B9" s="6" t="s">
        <v>22</v>
      </c>
      <c r="C9" s="66"/>
      <c r="D9" s="29">
        <f>(Jul!C9*4)+(Aug!C9*3)+(Sep!C9*2)+(Oct!C9*1)</f>
        <v>0</v>
      </c>
      <c r="E9" s="67"/>
      <c r="F9" s="29">
        <f>(Jul!E9*4)+(Aug!E9*3)+(Sep!E9*2)+(Oct!E9*1)</f>
        <v>0</v>
      </c>
      <c r="G9" s="68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5">
      <c r="A10" s="5" t="s">
        <v>30</v>
      </c>
      <c r="B10" s="6" t="s">
        <v>22</v>
      </c>
      <c r="C10" s="66"/>
      <c r="D10" s="29">
        <f>(Jul!C10*4)+(Aug!C10*3)+(Sep!C10*2)+(Oct!C10*1)</f>
        <v>30386</v>
      </c>
      <c r="E10" s="67"/>
      <c r="F10" s="29">
        <f>(Jul!E10*4)+(Aug!E10*3)+(Sep!E10*2)+(Oct!E10*1)</f>
        <v>0</v>
      </c>
      <c r="G10" s="68"/>
      <c r="H10" s="29">
        <f>Sep!H10+G10</f>
        <v>31425</v>
      </c>
      <c r="I10" s="29">
        <f t="shared" si="0"/>
        <v>0</v>
      </c>
      <c r="J10" s="29">
        <f t="shared" si="1"/>
        <v>61811</v>
      </c>
    </row>
    <row r="11" spans="1:10" s="17" customFormat="1" ht="15.75" customHeight="1" x14ac:dyDescent="0.25">
      <c r="A11" s="5" t="s">
        <v>31</v>
      </c>
      <c r="B11" s="6" t="s">
        <v>22</v>
      </c>
      <c r="C11" s="66"/>
      <c r="D11" s="29">
        <f>(Jul!C11*4)+(Aug!C11*3)+(Sep!C11*2)+(Oct!C11*1)</f>
        <v>0</v>
      </c>
      <c r="E11" s="67"/>
      <c r="F11" s="29">
        <f>(Jul!E11*4)+(Aug!E11*3)+(Sep!E11*2)+(Oct!E11*1)</f>
        <v>0</v>
      </c>
      <c r="G11" s="68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5">
      <c r="A12" s="9" t="s">
        <v>36</v>
      </c>
      <c r="B12" s="10" t="s">
        <v>22</v>
      </c>
      <c r="C12" s="66"/>
      <c r="D12" s="29">
        <f>(Jul!C12*4)+(Aug!C12*3)+(Sep!C12*2)+(Oct!C12*1)</f>
        <v>0</v>
      </c>
      <c r="E12" s="67"/>
      <c r="F12" s="29">
        <f>(Jul!E12*4)+(Aug!E12*3)+(Sep!E12*2)+(Oct!E12*1)</f>
        <v>0</v>
      </c>
      <c r="G12" s="68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5">
      <c r="A13" s="5" t="s">
        <v>37</v>
      </c>
      <c r="B13" s="6" t="s">
        <v>22</v>
      </c>
      <c r="C13" s="66"/>
      <c r="D13" s="29">
        <f>(Jul!C13*4)+(Aug!C13*3)+(Sep!C13*2)+(Oct!C13*1)</f>
        <v>0</v>
      </c>
      <c r="E13" s="67"/>
      <c r="F13" s="29">
        <f>(Jul!E13*4)+(Aug!E13*3)+(Sep!E13*2)+(Oct!E13*1)</f>
        <v>0</v>
      </c>
      <c r="G13" s="68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5">
      <c r="A14" s="5" t="s">
        <v>40</v>
      </c>
      <c r="B14" s="6" t="s">
        <v>22</v>
      </c>
      <c r="C14" s="66"/>
      <c r="D14" s="29">
        <f>(Jul!C14*4)+(Aug!C14*3)+(Sep!C14*2)+(Oct!C14*1)</f>
        <v>0</v>
      </c>
      <c r="E14" s="67"/>
      <c r="F14" s="29">
        <f>(Jul!E14*4)+(Aug!E14*3)+(Sep!E14*2)+(Oct!E14*1)</f>
        <v>0</v>
      </c>
      <c r="G14" s="68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5">
      <c r="A15" s="5" t="s">
        <v>44</v>
      </c>
      <c r="B15" s="6" t="s">
        <v>22</v>
      </c>
      <c r="C15" s="66"/>
      <c r="D15" s="29">
        <f>(Jul!C15*4)+(Aug!C15*3)+(Sep!C15*2)+(Oct!C15*1)</f>
        <v>0</v>
      </c>
      <c r="E15" s="67"/>
      <c r="F15" s="29">
        <f>(Jul!E15*4)+(Aug!E15*3)+(Sep!E15*2)+(Oct!E15*1)</f>
        <v>0</v>
      </c>
      <c r="G15" s="68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5">
      <c r="A16" s="5" t="s">
        <v>45</v>
      </c>
      <c r="B16" s="6" t="s">
        <v>22</v>
      </c>
      <c r="C16" s="66"/>
      <c r="D16" s="29">
        <f>(Jul!C16*4)+(Aug!C16*3)+(Sep!C16*2)+(Oct!C16*1)</f>
        <v>0</v>
      </c>
      <c r="E16" s="67"/>
      <c r="F16" s="29">
        <f>(Jul!E16*4)+(Aug!E16*3)+(Sep!E16*2)+(Oct!E16*1)</f>
        <v>0</v>
      </c>
      <c r="G16" s="68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5">
      <c r="A17" s="5" t="s">
        <v>46</v>
      </c>
      <c r="B17" s="6" t="s">
        <v>22</v>
      </c>
      <c r="C17" s="66"/>
      <c r="D17" s="29">
        <f>(Jul!C17*4)+(Aug!C17*3)+(Sep!C17*2)+(Oct!C17*1)</f>
        <v>5589</v>
      </c>
      <c r="E17" s="67"/>
      <c r="F17" s="29">
        <f>(Jul!E17*4)+(Aug!E17*3)+(Sep!E17*2)+(Oct!E17*1)</f>
        <v>0</v>
      </c>
      <c r="G17" s="68"/>
      <c r="H17" s="29">
        <f>Sep!H17+G17</f>
        <v>42258</v>
      </c>
      <c r="I17" s="29">
        <f t="shared" si="0"/>
        <v>0</v>
      </c>
      <c r="J17" s="29">
        <f t="shared" si="1"/>
        <v>47847</v>
      </c>
    </row>
    <row r="18" spans="1:10" s="15" customFormat="1" ht="15.75" customHeight="1" x14ac:dyDescent="0.25">
      <c r="A18" s="9" t="s">
        <v>47</v>
      </c>
      <c r="B18" s="10" t="s">
        <v>22</v>
      </c>
      <c r="C18" s="66"/>
      <c r="D18" s="29">
        <f>(Jul!C18*4)+(Aug!C18*3)+(Sep!C18*2)+(Oct!C18*1)</f>
        <v>0</v>
      </c>
      <c r="E18" s="67"/>
      <c r="F18" s="29">
        <f>(Jul!E18*4)+(Aug!E18*3)+(Sep!E18*2)+(Oct!E18*1)</f>
        <v>0</v>
      </c>
      <c r="G18" s="68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5">
      <c r="A19" s="9" t="s">
        <v>49</v>
      </c>
      <c r="B19" s="10" t="s">
        <v>22</v>
      </c>
      <c r="C19" s="66"/>
      <c r="D19" s="29">
        <f>(Jul!C19*4)+(Aug!C19*3)+(Sep!C19*2)+(Oct!C19*1)</f>
        <v>0</v>
      </c>
      <c r="E19" s="67"/>
      <c r="F19" s="29">
        <f>(Jul!E19*4)+(Aug!E19*3)+(Sep!E19*2)+(Oct!E19*1)</f>
        <v>0</v>
      </c>
      <c r="G19" s="68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5">
      <c r="A20" s="5" t="s">
        <v>50</v>
      </c>
      <c r="B20" s="6" t="s">
        <v>22</v>
      </c>
      <c r="C20" s="66"/>
      <c r="D20" s="29">
        <f>(Jul!C20*4)+(Aug!C20*3)+(Sep!C20*2)+(Oct!C20*1)</f>
        <v>0</v>
      </c>
      <c r="E20" s="67"/>
      <c r="F20" s="29">
        <f>(Jul!E20*4)+(Aug!E20*3)+(Sep!E20*2)+(Oct!E20*1)</f>
        <v>0</v>
      </c>
      <c r="G20" s="68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5">
      <c r="A21" s="5" t="s">
        <v>141</v>
      </c>
      <c r="B21" s="6" t="s">
        <v>22</v>
      </c>
      <c r="C21" s="66"/>
      <c r="D21" s="29">
        <f>(Jul!C21*4)+(Aug!C21*3)+(Sep!C21*2)+(Oct!C21*1)</f>
        <v>0</v>
      </c>
      <c r="E21" s="67"/>
      <c r="F21" s="29">
        <f>(Jul!E21*4)+(Aug!E21*3)+(Sep!E21*2)+(Oct!E21*1)</f>
        <v>0</v>
      </c>
      <c r="G21" s="68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5">
      <c r="A22" s="5" t="s">
        <v>51</v>
      </c>
      <c r="B22" s="6" t="s">
        <v>22</v>
      </c>
      <c r="C22" s="66"/>
      <c r="D22" s="29">
        <f>(Jul!C22*4)+(Aug!C22*3)+(Sep!C22*2)+(Oct!C22*1)</f>
        <v>0</v>
      </c>
      <c r="E22" s="67"/>
      <c r="F22" s="29">
        <f>(Jul!E22*4)+(Aug!E22*3)+(Sep!E22*2)+(Oct!E22*1)</f>
        <v>0</v>
      </c>
      <c r="G22" s="68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5">
      <c r="A23" s="5" t="s">
        <v>52</v>
      </c>
      <c r="B23" s="6" t="s">
        <v>22</v>
      </c>
      <c r="C23" s="66"/>
      <c r="D23" s="29">
        <f>(Jul!C23*4)+(Aug!C23*3)+(Sep!C23*2)+(Oct!C23*1)</f>
        <v>0</v>
      </c>
      <c r="E23" s="67"/>
      <c r="F23" s="29">
        <f>(Jul!E23*4)+(Aug!E23*3)+(Sep!E23*2)+(Oct!E23*1)</f>
        <v>0</v>
      </c>
      <c r="G23" s="68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5">
      <c r="A24" s="9" t="s">
        <v>56</v>
      </c>
      <c r="B24" s="10" t="s">
        <v>22</v>
      </c>
      <c r="C24" s="66"/>
      <c r="D24" s="29">
        <f>(Jul!C24*4)+(Aug!C24*3)+(Sep!C24*2)+(Oct!C24*1)</f>
        <v>0</v>
      </c>
      <c r="E24" s="67"/>
      <c r="F24" s="29">
        <f>(Jul!E24*4)+(Aug!E24*3)+(Sep!E24*2)+(Oct!E24*1)</f>
        <v>0</v>
      </c>
      <c r="G24" s="68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5">
      <c r="A25" s="5" t="s">
        <v>62</v>
      </c>
      <c r="B25" s="6" t="s">
        <v>22</v>
      </c>
      <c r="C25" s="66"/>
      <c r="D25" s="29">
        <f>(Jul!C25*4)+(Aug!C25*3)+(Sep!C25*2)+(Oct!C25*1)</f>
        <v>0</v>
      </c>
      <c r="E25" s="67"/>
      <c r="F25" s="29">
        <f>(Jul!E25*4)+(Aug!E25*3)+(Sep!E25*2)+(Oct!E25*1)</f>
        <v>0</v>
      </c>
      <c r="G25" s="68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5">
      <c r="A26" s="5" t="s">
        <v>63</v>
      </c>
      <c r="B26" s="6" t="s">
        <v>22</v>
      </c>
      <c r="C26" s="66"/>
      <c r="D26" s="29">
        <f>(Jul!C26*4)+(Aug!C26*3)+(Sep!C26*2)+(Oct!C26*1)</f>
        <v>0</v>
      </c>
      <c r="E26" s="67"/>
      <c r="F26" s="29">
        <f>(Jul!E26*4)+(Aug!E26*3)+(Sep!E26*2)+(Oct!E26*1)</f>
        <v>0</v>
      </c>
      <c r="G26" s="68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5">
      <c r="A27" s="5" t="s">
        <v>75</v>
      </c>
      <c r="B27" s="6" t="s">
        <v>22</v>
      </c>
      <c r="C27" s="66"/>
      <c r="D27" s="29">
        <f>(Jul!C27*4)+(Aug!C27*3)+(Sep!C27*2)+(Oct!C27*1)</f>
        <v>0</v>
      </c>
      <c r="E27" s="67"/>
      <c r="F27" s="29">
        <f>(Jul!E27*4)+(Aug!E27*3)+(Sep!E27*2)+(Oct!E27*1)</f>
        <v>0</v>
      </c>
      <c r="G27" s="68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5">
      <c r="A28" s="5" t="s">
        <v>80</v>
      </c>
      <c r="B28" s="6" t="s">
        <v>22</v>
      </c>
      <c r="C28" s="66"/>
      <c r="D28" s="29">
        <f>(Jul!C28*4)+(Aug!C28*3)+(Sep!C28*2)+(Oct!C28*1)</f>
        <v>0</v>
      </c>
      <c r="E28" s="67"/>
      <c r="F28" s="29">
        <f>(Jul!E28*4)+(Aug!E28*3)+(Sep!E28*2)+(Oct!E28*1)</f>
        <v>0</v>
      </c>
      <c r="G28" s="68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5">
      <c r="A29" s="5" t="s">
        <v>81</v>
      </c>
      <c r="B29" s="6" t="s">
        <v>22</v>
      </c>
      <c r="C29" s="66"/>
      <c r="D29" s="29">
        <f>(Jul!C29*4)+(Aug!C29*3)+(Sep!C29*2)+(Oct!C29*1)</f>
        <v>0</v>
      </c>
      <c r="E29" s="67"/>
      <c r="F29" s="29">
        <f>(Jul!E29*4)+(Aug!E29*3)+(Sep!E29*2)+(Oct!E29*1)</f>
        <v>0</v>
      </c>
      <c r="G29" s="68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5">
      <c r="A30" s="5" t="s">
        <v>82</v>
      </c>
      <c r="B30" s="6" t="s">
        <v>22</v>
      </c>
      <c r="C30" s="66"/>
      <c r="D30" s="29">
        <f>(Jul!C30*4)+(Aug!C30*3)+(Sep!C30*2)+(Oct!C30*1)</f>
        <v>0</v>
      </c>
      <c r="E30" s="67"/>
      <c r="F30" s="29">
        <f>(Jul!E30*4)+(Aug!E30*3)+(Sep!E30*2)+(Oct!E30*1)</f>
        <v>0</v>
      </c>
      <c r="G30" s="68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5">
      <c r="A31" s="9" t="s">
        <v>84</v>
      </c>
      <c r="B31" s="10" t="s">
        <v>22</v>
      </c>
      <c r="C31" s="66">
        <v>487</v>
      </c>
      <c r="D31" s="29">
        <f>(Jul!C31*4)+(Aug!C31*3)+(Sep!C31*2)+(Oct!C31*1)</f>
        <v>487</v>
      </c>
      <c r="E31" s="67"/>
      <c r="F31" s="29">
        <f>(Jul!E31*4)+(Aug!E31*3)+(Sep!E31*2)+(Oct!E31*1)</f>
        <v>0</v>
      </c>
      <c r="G31" s="68">
        <v>3407</v>
      </c>
      <c r="H31" s="29">
        <f>Sep!H31+G31</f>
        <v>3407</v>
      </c>
      <c r="I31" s="29">
        <f t="shared" si="0"/>
        <v>3894</v>
      </c>
      <c r="J31" s="29">
        <f t="shared" si="1"/>
        <v>3894</v>
      </c>
    </row>
    <row r="32" spans="1:10" s="17" customFormat="1" ht="15.75" customHeight="1" x14ac:dyDescent="0.25">
      <c r="A32" s="5" t="s">
        <v>19</v>
      </c>
      <c r="B32" s="6" t="s">
        <v>20</v>
      </c>
      <c r="C32" s="66"/>
      <c r="D32" s="29">
        <f>(Jul!C32*4)+(Aug!C32*3)+(Sep!C32*2)+(Oct!C32*1)</f>
        <v>0</v>
      </c>
      <c r="E32" s="67"/>
      <c r="F32" s="29">
        <f>(Jul!E32*4)+(Aug!E32*3)+(Sep!E32*2)+(Oct!E32*1)</f>
        <v>0</v>
      </c>
      <c r="G32" s="68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5">
      <c r="A33" s="5" t="s">
        <v>26</v>
      </c>
      <c r="B33" s="6" t="s">
        <v>20</v>
      </c>
      <c r="C33" s="66"/>
      <c r="D33" s="29">
        <f>(Jul!C33*4)+(Aug!C33*3)+(Sep!C33*2)+(Oct!C33*1)</f>
        <v>0</v>
      </c>
      <c r="E33" s="67"/>
      <c r="F33" s="29">
        <f>(Jul!E33*4)+(Aug!E33*3)+(Sep!E33*2)+(Oct!E33*1)</f>
        <v>0</v>
      </c>
      <c r="G33" s="68"/>
      <c r="H33" s="29">
        <f>Sep!H33+G33</f>
        <v>0</v>
      </c>
      <c r="I33" s="29">
        <f t="shared" si="0"/>
        <v>0</v>
      </c>
      <c r="J33" s="29">
        <f t="shared" si="1"/>
        <v>0</v>
      </c>
    </row>
    <row r="34" spans="1:10" s="17" customFormat="1" ht="15.75" customHeight="1" x14ac:dyDescent="0.25">
      <c r="A34" s="5" t="s">
        <v>28</v>
      </c>
      <c r="B34" s="6" t="s">
        <v>20</v>
      </c>
      <c r="C34" s="66"/>
      <c r="D34" s="29">
        <f>(Jul!C34*4)+(Aug!C34*3)+(Sep!C34*2)+(Oct!C34*1)</f>
        <v>0</v>
      </c>
      <c r="E34" s="67"/>
      <c r="F34" s="29">
        <f>(Jul!E34*4)+(Aug!E34*3)+(Sep!E34*2)+(Oct!E34*1)</f>
        <v>0</v>
      </c>
      <c r="G34" s="68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5">
      <c r="A35" s="5" t="s">
        <v>29</v>
      </c>
      <c r="B35" s="6" t="s">
        <v>20</v>
      </c>
      <c r="C35" s="66"/>
      <c r="D35" s="29">
        <f>(Jul!C35*4)+(Aug!C35*3)+(Sep!C35*2)+(Oct!C35*1)</f>
        <v>0</v>
      </c>
      <c r="E35" s="67"/>
      <c r="F35" s="29">
        <f>(Jul!E35*4)+(Aug!E35*3)+(Sep!E35*2)+(Oct!E35*1)</f>
        <v>0</v>
      </c>
      <c r="G35" s="68"/>
      <c r="H35" s="29">
        <f>Sep!H35+G35</f>
        <v>0</v>
      </c>
      <c r="I35" s="29">
        <f t="shared" si="0"/>
        <v>0</v>
      </c>
      <c r="J35" s="29">
        <f t="shared" si="1"/>
        <v>0</v>
      </c>
    </row>
    <row r="36" spans="1:10" s="15" customFormat="1" ht="15.75" customHeight="1" x14ac:dyDescent="0.25">
      <c r="A36" s="9" t="s">
        <v>32</v>
      </c>
      <c r="B36" s="10" t="s">
        <v>20</v>
      </c>
      <c r="C36" s="66"/>
      <c r="D36" s="29">
        <f>(Jul!C36*4)+(Aug!C36*3)+(Sep!C36*2)+(Oct!C36*1)</f>
        <v>0</v>
      </c>
      <c r="E36" s="67"/>
      <c r="F36" s="29">
        <f>(Jul!E36*4)+(Aug!E36*3)+(Sep!E36*2)+(Oct!E36*1)</f>
        <v>0</v>
      </c>
      <c r="G36" s="68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5">
      <c r="A37" s="5" t="s">
        <v>33</v>
      </c>
      <c r="B37" s="6" t="s">
        <v>20</v>
      </c>
      <c r="C37" s="66"/>
      <c r="D37" s="29">
        <f>(Jul!C37*4)+(Aug!C37*3)+(Sep!C37*2)+(Oct!C37*1)</f>
        <v>0</v>
      </c>
      <c r="E37" s="67"/>
      <c r="F37" s="29">
        <f>(Jul!E37*4)+(Aug!E37*3)+(Sep!E37*2)+(Oct!E37*1)</f>
        <v>0</v>
      </c>
      <c r="G37" s="68"/>
      <c r="H37" s="29">
        <f>Sep!H37+G37</f>
        <v>0</v>
      </c>
      <c r="I37" s="29">
        <f t="shared" si="0"/>
        <v>0</v>
      </c>
      <c r="J37" s="29">
        <f t="shared" si="1"/>
        <v>0</v>
      </c>
    </row>
    <row r="38" spans="1:10" s="17" customFormat="1" ht="15.75" customHeight="1" x14ac:dyDescent="0.25">
      <c r="A38" s="5" t="s">
        <v>34</v>
      </c>
      <c r="B38" s="6" t="s">
        <v>20</v>
      </c>
      <c r="C38" s="66"/>
      <c r="D38" s="29">
        <f>(Jul!C38*4)+(Aug!C38*3)+(Sep!C38*2)+(Oct!C38*1)</f>
        <v>0</v>
      </c>
      <c r="E38" s="67"/>
      <c r="F38" s="29">
        <f>(Jul!E38*4)+(Aug!E38*3)+(Sep!E38*2)+(Oct!E38*1)</f>
        <v>0</v>
      </c>
      <c r="G38" s="68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5">
      <c r="A39" s="9" t="s">
        <v>35</v>
      </c>
      <c r="B39" s="10" t="s">
        <v>20</v>
      </c>
      <c r="C39" s="66"/>
      <c r="D39" s="29">
        <f>(Jul!C39*4)+(Aug!C39*3)+(Sep!C39*2)+(Oct!C39*1)</f>
        <v>0</v>
      </c>
      <c r="E39" s="67"/>
      <c r="F39" s="29">
        <f>(Jul!E39*4)+(Aug!E39*3)+(Sep!E39*2)+(Oct!E39*1)</f>
        <v>0</v>
      </c>
      <c r="G39" s="68"/>
      <c r="H39" s="29">
        <f>Sep!H39+G39</f>
        <v>0</v>
      </c>
      <c r="I39" s="29">
        <f t="shared" si="0"/>
        <v>0</v>
      </c>
      <c r="J39" s="29">
        <f t="shared" si="1"/>
        <v>0</v>
      </c>
    </row>
    <row r="40" spans="1:10" s="17" customFormat="1" ht="15.75" customHeight="1" x14ac:dyDescent="0.25">
      <c r="A40" s="5" t="s">
        <v>38</v>
      </c>
      <c r="B40" s="6" t="s">
        <v>20</v>
      </c>
      <c r="C40" s="66"/>
      <c r="D40" s="29">
        <f>(Jul!C40*4)+(Aug!C40*3)+(Sep!C40*2)+(Oct!C40*1)</f>
        <v>0</v>
      </c>
      <c r="E40" s="67"/>
      <c r="F40" s="29">
        <f>(Jul!E40*4)+(Aug!E40*3)+(Sep!E40*2)+(Oct!E40*1)</f>
        <v>0</v>
      </c>
      <c r="G40" s="68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5">
      <c r="A41" s="9" t="s">
        <v>39</v>
      </c>
      <c r="B41" s="10" t="s">
        <v>20</v>
      </c>
      <c r="C41" s="66"/>
      <c r="D41" s="29">
        <f>(Jul!C41*4)+(Aug!C41*3)+(Sep!C41*2)+(Oct!C41*1)</f>
        <v>0</v>
      </c>
      <c r="E41" s="67"/>
      <c r="F41" s="29">
        <f>(Jul!E41*4)+(Aug!E41*3)+(Sep!E41*2)+(Oct!E41*1)</f>
        <v>0</v>
      </c>
      <c r="G41" s="68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5">
      <c r="A42" s="5" t="s">
        <v>41</v>
      </c>
      <c r="B42" s="6" t="s">
        <v>20</v>
      </c>
      <c r="C42" s="66"/>
      <c r="D42" s="29">
        <f>(Jul!C42*4)+(Aug!C42*3)+(Sep!C42*2)+(Oct!C42*1)</f>
        <v>0</v>
      </c>
      <c r="E42" s="67"/>
      <c r="F42" s="29">
        <f>(Jul!E42*4)+(Aug!E42*3)+(Sep!E42*2)+(Oct!E42*1)</f>
        <v>0</v>
      </c>
      <c r="G42" s="68"/>
      <c r="H42" s="29">
        <f>Sep!H42+G42</f>
        <v>0</v>
      </c>
      <c r="I42" s="29">
        <f t="shared" si="0"/>
        <v>0</v>
      </c>
      <c r="J42" s="29">
        <f t="shared" si="1"/>
        <v>0</v>
      </c>
    </row>
    <row r="43" spans="1:10" s="17" customFormat="1" ht="15.75" customHeight="1" x14ac:dyDescent="0.25">
      <c r="A43" s="5" t="s">
        <v>42</v>
      </c>
      <c r="B43" s="6" t="s">
        <v>20</v>
      </c>
      <c r="C43" s="66"/>
      <c r="D43" s="29">
        <f>(Jul!C43*4)+(Aug!C43*3)+(Sep!C43*2)+(Oct!C43*1)</f>
        <v>0</v>
      </c>
      <c r="E43" s="67"/>
      <c r="F43" s="29">
        <f>(Jul!E43*4)+(Aug!E43*3)+(Sep!E43*2)+(Oct!E43*1)</f>
        <v>0</v>
      </c>
      <c r="G43" s="68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5">
      <c r="A44" s="9" t="s">
        <v>43</v>
      </c>
      <c r="B44" s="10" t="s">
        <v>20</v>
      </c>
      <c r="C44" s="66"/>
      <c r="D44" s="29">
        <f>(Jul!C44*4)+(Aug!C44*3)+(Sep!C44*2)+(Oct!C44*1)</f>
        <v>0</v>
      </c>
      <c r="E44" s="67"/>
      <c r="F44" s="29">
        <f>(Jul!E44*4)+(Aug!E44*3)+(Sep!E44*2)+(Oct!E44*1)</f>
        <v>0</v>
      </c>
      <c r="G44" s="68"/>
      <c r="H44" s="29">
        <f>Sep!H44+G44</f>
        <v>0</v>
      </c>
      <c r="I44" s="29">
        <f t="shared" si="0"/>
        <v>0</v>
      </c>
      <c r="J44" s="29">
        <f t="shared" si="1"/>
        <v>0</v>
      </c>
    </row>
    <row r="45" spans="1:10" s="17" customFormat="1" ht="15.75" customHeight="1" x14ac:dyDescent="0.25">
      <c r="A45" s="5" t="s">
        <v>48</v>
      </c>
      <c r="B45" s="6" t="s">
        <v>20</v>
      </c>
      <c r="C45" s="66"/>
      <c r="D45" s="29">
        <f>(Jul!C45*4)+(Aug!C45*3)+(Sep!C45*2)+(Oct!C45*1)</f>
        <v>0</v>
      </c>
      <c r="E45" s="67"/>
      <c r="F45" s="29">
        <f>(Jul!E45*4)+(Aug!E45*3)+(Sep!E45*2)+(Oct!E45*1)</f>
        <v>0</v>
      </c>
      <c r="G45" s="68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5">
      <c r="A46" s="9" t="s">
        <v>53</v>
      </c>
      <c r="B46" s="10" t="s">
        <v>20</v>
      </c>
      <c r="C46" s="66"/>
      <c r="D46" s="29">
        <f>(Jul!C46*4)+(Aug!C46*3)+(Sep!C46*2)+(Oct!C46*1)</f>
        <v>0</v>
      </c>
      <c r="E46" s="67"/>
      <c r="F46" s="29">
        <f>(Jul!E46*4)+(Aug!E46*3)+(Sep!E46*2)+(Oct!E46*1)</f>
        <v>0</v>
      </c>
      <c r="G46" s="68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5">
      <c r="A47" s="9" t="s">
        <v>54</v>
      </c>
      <c r="B47" s="10" t="s">
        <v>20</v>
      </c>
      <c r="C47" s="66"/>
      <c r="D47" s="29">
        <f>(Jul!C47*4)+(Aug!C47*3)+(Sep!C47*2)+(Oct!C47*1)</f>
        <v>0</v>
      </c>
      <c r="E47" s="67"/>
      <c r="F47" s="29">
        <f>(Jul!E47*4)+(Aug!E47*3)+(Sep!E47*2)+(Oct!E47*1)</f>
        <v>0</v>
      </c>
      <c r="G47" s="68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5">
      <c r="A48" s="9" t="s">
        <v>55</v>
      </c>
      <c r="B48" s="10" t="s">
        <v>20</v>
      </c>
      <c r="C48" s="66"/>
      <c r="D48" s="29">
        <f>(Jul!C48*4)+(Aug!C48*3)+(Sep!C48*2)+(Oct!C48*1)</f>
        <v>0</v>
      </c>
      <c r="E48" s="67"/>
      <c r="F48" s="29">
        <f>(Jul!E48*4)+(Aug!E48*3)+(Sep!E48*2)+(Oct!E48*1)</f>
        <v>0</v>
      </c>
      <c r="G48" s="68"/>
      <c r="H48" s="29">
        <f>Sep!H48+G48</f>
        <v>0</v>
      </c>
      <c r="I48" s="29">
        <f t="shared" si="0"/>
        <v>0</v>
      </c>
      <c r="J48" s="29">
        <f t="shared" si="1"/>
        <v>0</v>
      </c>
    </row>
    <row r="49" spans="1:10" s="17" customFormat="1" ht="15.75" customHeight="1" x14ac:dyDescent="0.25">
      <c r="A49" s="5" t="s">
        <v>57</v>
      </c>
      <c r="B49" s="6" t="s">
        <v>20</v>
      </c>
      <c r="C49" s="66"/>
      <c r="D49" s="29">
        <f>(Jul!C49*4)+(Aug!C49*3)+(Sep!C49*2)+(Oct!C49*1)</f>
        <v>0</v>
      </c>
      <c r="E49" s="67"/>
      <c r="F49" s="29">
        <f>(Jul!E49*4)+(Aug!E49*3)+(Sep!E49*2)+(Oct!E49*1)</f>
        <v>0</v>
      </c>
      <c r="G49" s="68"/>
      <c r="H49" s="29">
        <f>Sep!H49+G49</f>
        <v>0</v>
      </c>
      <c r="I49" s="29">
        <f t="shared" si="0"/>
        <v>0</v>
      </c>
      <c r="J49" s="29">
        <f t="shared" si="1"/>
        <v>0</v>
      </c>
    </row>
    <row r="50" spans="1:10" s="17" customFormat="1" ht="15.75" customHeight="1" x14ac:dyDescent="0.25">
      <c r="A50" s="5" t="s">
        <v>58</v>
      </c>
      <c r="B50" s="6" t="s">
        <v>20</v>
      </c>
      <c r="C50" s="66"/>
      <c r="D50" s="29">
        <f>(Jul!C50*4)+(Aug!C50*3)+(Sep!C50*2)+(Oct!C50*1)</f>
        <v>0</v>
      </c>
      <c r="E50" s="67"/>
      <c r="F50" s="29">
        <f>(Jul!E50*4)+(Aug!E50*3)+(Sep!E50*2)+(Oct!E50*1)</f>
        <v>0</v>
      </c>
      <c r="G50" s="68"/>
      <c r="H50" s="29">
        <f>Sep!H50+G50</f>
        <v>0</v>
      </c>
      <c r="I50" s="29">
        <f t="shared" si="0"/>
        <v>0</v>
      </c>
      <c r="J50" s="29">
        <f t="shared" si="1"/>
        <v>0</v>
      </c>
    </row>
    <row r="51" spans="1:10" s="17" customFormat="1" ht="15.75" customHeight="1" x14ac:dyDescent="0.25">
      <c r="A51" s="5" t="s">
        <v>59</v>
      </c>
      <c r="B51" s="6" t="s">
        <v>20</v>
      </c>
      <c r="C51" s="66"/>
      <c r="D51" s="29">
        <f>(Jul!C51*4)+(Aug!C51*3)+(Sep!C51*2)+(Oct!C51*1)</f>
        <v>0</v>
      </c>
      <c r="E51" s="67"/>
      <c r="F51" s="29">
        <f>(Jul!E51*4)+(Aug!E51*3)+(Sep!E51*2)+(Oct!E51*1)</f>
        <v>0</v>
      </c>
      <c r="G51" s="68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5">
      <c r="A52" s="5" t="s">
        <v>60</v>
      </c>
      <c r="B52" s="6" t="s">
        <v>20</v>
      </c>
      <c r="C52" s="66"/>
      <c r="D52" s="29">
        <f>(Jul!C52*4)+(Aug!C52*3)+(Sep!C52*2)+(Oct!C52*1)</f>
        <v>0</v>
      </c>
      <c r="E52" s="67"/>
      <c r="F52" s="29">
        <f>(Jul!E52*4)+(Aug!E52*3)+(Sep!E52*2)+(Oct!E52*1)</f>
        <v>0</v>
      </c>
      <c r="G52" s="68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5">
      <c r="A53" s="5" t="s">
        <v>64</v>
      </c>
      <c r="B53" s="6" t="s">
        <v>20</v>
      </c>
      <c r="C53" s="66"/>
      <c r="D53" s="29">
        <f>(Jul!C53*4)+(Aug!C53*3)+(Sep!C53*2)+(Oct!C53*1)</f>
        <v>0</v>
      </c>
      <c r="E53" s="67"/>
      <c r="F53" s="29">
        <f>(Jul!E53*4)+(Aug!E53*3)+(Sep!E53*2)+(Oct!E53*1)</f>
        <v>0</v>
      </c>
      <c r="G53" s="68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5">
      <c r="A54" s="5" t="s">
        <v>65</v>
      </c>
      <c r="B54" s="6" t="s">
        <v>20</v>
      </c>
      <c r="C54" s="66"/>
      <c r="D54" s="29">
        <f>(Jul!C54*4)+(Aug!C54*3)+(Sep!C54*2)+(Oct!C54*1)</f>
        <v>0</v>
      </c>
      <c r="E54" s="67"/>
      <c r="F54" s="29">
        <f>(Jul!E54*4)+(Aug!E54*3)+(Sep!E54*2)+(Oct!E54*1)</f>
        <v>0</v>
      </c>
      <c r="G54" s="68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5">
      <c r="A55" s="5" t="s">
        <v>66</v>
      </c>
      <c r="B55" s="6" t="s">
        <v>20</v>
      </c>
      <c r="C55" s="66"/>
      <c r="D55" s="29">
        <f>(Jul!C55*4)+(Aug!C55*3)+(Sep!C55*2)+(Oct!C55*1)</f>
        <v>0</v>
      </c>
      <c r="E55" s="67"/>
      <c r="F55" s="29">
        <f>(Jul!E55*4)+(Aug!E55*3)+(Sep!E55*2)+(Oct!E55*1)</f>
        <v>0</v>
      </c>
      <c r="G55" s="68"/>
      <c r="H55" s="29">
        <f>Sep!H55+G55</f>
        <v>0</v>
      </c>
      <c r="I55" s="29">
        <f t="shared" si="0"/>
        <v>0</v>
      </c>
      <c r="J55" s="29">
        <f t="shared" si="1"/>
        <v>0</v>
      </c>
    </row>
    <row r="56" spans="1:10" s="15" customFormat="1" ht="15.75" customHeight="1" x14ac:dyDescent="0.25">
      <c r="A56" s="9" t="s">
        <v>67</v>
      </c>
      <c r="B56" s="10" t="s">
        <v>20</v>
      </c>
      <c r="C56" s="66"/>
      <c r="D56" s="29">
        <f>(Jul!C56*4)+(Aug!C56*3)+(Sep!C56*2)+(Oct!C56*1)</f>
        <v>0</v>
      </c>
      <c r="E56" s="67"/>
      <c r="F56" s="29">
        <f>(Jul!E56*4)+(Aug!E56*3)+(Sep!E56*2)+(Oct!E56*1)</f>
        <v>0</v>
      </c>
      <c r="G56" s="68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5">
      <c r="A57" s="5" t="s">
        <v>68</v>
      </c>
      <c r="B57" s="6" t="s">
        <v>20</v>
      </c>
      <c r="C57" s="66"/>
      <c r="D57" s="29">
        <f>(Jul!C57*4)+(Aug!C57*3)+(Sep!C57*2)+(Oct!C57*1)</f>
        <v>0</v>
      </c>
      <c r="E57" s="67"/>
      <c r="F57" s="29">
        <f>(Jul!E57*4)+(Aug!E57*3)+(Sep!E57*2)+(Oct!E57*1)</f>
        <v>0</v>
      </c>
      <c r="G57" s="68"/>
      <c r="H57" s="29">
        <f>Sep!H57+G57</f>
        <v>0</v>
      </c>
      <c r="I57" s="29">
        <f t="shared" si="0"/>
        <v>0</v>
      </c>
      <c r="J57" s="29">
        <f t="shared" si="1"/>
        <v>0</v>
      </c>
    </row>
    <row r="58" spans="1:10" s="15" customFormat="1" ht="15.75" customHeight="1" x14ac:dyDescent="0.25">
      <c r="A58" s="9" t="s">
        <v>69</v>
      </c>
      <c r="B58" s="10" t="s">
        <v>20</v>
      </c>
      <c r="C58" s="66"/>
      <c r="D58" s="29">
        <f>(Jul!C58*4)+(Aug!C58*3)+(Sep!C58*2)+(Oct!C58*1)</f>
        <v>0</v>
      </c>
      <c r="E58" s="67"/>
      <c r="F58" s="29">
        <f>(Jul!E58*4)+(Aug!E58*3)+(Sep!E58*2)+(Oct!E58*1)</f>
        <v>0</v>
      </c>
      <c r="G58" s="68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5">
      <c r="A59" s="5" t="s">
        <v>70</v>
      </c>
      <c r="B59" s="6" t="s">
        <v>20</v>
      </c>
      <c r="C59" s="66"/>
      <c r="D59" s="29">
        <f>(Jul!C59*4)+(Aug!C59*3)+(Sep!C59*2)+(Oct!C59*1)</f>
        <v>0</v>
      </c>
      <c r="E59" s="67"/>
      <c r="F59" s="29">
        <f>(Jul!E59*4)+(Aug!E59*3)+(Sep!E59*2)+(Oct!E59*1)</f>
        <v>0</v>
      </c>
      <c r="G59" s="68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5">
      <c r="A60" s="9" t="s">
        <v>71</v>
      </c>
      <c r="B60" s="10" t="s">
        <v>20</v>
      </c>
      <c r="C60" s="66"/>
      <c r="D60" s="29">
        <f>(Jul!C60*4)+(Aug!C60*3)+(Sep!C60*2)+(Oct!C60*1)</f>
        <v>0</v>
      </c>
      <c r="E60" s="67"/>
      <c r="F60" s="29">
        <f>(Jul!E60*4)+(Aug!E60*3)+(Sep!E60*2)+(Oct!E60*1)</f>
        <v>0</v>
      </c>
      <c r="G60" s="68"/>
      <c r="H60" s="29">
        <f>Sep!H60+G60</f>
        <v>0</v>
      </c>
      <c r="I60" s="29">
        <f t="shared" si="0"/>
        <v>0</v>
      </c>
      <c r="J60" s="29">
        <f t="shared" si="1"/>
        <v>0</v>
      </c>
    </row>
    <row r="61" spans="1:10" s="17" customFormat="1" ht="15.75" customHeight="1" x14ac:dyDescent="0.25">
      <c r="A61" s="5" t="s">
        <v>72</v>
      </c>
      <c r="B61" s="6" t="s">
        <v>20</v>
      </c>
      <c r="C61" s="66"/>
      <c r="D61" s="29">
        <f>(Jul!C61*4)+(Aug!C61*3)+(Sep!C61*2)+(Oct!C61*1)</f>
        <v>0</v>
      </c>
      <c r="E61" s="67"/>
      <c r="F61" s="29">
        <f>(Jul!E61*4)+(Aug!E61*3)+(Sep!E61*2)+(Oct!E61*1)</f>
        <v>0</v>
      </c>
      <c r="G61" s="68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5">
      <c r="A62" s="9" t="s">
        <v>73</v>
      </c>
      <c r="B62" s="10" t="s">
        <v>20</v>
      </c>
      <c r="C62" s="66"/>
      <c r="D62" s="29">
        <f>(Jul!C62*4)+(Aug!C62*3)+(Sep!C62*2)+(Oct!C62*1)</f>
        <v>0</v>
      </c>
      <c r="E62" s="67"/>
      <c r="F62" s="29">
        <f>(Jul!E62*4)+(Aug!E62*3)+(Sep!E62*2)+(Oct!E62*1)</f>
        <v>0</v>
      </c>
      <c r="G62" s="68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5">
      <c r="A63" s="5" t="s">
        <v>126</v>
      </c>
      <c r="B63" s="6" t="s">
        <v>20</v>
      </c>
      <c r="C63" s="66"/>
      <c r="D63" s="29">
        <f>(Jul!C63*4)+(Aug!C63*3)+(Sep!C63*2)+(Oct!C63*1)</f>
        <v>0</v>
      </c>
      <c r="E63" s="67"/>
      <c r="F63" s="29">
        <f>(Jul!E63*4)+(Aug!E63*3)+(Sep!E63*2)+(Oct!E63*1)</f>
        <v>0</v>
      </c>
      <c r="G63" s="68"/>
      <c r="H63" s="29">
        <f>Sep!H63+G63</f>
        <v>0</v>
      </c>
      <c r="I63" s="29">
        <f t="shared" si="0"/>
        <v>0</v>
      </c>
      <c r="J63" s="29">
        <f t="shared" si="1"/>
        <v>0</v>
      </c>
    </row>
    <row r="64" spans="1:10" s="17" customFormat="1" ht="15.75" customHeight="1" x14ac:dyDescent="0.25">
      <c r="A64" s="5" t="s">
        <v>74</v>
      </c>
      <c r="B64" s="6" t="s">
        <v>20</v>
      </c>
      <c r="C64" s="66"/>
      <c r="D64" s="29">
        <f>(Jul!C64*4)+(Aug!C64*3)+(Sep!C64*2)+(Oct!C64*1)</f>
        <v>0</v>
      </c>
      <c r="E64" s="67"/>
      <c r="F64" s="29">
        <f>(Jul!E64*4)+(Aug!E64*3)+(Sep!E64*2)+(Oct!E64*1)</f>
        <v>0</v>
      </c>
      <c r="G64" s="68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5">
      <c r="A65" s="9" t="s">
        <v>76</v>
      </c>
      <c r="B65" s="10" t="s">
        <v>20</v>
      </c>
      <c r="C65" s="66"/>
      <c r="D65" s="29">
        <f>(Jul!C65*4)+(Aug!C65*3)+(Sep!C65*2)+(Oct!C65*1)</f>
        <v>0</v>
      </c>
      <c r="E65" s="67"/>
      <c r="F65" s="29">
        <f>(Jul!E65*4)+(Aug!E65*3)+(Sep!E65*2)+(Oct!E65*1)</f>
        <v>0</v>
      </c>
      <c r="G65" s="68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5">
      <c r="A66" s="9" t="s">
        <v>77</v>
      </c>
      <c r="B66" s="10" t="s">
        <v>20</v>
      </c>
      <c r="C66" s="66"/>
      <c r="D66" s="29">
        <f>(Jul!C66*4)+(Aug!C66*3)+(Sep!C66*2)+(Oct!C66*1)</f>
        <v>0</v>
      </c>
      <c r="E66" s="67"/>
      <c r="F66" s="29">
        <f>(Jul!E66*4)+(Aug!E66*3)+(Sep!E66*2)+(Oct!E66*1)</f>
        <v>0</v>
      </c>
      <c r="G66" s="68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5">
      <c r="A67" s="9" t="s">
        <v>78</v>
      </c>
      <c r="B67" s="10" t="s">
        <v>20</v>
      </c>
      <c r="C67" s="66"/>
      <c r="D67" s="29">
        <f>(Jul!C67*4)+(Aug!C67*3)+(Sep!C67*2)+(Oct!C67*1)</f>
        <v>0</v>
      </c>
      <c r="E67" s="67"/>
      <c r="F67" s="29">
        <f>(Jul!E67*4)+(Aug!E67*3)+(Sep!E67*2)+(Oct!E67*1)</f>
        <v>0</v>
      </c>
      <c r="G67" s="68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5">
      <c r="A68" s="5" t="s">
        <v>79</v>
      </c>
      <c r="B68" s="6" t="s">
        <v>20</v>
      </c>
      <c r="C68" s="66"/>
      <c r="D68" s="29">
        <f>(Jul!C68*4)+(Aug!C68*3)+(Sep!C68*2)+(Oct!C68*1)</f>
        <v>0</v>
      </c>
      <c r="E68" s="67"/>
      <c r="F68" s="29">
        <f>(Jul!E68*4)+(Aug!E68*3)+(Sep!E68*2)+(Oct!E68*1)</f>
        <v>0</v>
      </c>
      <c r="G68" s="68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5">
      <c r="A69" s="9" t="s">
        <v>83</v>
      </c>
      <c r="B69" s="10" t="s">
        <v>20</v>
      </c>
      <c r="C69" s="66"/>
      <c r="D69" s="29">
        <f>(Jul!C69*4)+(Aug!C69*3)+(Sep!C69*2)+(Oct!C69*1)</f>
        <v>0</v>
      </c>
      <c r="E69" s="67"/>
      <c r="F69" s="29">
        <f>(Jul!E69*4)+(Aug!E69*3)+(Sep!E69*2)+(Oct!E69*1)</f>
        <v>0</v>
      </c>
      <c r="G69" s="68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5">
      <c r="A70" s="9" t="s">
        <v>85</v>
      </c>
      <c r="B70" s="10" t="s">
        <v>20</v>
      </c>
      <c r="C70" s="66"/>
      <c r="D70" s="29">
        <f>(Jul!C70*4)+(Aug!C70*3)+(Sep!C70*2)+(Oct!C70*1)</f>
        <v>0</v>
      </c>
      <c r="E70" s="67"/>
      <c r="F70" s="29">
        <f>(Jul!E70*4)+(Aug!E70*3)+(Sep!E70*2)+(Oct!E70*1)</f>
        <v>0</v>
      </c>
      <c r="G70" s="68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5">
      <c r="A71" s="5" t="s">
        <v>86</v>
      </c>
      <c r="B71" s="6" t="s">
        <v>20</v>
      </c>
      <c r="C71" s="66"/>
      <c r="D71" s="29">
        <f>(Jul!C71*4)+(Aug!C71*3)+(Sep!C71*2)+(Oct!C71*1)</f>
        <v>0</v>
      </c>
      <c r="E71" s="67"/>
      <c r="F71" s="29">
        <f>(Jul!E71*4)+(Aug!E71*3)+(Sep!E71*2)+(Oct!E71*1)</f>
        <v>0</v>
      </c>
      <c r="G71" s="68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" x14ac:dyDescent="0.25">
      <c r="A72" s="19" t="s">
        <v>123</v>
      </c>
      <c r="B72" s="22"/>
      <c r="C72" s="31">
        <f t="shared" ref="C72:J72" si="4">SUM(C5:C31)</f>
        <v>2107</v>
      </c>
      <c r="D72" s="31">
        <f t="shared" si="4"/>
        <v>106602</v>
      </c>
      <c r="E72" s="31">
        <f t="shared" si="4"/>
        <v>0</v>
      </c>
      <c r="F72" s="31">
        <f t="shared" si="4"/>
        <v>0</v>
      </c>
      <c r="G72" s="31">
        <f t="shared" si="4"/>
        <v>8563</v>
      </c>
      <c r="H72" s="31">
        <f t="shared" si="4"/>
        <v>293979</v>
      </c>
      <c r="I72" s="31">
        <f t="shared" si="4"/>
        <v>10670</v>
      </c>
      <c r="J72" s="31">
        <f t="shared" si="4"/>
        <v>400581</v>
      </c>
    </row>
    <row r="73" spans="1:10" s="5" customFormat="1" ht="21" x14ac:dyDescent="0.25">
      <c r="A73" s="19" t="s">
        <v>124</v>
      </c>
      <c r="B73" s="2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5" customFormat="1" ht="15.75" customHeight="1" x14ac:dyDescent="0.25">
      <c r="A74" s="17" t="s">
        <v>87</v>
      </c>
      <c r="B74" s="22"/>
      <c r="C74" s="31">
        <f>SUM(C72:C73)</f>
        <v>2107</v>
      </c>
      <c r="D74" s="31">
        <f t="shared" ref="D74:J74" si="6">SUM(D72:D73)</f>
        <v>106602</v>
      </c>
      <c r="E74" s="31">
        <f t="shared" si="6"/>
        <v>0</v>
      </c>
      <c r="F74" s="31">
        <f t="shared" si="6"/>
        <v>0</v>
      </c>
      <c r="G74" s="31">
        <f t="shared" si="6"/>
        <v>8563</v>
      </c>
      <c r="H74" s="31">
        <f t="shared" si="6"/>
        <v>293979</v>
      </c>
      <c r="I74" s="31">
        <f t="shared" si="6"/>
        <v>10670</v>
      </c>
      <c r="J74" s="31">
        <f t="shared" si="6"/>
        <v>400581</v>
      </c>
    </row>
    <row r="75" spans="1:10" ht="13.2" x14ac:dyDescent="0.25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3.2" x14ac:dyDescent="0.25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2">
      <c r="A77" s="23"/>
      <c r="B77" s="22"/>
      <c r="C77" s="22"/>
      <c r="D77" s="41"/>
      <c r="E77" s="22"/>
      <c r="F77" s="41"/>
      <c r="G77" s="22"/>
      <c r="H77" s="41"/>
    </row>
    <row r="78" spans="1:10" x14ac:dyDescent="0.2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" activePane="bottomLeft" state="frozen"/>
      <selection pane="bottomLeft" activeCell="M10" sqref="M10"/>
    </sheetView>
  </sheetViews>
  <sheetFormatPr defaultRowHeight="13.2" x14ac:dyDescent="0.25"/>
  <cols>
    <col min="1" max="1" width="21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131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9">
        <v>3216</v>
      </c>
      <c r="D5" s="30">
        <f>(Jul!C5*5)+(Aug!C5*4)+(Sep!C5*3)+(Oct!C5*2)+(Nov!C5*1)</f>
        <v>81370</v>
      </c>
      <c r="E5" s="70"/>
      <c r="F5" s="30">
        <f>(Jul!E5*5)+(Aug!E5*4)+(Sep!E5*3)+(Oct!E5*2)+(Nov!E5*1)</f>
        <v>0</v>
      </c>
      <c r="G5" s="71">
        <v>8182</v>
      </c>
      <c r="H5" s="30">
        <f>Oct!H5+G5</f>
        <v>223268</v>
      </c>
      <c r="I5" s="30">
        <f t="shared" ref="I5:I63" si="0">C5+E5+G5</f>
        <v>11398</v>
      </c>
      <c r="J5" s="30">
        <f t="shared" ref="J5:J63" si="1">D5+F5+H5</f>
        <v>304638</v>
      </c>
    </row>
    <row r="6" spans="1:10" s="11" customFormat="1" ht="15.75" customHeight="1" x14ac:dyDescent="0.25">
      <c r="A6" s="9" t="s">
        <v>23</v>
      </c>
      <c r="B6" s="10" t="s">
        <v>22</v>
      </c>
      <c r="C6" s="69"/>
      <c r="D6" s="30">
        <f>(Jul!C6*5)+(Aug!C6*4)+(Sep!C6*3)+(Oct!C6*2)+(Nov!C6*1)</f>
        <v>10170</v>
      </c>
      <c r="E6" s="70"/>
      <c r="F6" s="30">
        <f>(Jul!E6*5)+(Aug!E6*4)+(Sep!E6*3)+(Oct!E6*2)+(Nov!E6*1)</f>
        <v>0</v>
      </c>
      <c r="G6" s="71"/>
      <c r="H6" s="30">
        <f>Oct!H6+G6</f>
        <v>620</v>
      </c>
      <c r="I6" s="30">
        <f t="shared" si="0"/>
        <v>0</v>
      </c>
      <c r="J6" s="30">
        <f t="shared" si="1"/>
        <v>10790</v>
      </c>
    </row>
    <row r="7" spans="1:10" s="1" customFormat="1" ht="15.75" customHeight="1" x14ac:dyDescent="0.25">
      <c r="A7" s="5" t="s">
        <v>24</v>
      </c>
      <c r="B7" s="6" t="s">
        <v>22</v>
      </c>
      <c r="C7" s="69"/>
      <c r="D7" s="30">
        <f>(Jul!C7*5)+(Aug!C7*4)+(Sep!C7*3)+(Oct!C7*2)+(Nov!C7*1)</f>
        <v>3740</v>
      </c>
      <c r="E7" s="70"/>
      <c r="F7" s="30">
        <f>(Jul!E7*5)+(Aug!E7*4)+(Sep!E7*3)+(Oct!E7*2)+(Nov!E7*1)</f>
        <v>0</v>
      </c>
      <c r="G7" s="71">
        <v>190166</v>
      </c>
      <c r="H7" s="30">
        <f>Oct!H7+G7</f>
        <v>191349</v>
      </c>
      <c r="I7" s="30">
        <f t="shared" si="0"/>
        <v>190166</v>
      </c>
      <c r="J7" s="30">
        <f t="shared" si="1"/>
        <v>195089</v>
      </c>
    </row>
    <row r="8" spans="1:10" s="11" customFormat="1" ht="15.75" customHeight="1" x14ac:dyDescent="0.25">
      <c r="A8" s="9" t="s">
        <v>25</v>
      </c>
      <c r="B8" s="10" t="s">
        <v>22</v>
      </c>
      <c r="C8" s="69"/>
      <c r="D8" s="30">
        <f>(Jul!C8*5)+(Aug!C8*4)+(Sep!C8*3)+(Oct!C8*2)+(Nov!C8*1)</f>
        <v>0</v>
      </c>
      <c r="E8" s="70"/>
      <c r="F8" s="30">
        <f>(Jul!E8*5)+(Aug!E8*4)+(Sep!E8*3)+(Oct!E8*2)+(Nov!E8*1)</f>
        <v>0</v>
      </c>
      <c r="G8" s="71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9"/>
      <c r="D9" s="30">
        <f>(Jul!C9*5)+(Aug!C9*4)+(Sep!C9*3)+(Oct!C9*2)+(Nov!C9*1)</f>
        <v>0</v>
      </c>
      <c r="E9" s="70"/>
      <c r="F9" s="30">
        <f>(Jul!E9*5)+(Aug!E9*4)+(Sep!E9*3)+(Oct!E9*2)+(Nov!E9*1)</f>
        <v>0</v>
      </c>
      <c r="G9" s="71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9"/>
      <c r="D10" s="30">
        <f>(Jul!C10*5)+(Aug!C10*4)+(Sep!C10*3)+(Oct!C10*2)+(Nov!C10*1)</f>
        <v>40478</v>
      </c>
      <c r="E10" s="70"/>
      <c r="F10" s="30">
        <f>(Jul!E10*5)+(Aug!E10*4)+(Sep!E10*3)+(Oct!E10*2)+(Nov!E10*1)</f>
        <v>0</v>
      </c>
      <c r="G10" s="71">
        <v>4226</v>
      </c>
      <c r="H10" s="30">
        <f>Oct!H10+G10</f>
        <v>35651</v>
      </c>
      <c r="I10" s="30">
        <f t="shared" si="0"/>
        <v>4226</v>
      </c>
      <c r="J10" s="30">
        <f t="shared" si="1"/>
        <v>76129</v>
      </c>
    </row>
    <row r="11" spans="1:10" s="1" customFormat="1" ht="15.75" customHeight="1" x14ac:dyDescent="0.25">
      <c r="A11" s="5" t="s">
        <v>31</v>
      </c>
      <c r="B11" s="6" t="s">
        <v>22</v>
      </c>
      <c r="C11" s="69"/>
      <c r="D11" s="30">
        <f>(Jul!C11*5)+(Aug!C11*4)+(Sep!C11*3)+(Oct!C11*2)+(Nov!C11*1)</f>
        <v>0</v>
      </c>
      <c r="E11" s="70"/>
      <c r="F11" s="30">
        <f>(Jul!E11*5)+(Aug!E11*4)+(Sep!E11*3)+(Oct!E11*2)+(Nov!E11*1)</f>
        <v>0</v>
      </c>
      <c r="G11" s="71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69"/>
      <c r="D12" s="30">
        <f>(Jul!C12*5)+(Aug!C12*4)+(Sep!C12*3)+(Oct!C12*2)+(Nov!C12*1)</f>
        <v>0</v>
      </c>
      <c r="E12" s="70"/>
      <c r="F12" s="30">
        <f>(Jul!E12*5)+(Aug!E12*4)+(Sep!E12*3)+(Oct!E12*2)+(Nov!E12*1)</f>
        <v>0</v>
      </c>
      <c r="G12" s="71"/>
      <c r="H12" s="30">
        <f>Oct!H12+G12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9"/>
      <c r="D13" s="30">
        <f>(Jul!C13*5)+(Aug!C13*4)+(Sep!C13*3)+(Oct!C13*2)+(Nov!C13*1)</f>
        <v>0</v>
      </c>
      <c r="E13" s="70"/>
      <c r="F13" s="30">
        <f>(Jul!E13*5)+(Aug!E13*4)+(Sep!E13*3)+(Oct!E13*2)+(Nov!E13*1)</f>
        <v>0</v>
      </c>
      <c r="G13" s="71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9"/>
      <c r="D14" s="30">
        <f>(Jul!C14*5)+(Aug!C14*4)+(Sep!C14*3)+(Oct!C14*2)+(Nov!C14*1)</f>
        <v>0</v>
      </c>
      <c r="E14" s="70"/>
      <c r="F14" s="30">
        <f>(Jul!E14*5)+(Aug!E14*4)+(Sep!E14*3)+(Oct!E14*2)+(Nov!E14*1)</f>
        <v>0</v>
      </c>
      <c r="G14" s="71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9"/>
      <c r="D15" s="30">
        <f>(Jul!C15*5)+(Aug!C15*4)+(Sep!C15*3)+(Oct!C15*2)+(Nov!C15*1)</f>
        <v>0</v>
      </c>
      <c r="E15" s="70"/>
      <c r="F15" s="30">
        <f>(Jul!E15*5)+(Aug!E15*4)+(Sep!E15*3)+(Oct!E15*2)+(Nov!E15*1)</f>
        <v>0</v>
      </c>
      <c r="G15" s="71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9"/>
      <c r="D16" s="30">
        <f>(Jul!C16*5)+(Aug!C16*4)+(Sep!C16*3)+(Oct!C16*2)+(Nov!C16*1)</f>
        <v>0</v>
      </c>
      <c r="E16" s="70"/>
      <c r="F16" s="30">
        <f>(Jul!E16*5)+(Aug!E16*4)+(Sep!E16*3)+(Oct!E16*2)+(Nov!E16*1)</f>
        <v>0</v>
      </c>
      <c r="G16" s="71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69"/>
      <c r="D17" s="30">
        <f>(Jul!C17*5)+(Aug!C17*4)+(Sep!C17*3)+(Oct!C17*2)+(Nov!C17*1)</f>
        <v>7452</v>
      </c>
      <c r="E17" s="70"/>
      <c r="F17" s="30">
        <f>(Jul!E17*5)+(Aug!E17*4)+(Sep!E17*3)+(Oct!E17*2)+(Nov!E17*1)</f>
        <v>0</v>
      </c>
      <c r="G17" s="71"/>
      <c r="H17" s="30">
        <f>Oct!H17+G17</f>
        <v>42258</v>
      </c>
      <c r="I17" s="30">
        <f t="shared" si="0"/>
        <v>0</v>
      </c>
      <c r="J17" s="30">
        <f t="shared" si="1"/>
        <v>49710</v>
      </c>
    </row>
    <row r="18" spans="1:10" s="11" customFormat="1" ht="15.75" customHeight="1" x14ac:dyDescent="0.25">
      <c r="A18" s="9" t="s">
        <v>47</v>
      </c>
      <c r="B18" s="10" t="s">
        <v>22</v>
      </c>
      <c r="C18" s="69"/>
      <c r="D18" s="30">
        <f>(Jul!C18*5)+(Aug!C18*4)+(Sep!C18*3)+(Oct!C18*2)+(Nov!C18*1)</f>
        <v>0</v>
      </c>
      <c r="E18" s="70"/>
      <c r="F18" s="30">
        <f>(Jul!E18*5)+(Aug!E18*4)+(Sep!E18*3)+(Oct!E18*2)+(Nov!E18*1)</f>
        <v>0</v>
      </c>
      <c r="G18" s="71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9"/>
      <c r="D19" s="30">
        <f>(Jul!C19*5)+(Aug!C19*4)+(Sep!C19*3)+(Oct!C19*2)+(Nov!C19*1)</f>
        <v>0</v>
      </c>
      <c r="E19" s="70"/>
      <c r="F19" s="30">
        <f>(Jul!E19*5)+(Aug!E19*4)+(Sep!E19*3)+(Oct!E19*2)+(Nov!E19*1)</f>
        <v>0</v>
      </c>
      <c r="G19" s="71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9"/>
      <c r="D20" s="30">
        <f>(Jul!C20*5)+(Aug!C20*4)+(Sep!C20*3)+(Oct!C20*2)+(Nov!C20*1)</f>
        <v>0</v>
      </c>
      <c r="E20" s="70"/>
      <c r="F20" s="30">
        <f>(Jul!E20*5)+(Aug!E20*4)+(Sep!E20*3)+(Oct!E20*2)+(Nov!E20*1)</f>
        <v>0</v>
      </c>
      <c r="G20" s="71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69"/>
      <c r="D21" s="30">
        <f>(Jul!C21*5)+(Aug!C21*4)+(Sep!C21*3)+(Oct!C21*2)+(Nov!C21*1)</f>
        <v>0</v>
      </c>
      <c r="E21" s="70"/>
      <c r="F21" s="30">
        <f>(Jul!E21*5)+(Aug!E21*4)+(Sep!E21*3)+(Oct!E21*2)+(Nov!E21*1)</f>
        <v>0</v>
      </c>
      <c r="G21" s="71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9"/>
      <c r="D22" s="30">
        <f>(Jul!C22*5)+(Aug!C22*4)+(Sep!C22*3)+(Oct!C22*2)+(Nov!C22*1)</f>
        <v>0</v>
      </c>
      <c r="E22" s="70"/>
      <c r="F22" s="30">
        <f>(Jul!E22*5)+(Aug!E22*4)+(Sep!E22*3)+(Oct!E22*2)+(Nov!E22*1)</f>
        <v>0</v>
      </c>
      <c r="G22" s="71"/>
      <c r="H22" s="30">
        <f>Oct!H22+G22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9"/>
      <c r="D23" s="30">
        <f>(Jul!C23*5)+(Aug!C23*4)+(Sep!C23*3)+(Oct!C23*2)+(Nov!C23*1)</f>
        <v>0</v>
      </c>
      <c r="E23" s="70"/>
      <c r="F23" s="30">
        <f>(Jul!E23*5)+(Aug!E23*4)+(Sep!E23*3)+(Oct!E23*2)+(Nov!E23*1)</f>
        <v>0</v>
      </c>
      <c r="G23" s="71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9"/>
      <c r="D24" s="30">
        <f>(Jul!C24*5)+(Aug!C24*4)+(Sep!C24*3)+(Oct!C24*2)+(Nov!C24*1)</f>
        <v>0</v>
      </c>
      <c r="E24" s="70"/>
      <c r="F24" s="30">
        <f>(Jul!E24*5)+(Aug!E24*4)+(Sep!E24*3)+(Oct!E24*2)+(Nov!E24*1)</f>
        <v>0</v>
      </c>
      <c r="G24" s="71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9"/>
      <c r="D25" s="30">
        <f>(Jul!C25*5)+(Aug!C25*4)+(Sep!C25*3)+(Oct!C25*2)+(Nov!C25*1)</f>
        <v>0</v>
      </c>
      <c r="E25" s="70"/>
      <c r="F25" s="30">
        <f>(Jul!E25*5)+(Aug!E25*4)+(Sep!E25*3)+(Oct!E25*2)+(Nov!E25*1)</f>
        <v>0</v>
      </c>
      <c r="G25" s="71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9"/>
      <c r="D26" s="30">
        <f>(Jul!C26*5)+(Aug!C26*4)+(Sep!C26*3)+(Oct!C26*2)+(Nov!C26*1)</f>
        <v>0</v>
      </c>
      <c r="E26" s="70"/>
      <c r="F26" s="30">
        <f>(Jul!E26*5)+(Aug!E26*4)+(Sep!E26*3)+(Oct!E26*2)+(Nov!E26*1)</f>
        <v>0</v>
      </c>
      <c r="G26" s="71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9"/>
      <c r="D27" s="30">
        <f>(Jul!C27*5)+(Aug!C27*4)+(Sep!C27*3)+(Oct!C27*2)+(Nov!C27*1)</f>
        <v>0</v>
      </c>
      <c r="E27" s="70"/>
      <c r="F27" s="30">
        <f>(Jul!E27*5)+(Aug!E27*4)+(Sep!E27*3)+(Oct!E27*2)+(Nov!E27*1)</f>
        <v>0</v>
      </c>
      <c r="G27" s="71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69"/>
      <c r="D28" s="30">
        <f>(Jul!C28*5)+(Aug!C28*4)+(Sep!C28*3)+(Oct!C28*2)+(Nov!C28*1)</f>
        <v>0</v>
      </c>
      <c r="E28" s="70"/>
      <c r="F28" s="30">
        <f>(Jul!E28*5)+(Aug!E28*4)+(Sep!E28*3)+(Oct!E28*2)+(Nov!E28*1)</f>
        <v>0</v>
      </c>
      <c r="G28" s="71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9"/>
      <c r="D29" s="30">
        <f>(Jul!C29*5)+(Aug!C29*4)+(Sep!C29*3)+(Oct!C29*2)+(Nov!C29*1)</f>
        <v>0</v>
      </c>
      <c r="E29" s="70"/>
      <c r="F29" s="30">
        <f>(Jul!E29*5)+(Aug!E29*4)+(Sep!E29*3)+(Oct!E29*2)+(Nov!E29*1)</f>
        <v>0</v>
      </c>
      <c r="G29" s="71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9"/>
      <c r="D30" s="30">
        <f>(Jul!C30*5)+(Aug!C30*4)+(Sep!C30*3)+(Oct!C30*2)+(Nov!C30*1)</f>
        <v>0</v>
      </c>
      <c r="E30" s="70"/>
      <c r="F30" s="30">
        <f>(Jul!E30*5)+(Aug!E30*4)+(Sep!E30*3)+(Oct!E30*2)+(Nov!E30*1)</f>
        <v>0</v>
      </c>
      <c r="G30" s="71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69"/>
      <c r="D31" s="30">
        <f>(Jul!C31*5)+(Aug!C31*4)+(Sep!C31*3)+(Oct!C31*2)+(Nov!C31*1)</f>
        <v>974</v>
      </c>
      <c r="E31" s="70"/>
      <c r="F31" s="30">
        <f>(Jul!E31*5)+(Aug!E31*4)+(Sep!E31*3)+(Oct!E31*2)+(Nov!E31*1)</f>
        <v>0</v>
      </c>
      <c r="G31" s="71"/>
      <c r="H31" s="30">
        <f>Oct!H31+G31</f>
        <v>3407</v>
      </c>
      <c r="I31" s="30">
        <f t="shared" si="0"/>
        <v>0</v>
      </c>
      <c r="J31" s="30">
        <f t="shared" si="1"/>
        <v>4381</v>
      </c>
    </row>
    <row r="32" spans="1:10" s="1" customFormat="1" ht="15.75" customHeight="1" x14ac:dyDescent="0.25">
      <c r="A32" s="5" t="s">
        <v>19</v>
      </c>
      <c r="B32" s="6" t="s">
        <v>20</v>
      </c>
      <c r="C32" s="69"/>
      <c r="D32" s="30">
        <f>(Jul!C32*5)+(Aug!C32*4)+(Sep!C32*3)+(Oct!C32*2)+(Nov!C32*1)</f>
        <v>0</v>
      </c>
      <c r="E32" s="70"/>
      <c r="F32" s="30">
        <f>(Jul!E32*5)+(Aug!E32*4)+(Sep!E32*3)+(Oct!E32*2)+(Nov!E32*1)</f>
        <v>0</v>
      </c>
      <c r="G32" s="71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9"/>
      <c r="D33" s="30">
        <f>(Jul!C33*5)+(Aug!C33*4)+(Sep!C33*3)+(Oct!C33*2)+(Nov!C33*1)</f>
        <v>0</v>
      </c>
      <c r="E33" s="70"/>
      <c r="F33" s="30">
        <f>(Jul!E33*5)+(Aug!E33*4)+(Sep!E33*3)+(Oct!E33*2)+(Nov!E33*1)</f>
        <v>0</v>
      </c>
      <c r="G33" s="71"/>
      <c r="H33" s="30">
        <f>Oct!H33+G33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69"/>
      <c r="D34" s="30">
        <f>(Jul!C34*5)+(Aug!C34*4)+(Sep!C34*3)+(Oct!C34*2)+(Nov!C34*1)</f>
        <v>0</v>
      </c>
      <c r="E34" s="70"/>
      <c r="F34" s="30">
        <f>(Jul!E34*5)+(Aug!E34*4)+(Sep!E34*3)+(Oct!E34*2)+(Nov!E34*1)</f>
        <v>0</v>
      </c>
      <c r="G34" s="71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9"/>
      <c r="D35" s="30">
        <f>(Jul!C35*5)+(Aug!C35*4)+(Sep!C35*3)+(Oct!C35*2)+(Nov!C35*1)</f>
        <v>0</v>
      </c>
      <c r="E35" s="70"/>
      <c r="F35" s="30">
        <f>(Jul!E35*5)+(Aug!E35*4)+(Sep!E35*3)+(Oct!E35*2)+(Nov!E35*1)</f>
        <v>0</v>
      </c>
      <c r="G35" s="71"/>
      <c r="H35" s="30">
        <f>Oct!H35+G35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9"/>
      <c r="D36" s="30">
        <f>(Jul!C36*5)+(Aug!C36*4)+(Sep!C36*3)+(Oct!C36*2)+(Nov!C36*1)</f>
        <v>0</v>
      </c>
      <c r="E36" s="70"/>
      <c r="F36" s="30">
        <f>(Jul!E36*5)+(Aug!E36*4)+(Sep!E36*3)+(Oct!E36*2)+(Nov!E36*1)</f>
        <v>0</v>
      </c>
      <c r="G36" s="71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9"/>
      <c r="D37" s="30">
        <f>(Jul!C37*5)+(Aug!C37*4)+(Sep!C37*3)+(Oct!C37*2)+(Nov!C37*1)</f>
        <v>0</v>
      </c>
      <c r="E37" s="70"/>
      <c r="F37" s="30">
        <f>(Jul!E37*5)+(Aug!E37*4)+(Sep!E37*3)+(Oct!E37*2)+(Nov!E37*1)</f>
        <v>0</v>
      </c>
      <c r="G37" s="71"/>
      <c r="H37" s="30">
        <f>Oct!H37+G37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69"/>
      <c r="D38" s="30">
        <f>(Jul!C38*5)+(Aug!C38*4)+(Sep!C38*3)+(Oct!C38*2)+(Nov!C38*1)</f>
        <v>0</v>
      </c>
      <c r="E38" s="70"/>
      <c r="F38" s="30">
        <f>(Jul!E38*5)+(Aug!E38*4)+(Sep!E38*3)+(Oct!E38*2)+(Nov!E38*1)</f>
        <v>0</v>
      </c>
      <c r="G38" s="71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9"/>
      <c r="D39" s="30">
        <f>(Jul!C39*5)+(Aug!C39*4)+(Sep!C39*3)+(Oct!C39*2)+(Nov!C39*1)</f>
        <v>0</v>
      </c>
      <c r="E39" s="70"/>
      <c r="F39" s="30">
        <f>(Jul!E39*5)+(Aug!E39*4)+(Sep!E39*3)+(Oct!E39*2)+(Nov!E39*1)</f>
        <v>0</v>
      </c>
      <c r="G39" s="71"/>
      <c r="H39" s="30">
        <f>Oct!H39+G39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69"/>
      <c r="D40" s="30">
        <f>(Jul!C40*5)+(Aug!C40*4)+(Sep!C40*3)+(Oct!C40*2)+(Nov!C40*1)</f>
        <v>0</v>
      </c>
      <c r="E40" s="70"/>
      <c r="F40" s="30">
        <f>(Jul!E40*5)+(Aug!E40*4)+(Sep!E40*3)+(Oct!E40*2)+(Nov!E40*1)</f>
        <v>0</v>
      </c>
      <c r="G40" s="71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9"/>
      <c r="D41" s="30">
        <f>(Jul!C41*5)+(Aug!C41*4)+(Sep!C41*3)+(Oct!C41*2)+(Nov!C41*1)</f>
        <v>0</v>
      </c>
      <c r="E41" s="70"/>
      <c r="F41" s="30">
        <f>(Jul!E41*5)+(Aug!E41*4)+(Sep!E41*3)+(Oct!E41*2)+(Nov!E41*1)</f>
        <v>0</v>
      </c>
      <c r="G41" s="71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9"/>
      <c r="D42" s="30">
        <f>(Jul!C42*5)+(Aug!C42*4)+(Sep!C42*3)+(Oct!C42*2)+(Nov!C42*1)</f>
        <v>0</v>
      </c>
      <c r="E42" s="70"/>
      <c r="F42" s="30">
        <f>(Jul!E42*5)+(Aug!E42*4)+(Sep!E42*3)+(Oct!E42*2)+(Nov!E42*1)</f>
        <v>0</v>
      </c>
      <c r="G42" s="71"/>
      <c r="H42" s="30">
        <f>Oct!H42+G42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69"/>
      <c r="D43" s="30">
        <f>(Jul!C43*5)+(Aug!C43*4)+(Sep!C43*3)+(Oct!C43*2)+(Nov!C43*1)</f>
        <v>0</v>
      </c>
      <c r="E43" s="70"/>
      <c r="F43" s="30">
        <f>(Jul!E43*5)+(Aug!E43*4)+(Sep!E43*3)+(Oct!E43*2)+(Nov!E43*1)</f>
        <v>0</v>
      </c>
      <c r="G43" s="71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9"/>
      <c r="D44" s="30">
        <f>(Jul!C44*5)+(Aug!C44*4)+(Sep!C44*3)+(Oct!C44*2)+(Nov!C44*1)</f>
        <v>0</v>
      </c>
      <c r="E44" s="70"/>
      <c r="F44" s="30">
        <f>(Jul!E44*5)+(Aug!E44*4)+(Sep!E44*3)+(Oct!E44*2)+(Nov!E44*1)</f>
        <v>0</v>
      </c>
      <c r="G44" s="71"/>
      <c r="H44" s="30">
        <f>Oct!H44+G44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69"/>
      <c r="D45" s="30">
        <f>(Jul!C45*5)+(Aug!C45*4)+(Sep!C45*3)+(Oct!C45*2)+(Nov!C45*1)</f>
        <v>0</v>
      </c>
      <c r="E45" s="70"/>
      <c r="F45" s="30">
        <f>(Jul!E45*5)+(Aug!E45*4)+(Sep!E45*3)+(Oct!E45*2)+(Nov!E45*1)</f>
        <v>0</v>
      </c>
      <c r="G45" s="71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9"/>
      <c r="D46" s="30">
        <f>(Jul!C46*5)+(Aug!C46*4)+(Sep!C46*3)+(Oct!C46*2)+(Nov!C46*1)</f>
        <v>0</v>
      </c>
      <c r="E46" s="70"/>
      <c r="F46" s="30">
        <f>(Jul!E46*5)+(Aug!E46*4)+(Sep!E46*3)+(Oct!E46*2)+(Nov!E46*1)</f>
        <v>0</v>
      </c>
      <c r="G46" s="71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9"/>
      <c r="D47" s="30">
        <f>(Jul!C47*5)+(Aug!C47*4)+(Sep!C47*3)+(Oct!C47*2)+(Nov!C47*1)</f>
        <v>0</v>
      </c>
      <c r="E47" s="70"/>
      <c r="F47" s="30">
        <f>(Jul!E47*5)+(Aug!E47*4)+(Sep!E47*3)+(Oct!E47*2)+(Nov!E47*1)</f>
        <v>0</v>
      </c>
      <c r="G47" s="71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9"/>
      <c r="D48" s="30">
        <f>(Jul!C48*5)+(Aug!C48*4)+(Sep!C48*3)+(Oct!C48*2)+(Nov!C48*1)</f>
        <v>0</v>
      </c>
      <c r="E48" s="70"/>
      <c r="F48" s="30">
        <f>(Jul!E48*5)+(Aug!E48*4)+(Sep!E48*3)+(Oct!E48*2)+(Nov!E48*1)</f>
        <v>0</v>
      </c>
      <c r="G48" s="71"/>
      <c r="H48" s="30">
        <f>Oct!H48+G48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69"/>
      <c r="D49" s="30">
        <f>(Jul!C49*5)+(Aug!C49*4)+(Sep!C49*3)+(Oct!C49*2)+(Nov!C49*1)</f>
        <v>0</v>
      </c>
      <c r="E49" s="70"/>
      <c r="F49" s="30">
        <f>(Jul!E49*5)+(Aug!E49*4)+(Sep!E49*3)+(Oct!E49*2)+(Nov!E49*1)</f>
        <v>0</v>
      </c>
      <c r="G49" s="71"/>
      <c r="H49" s="30">
        <f>Oct!H49+G49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69"/>
      <c r="D50" s="30">
        <f>(Jul!C50*5)+(Aug!C50*4)+(Sep!C50*3)+(Oct!C50*2)+(Nov!C50*1)</f>
        <v>0</v>
      </c>
      <c r="E50" s="70"/>
      <c r="F50" s="30">
        <f>(Jul!E50*5)+(Aug!E50*4)+(Sep!E50*3)+(Oct!E50*2)+(Nov!E50*1)</f>
        <v>0</v>
      </c>
      <c r="G50" s="71"/>
      <c r="H50" s="30">
        <f>Oct!H50+G50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69"/>
      <c r="D51" s="30">
        <f>(Jul!C51*5)+(Aug!C51*4)+(Sep!C51*3)+(Oct!C51*2)+(Nov!C51*1)</f>
        <v>0</v>
      </c>
      <c r="E51" s="70"/>
      <c r="F51" s="30">
        <f>(Jul!E51*5)+(Aug!E51*4)+(Sep!E51*3)+(Oct!E51*2)+(Nov!E51*1)</f>
        <v>0</v>
      </c>
      <c r="G51" s="71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69"/>
      <c r="D52" s="30">
        <f>(Jul!C52*5)+(Aug!C52*4)+(Sep!C52*3)+(Oct!C52*2)+(Nov!C52*1)</f>
        <v>0</v>
      </c>
      <c r="E52" s="70"/>
      <c r="F52" s="30">
        <f>(Jul!E52*5)+(Aug!E52*4)+(Sep!E52*3)+(Oct!E52*2)+(Nov!E52*1)</f>
        <v>0</v>
      </c>
      <c r="G52" s="71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9"/>
      <c r="D53" s="30">
        <f>(Jul!C53*5)+(Aug!C53*4)+(Sep!C53*3)+(Oct!C53*2)+(Nov!C53*1)</f>
        <v>0</v>
      </c>
      <c r="E53" s="70"/>
      <c r="F53" s="30">
        <f>(Jul!E53*5)+(Aug!E53*4)+(Sep!E53*3)+(Oct!E53*2)+(Nov!E53*1)</f>
        <v>0</v>
      </c>
      <c r="G53" s="71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9"/>
      <c r="D54" s="30">
        <f>(Jul!C54*5)+(Aug!C54*4)+(Sep!C54*3)+(Oct!C54*2)+(Nov!C54*1)</f>
        <v>0</v>
      </c>
      <c r="E54" s="70"/>
      <c r="F54" s="30">
        <f>(Jul!E54*5)+(Aug!E54*4)+(Sep!E54*3)+(Oct!E54*2)+(Nov!E54*1)</f>
        <v>0</v>
      </c>
      <c r="G54" s="71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69"/>
      <c r="D55" s="30">
        <f>(Jul!C55*5)+(Aug!C55*4)+(Sep!C55*3)+(Oct!C55*2)+(Nov!C55*1)</f>
        <v>0</v>
      </c>
      <c r="E55" s="70"/>
      <c r="F55" s="30">
        <f>(Jul!E55*5)+(Aug!E55*4)+(Sep!E55*3)+(Oct!E55*2)+(Nov!E55*1)</f>
        <v>0</v>
      </c>
      <c r="G55" s="71"/>
      <c r="H55" s="30">
        <f>Oct!H55+G55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69"/>
      <c r="D56" s="30">
        <f>(Jul!C56*5)+(Aug!C56*4)+(Sep!C56*3)+(Oct!C56*2)+(Nov!C56*1)</f>
        <v>0</v>
      </c>
      <c r="E56" s="70"/>
      <c r="F56" s="30">
        <f>(Jul!E56*5)+(Aug!E56*4)+(Sep!E56*3)+(Oct!E56*2)+(Nov!E56*1)</f>
        <v>0</v>
      </c>
      <c r="G56" s="71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9"/>
      <c r="D57" s="30">
        <f>(Jul!C57*5)+(Aug!C57*4)+(Sep!C57*3)+(Oct!C57*2)+(Nov!C57*1)</f>
        <v>0</v>
      </c>
      <c r="E57" s="70"/>
      <c r="F57" s="30">
        <f>(Jul!E57*5)+(Aug!E57*4)+(Sep!E57*3)+(Oct!E57*2)+(Nov!E57*1)</f>
        <v>0</v>
      </c>
      <c r="G57" s="71"/>
      <c r="H57" s="30">
        <f>Oct!H57+G57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69"/>
      <c r="D58" s="30">
        <f>(Jul!C58*5)+(Aug!C58*4)+(Sep!C58*3)+(Oct!C58*2)+(Nov!C58*1)</f>
        <v>0</v>
      </c>
      <c r="E58" s="70"/>
      <c r="F58" s="30">
        <f>(Jul!E58*5)+(Aug!E58*4)+(Sep!E58*3)+(Oct!E58*2)+(Nov!E58*1)</f>
        <v>0</v>
      </c>
      <c r="G58" s="71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9"/>
      <c r="D59" s="30">
        <f>(Jul!C59*5)+(Aug!C59*4)+(Sep!C59*3)+(Oct!C59*2)+(Nov!C59*1)</f>
        <v>0</v>
      </c>
      <c r="E59" s="70"/>
      <c r="F59" s="30">
        <f>(Jul!E59*5)+(Aug!E59*4)+(Sep!E59*3)+(Oct!E59*2)+(Nov!E59*1)</f>
        <v>0</v>
      </c>
      <c r="G59" s="71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9"/>
      <c r="D60" s="30">
        <f>(Jul!C60*5)+(Aug!C60*4)+(Sep!C60*3)+(Oct!C60*2)+(Nov!C60*1)</f>
        <v>0</v>
      </c>
      <c r="E60" s="70"/>
      <c r="F60" s="30">
        <f>(Jul!E60*5)+(Aug!E60*4)+(Sep!E60*3)+(Oct!E60*2)+(Nov!E60*1)</f>
        <v>0</v>
      </c>
      <c r="G60" s="71"/>
      <c r="H60" s="30">
        <f>Oct!H60+G60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69"/>
      <c r="D61" s="30">
        <f>(Jul!C61*5)+(Aug!C61*4)+(Sep!C61*3)+(Oct!C61*2)+(Nov!C61*1)</f>
        <v>0</v>
      </c>
      <c r="E61" s="70"/>
      <c r="F61" s="30">
        <f>(Jul!E61*5)+(Aug!E61*4)+(Sep!E61*3)+(Oct!E61*2)+(Nov!E61*1)</f>
        <v>0</v>
      </c>
      <c r="G61" s="71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9"/>
      <c r="D62" s="30">
        <f>(Jul!C62*5)+(Aug!C62*4)+(Sep!C62*3)+(Oct!C62*2)+(Nov!C62*1)</f>
        <v>0</v>
      </c>
      <c r="E62" s="70"/>
      <c r="F62" s="30">
        <f>(Jul!E62*5)+(Aug!E62*4)+(Sep!E62*3)+(Oct!E62*2)+(Nov!E62*1)</f>
        <v>0</v>
      </c>
      <c r="G62" s="71"/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9"/>
      <c r="D63" s="30">
        <f>(Jul!C63*5)+(Aug!C63*4)+(Sep!C63*3)+(Oct!C63*2)+(Nov!C63*1)</f>
        <v>0</v>
      </c>
      <c r="E63" s="70"/>
      <c r="F63" s="30">
        <f>(Jul!E63*5)+(Aug!E63*4)+(Sep!E63*3)+(Oct!E63*2)+(Nov!E63*1)</f>
        <v>0</v>
      </c>
      <c r="G63" s="71"/>
      <c r="H63" s="30">
        <f>Oct!H63+G63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9"/>
      <c r="D64" s="30">
        <f>(Jul!C64*5)+(Aug!C64*4)+(Sep!C64*3)+(Oct!C64*2)+(Nov!C64*1)</f>
        <v>0</v>
      </c>
      <c r="E64" s="70"/>
      <c r="F64" s="30">
        <f>(Jul!E64*5)+(Aug!E64*4)+(Sep!E64*3)+(Oct!E64*2)+(Nov!E64*1)</f>
        <v>0</v>
      </c>
      <c r="G64" s="71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9"/>
      <c r="D65" s="30">
        <f>(Jul!C65*5)+(Aug!C65*4)+(Sep!C65*3)+(Oct!C65*2)+(Nov!C65*1)</f>
        <v>0</v>
      </c>
      <c r="E65" s="70"/>
      <c r="F65" s="30">
        <f>(Jul!E65*5)+(Aug!E65*4)+(Sep!E65*3)+(Oct!E65*2)+(Nov!E65*1)</f>
        <v>0</v>
      </c>
      <c r="G65" s="71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9"/>
      <c r="D66" s="30">
        <f>(Jul!C66*5)+(Aug!C66*4)+(Sep!C66*3)+(Oct!C66*2)+(Nov!C66*1)</f>
        <v>0</v>
      </c>
      <c r="E66" s="70"/>
      <c r="F66" s="30">
        <f>(Jul!E66*5)+(Aug!E66*4)+(Sep!E66*3)+(Oct!E66*2)+(Nov!E66*1)</f>
        <v>0</v>
      </c>
      <c r="G66" s="71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9"/>
      <c r="D67" s="30">
        <f>(Jul!C67*5)+(Aug!C67*4)+(Sep!C67*3)+(Oct!C67*2)+(Nov!C67*1)</f>
        <v>0</v>
      </c>
      <c r="E67" s="70"/>
      <c r="F67" s="30">
        <f>(Jul!E67*5)+(Aug!E67*4)+(Sep!E67*3)+(Oct!E67*2)+(Nov!E67*1)</f>
        <v>0</v>
      </c>
      <c r="G67" s="71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9"/>
      <c r="D68" s="30">
        <f>(Jul!C68*5)+(Aug!C68*4)+(Sep!C68*3)+(Oct!C68*2)+(Nov!C68*1)</f>
        <v>0</v>
      </c>
      <c r="E68" s="70"/>
      <c r="F68" s="30">
        <f>(Jul!E68*5)+(Aug!E68*4)+(Sep!E68*3)+(Oct!E68*2)+(Nov!E68*1)</f>
        <v>0</v>
      </c>
      <c r="G68" s="71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9"/>
      <c r="D69" s="30">
        <f>(Jul!C69*5)+(Aug!C69*4)+(Sep!C69*3)+(Oct!C69*2)+(Nov!C69*1)</f>
        <v>0</v>
      </c>
      <c r="E69" s="70"/>
      <c r="F69" s="30">
        <f>(Jul!E69*5)+(Aug!E69*4)+(Sep!E69*3)+(Oct!E69*2)+(Nov!E69*1)</f>
        <v>0</v>
      </c>
      <c r="G69" s="71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9"/>
      <c r="D70" s="30">
        <f>(Jul!C70*5)+(Aug!C70*4)+(Sep!C70*3)+(Oct!C70*2)+(Nov!C70*1)</f>
        <v>0</v>
      </c>
      <c r="E70" s="70"/>
      <c r="F70" s="30">
        <f>(Jul!E70*5)+(Aug!E70*4)+(Sep!E70*3)+(Oct!E70*2)+(Nov!E70*1)</f>
        <v>0</v>
      </c>
      <c r="G70" s="71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9"/>
      <c r="D71" s="30">
        <f>(Jul!C71*5)+(Aug!C71*4)+(Sep!C71*3)+(Oct!C71*2)+(Nov!C71*1)</f>
        <v>0</v>
      </c>
      <c r="E71" s="70"/>
      <c r="F71" s="30">
        <f>(Jul!E71*5)+(Aug!E71*4)+(Sep!E71*3)+(Oct!E71*2)+(Nov!E71*1)</f>
        <v>0</v>
      </c>
      <c r="G71" s="71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>SUM(C32:C71)</f>
        <v>0</v>
      </c>
      <c r="D72" s="31">
        <f t="shared" ref="D72:J72" si="4">SUM(D5:D31)</f>
        <v>144184</v>
      </c>
      <c r="E72" s="31">
        <f t="shared" si="4"/>
        <v>0</v>
      </c>
      <c r="F72" s="31">
        <f t="shared" si="4"/>
        <v>0</v>
      </c>
      <c r="G72" s="31">
        <f t="shared" si="4"/>
        <v>202574</v>
      </c>
      <c r="H72" s="31">
        <f t="shared" si="4"/>
        <v>496553</v>
      </c>
      <c r="I72" s="31">
        <f t="shared" si="4"/>
        <v>205790</v>
      </c>
      <c r="J72" s="31">
        <f t="shared" si="4"/>
        <v>640737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0</v>
      </c>
      <c r="D74" s="31">
        <f t="shared" ref="D74:J74" si="6">SUM(D72:D73)</f>
        <v>144184</v>
      </c>
      <c r="E74" s="31">
        <f t="shared" si="6"/>
        <v>0</v>
      </c>
      <c r="F74" s="31">
        <f t="shared" si="6"/>
        <v>0</v>
      </c>
      <c r="G74" s="31">
        <f t="shared" si="6"/>
        <v>202574</v>
      </c>
      <c r="H74" s="31">
        <f t="shared" si="6"/>
        <v>496553</v>
      </c>
      <c r="I74" s="31">
        <f t="shared" si="6"/>
        <v>205790</v>
      </c>
      <c r="J74" s="31">
        <f t="shared" si="6"/>
        <v>640737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5" activePane="bottomLeft" state="frozen"/>
      <selection pane="bottomLeft" activeCell="G31" sqref="G31"/>
    </sheetView>
  </sheetViews>
  <sheetFormatPr defaultRowHeight="13.2" x14ac:dyDescent="0.25"/>
  <cols>
    <col min="1" max="1" width="17.66406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132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3378</v>
      </c>
      <c r="D5" s="30">
        <f>(Jul!C5*6)+(Aug!C5*5)+(Sep!C5*4)+(Oct!C5*3)+(Nov!C5*2)+(Dec!C5*1)</f>
        <v>107106</v>
      </c>
      <c r="E5" s="8"/>
      <c r="F5" s="30">
        <f>(Jul!E5*6)+(Aug!E5*5)+(Sep!E5*4)+(Oct!E5*3)+(Nov!E5*2)+(Dec!E5*1)</f>
        <v>0</v>
      </c>
      <c r="G5" s="8">
        <v>11602</v>
      </c>
      <c r="H5" s="30">
        <f>Nov!H5+G5</f>
        <v>234870</v>
      </c>
      <c r="I5" s="30">
        <f t="shared" ref="I5:I63" si="0">C5+E5+G5</f>
        <v>14980</v>
      </c>
      <c r="J5" s="30">
        <f t="shared" ref="J5:J63" si="1">D5+F5+H5</f>
        <v>341976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(Jul!C6*6)+(Aug!C6*5)+(Sep!C6*4)+(Oct!C6*3)+(Nov!C6*2)+(Dec!C6*1)</f>
        <v>12204</v>
      </c>
      <c r="E6" s="8"/>
      <c r="F6" s="30">
        <f>(Jul!E6*6)+(Aug!E6*5)+(Sep!E6*4)+(Oct!E6*3)+(Nov!E6*2)+(Dec!E6*1)</f>
        <v>0</v>
      </c>
      <c r="G6" s="8"/>
      <c r="H6" s="30">
        <f>Nov!H6+G6</f>
        <v>620</v>
      </c>
      <c r="I6" s="30">
        <f t="shared" si="0"/>
        <v>0</v>
      </c>
      <c r="J6" s="30">
        <f t="shared" si="1"/>
        <v>12824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(Jul!C7*6)+(Aug!C7*5)+(Sep!C7*4)+(Oct!C7*3)+(Nov!C7*2)+(Dec!C7*1)</f>
        <v>4488</v>
      </c>
      <c r="E7" s="8"/>
      <c r="F7" s="30">
        <f>(Jul!E7*6)+(Aug!E7*5)+(Sep!E7*4)+(Oct!E7*3)+(Nov!E7*2)+(Dec!E7*1)</f>
        <v>0</v>
      </c>
      <c r="G7" s="8"/>
      <c r="H7" s="30">
        <f>Nov!H7+G7</f>
        <v>191349</v>
      </c>
      <c r="I7" s="30">
        <f t="shared" si="0"/>
        <v>0</v>
      </c>
      <c r="J7" s="30">
        <f t="shared" si="1"/>
        <v>195837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(Jul!C9*6)+(Aug!C9*5)+(Sep!C9*4)+(Oct!C9*3)+(Nov!C9*2)+(Dec!C9*1)</f>
        <v>0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(Jul!C10*6)+(Aug!C10*5)+(Sep!C10*4)+(Oct!C10*3)+(Nov!C10*2)+(Dec!C10*1)</f>
        <v>50570</v>
      </c>
      <c r="E10" s="8"/>
      <c r="F10" s="30">
        <f>(Jul!E10*6)+(Aug!E10*5)+(Sep!E10*4)+(Oct!E10*3)+(Nov!E10*2)+(Dec!E10*1)</f>
        <v>0</v>
      </c>
      <c r="G10" s="8"/>
      <c r="H10" s="30">
        <f>Nov!H10+G10</f>
        <v>35651</v>
      </c>
      <c r="I10" s="30">
        <f t="shared" si="0"/>
        <v>0</v>
      </c>
      <c r="J10" s="30">
        <f t="shared" si="1"/>
        <v>86221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>
        <v>285</v>
      </c>
      <c r="D12" s="30">
        <f>(Jul!C12*6)+(Aug!C12*5)+(Sep!C12*4)+(Oct!C12*3)+(Nov!C12*2)+(Dec!C12*1)</f>
        <v>285</v>
      </c>
      <c r="E12" s="8"/>
      <c r="F12" s="30">
        <f>(Jul!E12*6)+(Aug!E12*5)+(Sep!E12*4)+(Oct!E12*3)+(Nov!E12*2)+(Dec!E12*1)</f>
        <v>0</v>
      </c>
      <c r="G12" s="8">
        <v>278</v>
      </c>
      <c r="H12" s="30">
        <f>Nov!H12+G12</f>
        <v>278</v>
      </c>
      <c r="I12" s="30">
        <f t="shared" si="0"/>
        <v>563</v>
      </c>
      <c r="J12" s="30">
        <f t="shared" si="1"/>
        <v>563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(Jul!C17*6)+(Aug!C17*5)+(Sep!C17*4)+(Oct!C17*3)+(Nov!C17*2)+(Dec!C17*1)</f>
        <v>9315</v>
      </c>
      <c r="E17" s="8"/>
      <c r="F17" s="30">
        <f>(Jul!E17*6)+(Aug!E17*5)+(Sep!E17*4)+(Oct!E17*3)+(Nov!E17*2)+(Dec!E17*1)</f>
        <v>0</v>
      </c>
      <c r="G17" s="8"/>
      <c r="H17" s="30">
        <f>Nov!H17+G17</f>
        <v>42258</v>
      </c>
      <c r="I17" s="30">
        <f t="shared" si="0"/>
        <v>0</v>
      </c>
      <c r="J17" s="30">
        <f t="shared" si="1"/>
        <v>51573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(Jul!C22*6)+(Aug!C22*5)+(Sep!C22*4)+(Oct!C22*3)+(Nov!C22*2)+(Dec!C22*1)</f>
        <v>0</v>
      </c>
      <c r="E22" s="8"/>
      <c r="F22" s="30">
        <f>(Jul!E22*6)+(Aug!E22*5)+(Sep!E22*4)+(Oct!E22*3)+(Nov!E22*2)+(Dec!E22*1)</f>
        <v>0</v>
      </c>
      <c r="G22" s="8"/>
      <c r="H22" s="30">
        <f>Nov!H22+G22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922</v>
      </c>
      <c r="D31" s="30">
        <f>(Jul!C31*6)+(Aug!C31*5)+(Sep!C31*4)+(Oct!C31*3)+(Nov!C31*2)+(Dec!C31*1)</f>
        <v>2383</v>
      </c>
      <c r="E31" s="8"/>
      <c r="F31" s="30">
        <f>(Jul!E31*6)+(Aug!E31*5)+(Sep!E31*4)+(Oct!E31*3)+(Nov!E31*2)+(Dec!E31*1)</f>
        <v>0</v>
      </c>
      <c r="G31" s="8"/>
      <c r="H31" s="30">
        <f>Nov!H31+G31</f>
        <v>3407</v>
      </c>
      <c r="I31" s="30">
        <f t="shared" si="0"/>
        <v>922</v>
      </c>
      <c r="J31" s="30">
        <f t="shared" si="1"/>
        <v>5790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(Jul!C33*6)+(Aug!C33*5)+(Sep!C33*4)+(Oct!C33*3)+(Nov!C33*2)+(Dec!C33*1)</f>
        <v>0</v>
      </c>
      <c r="E33" s="8"/>
      <c r="F33" s="30">
        <f>(Jul!E33*6)+(Aug!E33*5)+(Sep!E33*4)+(Oct!E33*3)+(Nov!E33*2)+(Dec!E33*1)</f>
        <v>0</v>
      </c>
      <c r="G33" s="8"/>
      <c r="H33" s="30">
        <f>Nov!H33+G33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(Jul!C35*6)+(Aug!C35*5)+(Sep!C35*4)+(Oct!C35*3)+(Nov!C35*2)+(Dec!C35*1)</f>
        <v>0</v>
      </c>
      <c r="E35" s="8"/>
      <c r="F35" s="30">
        <f>(Jul!E35*6)+(Aug!E35*5)+(Sep!E35*4)+(Oct!E35*3)+(Nov!E35*2)+(Dec!E35*1)</f>
        <v>0</v>
      </c>
      <c r="G35" s="8"/>
      <c r="H35" s="30">
        <f>Nov!H35+G35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(Jul!C37*6)+(Aug!C37*5)+(Sep!C37*4)+(Oct!C37*3)+(Nov!C37*2)+(Dec!C37*1)</f>
        <v>0</v>
      </c>
      <c r="E37" s="8"/>
      <c r="F37" s="30">
        <f>(Jul!E37*6)+(Aug!E37*5)+(Sep!E37*4)+(Oct!E37*3)+(Nov!E37*2)+(Dec!E37*1)</f>
        <v>0</v>
      </c>
      <c r="G37" s="8"/>
      <c r="H37" s="30">
        <f>Nov!H37+G37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(Jul!C39*6)+(Aug!C39*5)+(Sep!C39*4)+(Oct!C39*3)+(Nov!C39*2)+(Dec!C39*1)</f>
        <v>0</v>
      </c>
      <c r="E39" s="8"/>
      <c r="F39" s="30">
        <f>(Jul!E39*6)+(Aug!E39*5)+(Sep!E39*4)+(Oct!E39*3)+(Nov!E39*2)+(Dec!E39*1)</f>
        <v>0</v>
      </c>
      <c r="G39" s="8"/>
      <c r="H39" s="30">
        <f>Nov!H39+G39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(Jul!C42*6)+(Aug!C42*5)+(Sep!C42*4)+(Oct!C42*3)+(Nov!C42*2)+(Dec!C42*1)</f>
        <v>0</v>
      </c>
      <c r="E42" s="8"/>
      <c r="F42" s="30">
        <f>(Jul!E42*6)+(Aug!E42*5)+(Sep!E42*4)+(Oct!E42*3)+(Nov!E42*2)+(Dec!E42*1)</f>
        <v>0</v>
      </c>
      <c r="G42" s="8"/>
      <c r="H42" s="30">
        <f>Nov!H42+G42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(Jul!C44*6)+(Aug!C44*5)+(Sep!C44*4)+(Oct!C44*3)+(Nov!C44*2)+(Dec!C44*1)</f>
        <v>0</v>
      </c>
      <c r="E44" s="8"/>
      <c r="F44" s="30">
        <f>(Jul!E44*6)+(Aug!E44*5)+(Sep!E44*4)+(Oct!E44*3)+(Nov!E44*2)+(Dec!E44*1)</f>
        <v>0</v>
      </c>
      <c r="G44" s="8"/>
      <c r="H44" s="30">
        <f>Nov!H44+G44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(Jul!C48*6)+(Aug!C48*5)+(Sep!C48*4)+(Oct!C48*3)+(Nov!C48*2)+(Dec!C48*1)</f>
        <v>0</v>
      </c>
      <c r="E48" s="8"/>
      <c r="F48" s="30">
        <f>(Jul!E48*6)+(Aug!E48*5)+(Sep!E48*4)+(Oct!E48*3)+(Nov!E48*2)+(Dec!E48*1)</f>
        <v>0</v>
      </c>
      <c r="G48" s="8"/>
      <c r="H48" s="30">
        <f>Nov!H48+G48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(Jul!C49*6)+(Aug!C49*5)+(Sep!C49*4)+(Oct!C49*3)+(Nov!C49*2)+(Dec!C49*1)</f>
        <v>0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(Jul!C50*6)+(Aug!C50*5)+(Sep!C50*4)+(Oct!C50*3)+(Nov!C50*2)+(Dec!C50*1)</f>
        <v>0</v>
      </c>
      <c r="E50" s="8"/>
      <c r="F50" s="30">
        <f>(Jul!E50*6)+(Aug!E50*5)+(Sep!E50*4)+(Oct!E50*3)+(Nov!E50*2)+(Dec!E50*1)</f>
        <v>0</v>
      </c>
      <c r="G50" s="8"/>
      <c r="H50" s="30">
        <f>Nov!H50+G50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(Jul!C55*6)+(Aug!C55*5)+(Sep!C55*4)+(Oct!C55*3)+(Nov!C55*2)+(Dec!C55*1)</f>
        <v>0</v>
      </c>
      <c r="E55" s="8"/>
      <c r="F55" s="30">
        <f>(Jul!E55*6)+(Aug!E55*5)+(Sep!E55*4)+(Oct!E55*3)+(Nov!E55*2)+(Dec!E55*1)</f>
        <v>0</v>
      </c>
      <c r="G55" s="8"/>
      <c r="H55" s="30">
        <f>Nov!H55+G55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(Jul!C57*6)+(Aug!C57*5)+(Sep!C57*4)+(Oct!C57*3)+(Nov!C57*2)+(Dec!C57*1)</f>
        <v>0</v>
      </c>
      <c r="E57" s="8"/>
      <c r="F57" s="30">
        <f>(Jul!E57*6)+(Aug!E57*5)+(Sep!E57*4)+(Oct!E57*3)+(Nov!E57*2)+(Dec!E57*1)</f>
        <v>0</v>
      </c>
      <c r="G57" s="8"/>
      <c r="H57" s="30">
        <f>Nov!H57+G57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/>
      <c r="D60" s="30">
        <f>(Jul!C60*6)+(Aug!C60*5)+(Sep!C60*4)+(Oct!C60*3)+(Nov!C60*2)+(Dec!C60*1)</f>
        <v>0</v>
      </c>
      <c r="E60" s="8"/>
      <c r="F60" s="30">
        <f>(Jul!E60*6)+(Aug!E60*5)+(Sep!E60*4)+(Oct!E60*3)+(Nov!E60*2)+(Dec!E60*1)</f>
        <v>0</v>
      </c>
      <c r="G60" s="8"/>
      <c r="H60" s="30">
        <f>Nov!H60+G60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(Jul!C63*6)+(Aug!C63*5)+(Sep!C63*4)+(Oct!C63*3)+(Nov!C63*2)+(Dec!C63*1)</f>
        <v>0</v>
      </c>
      <c r="E63" s="8"/>
      <c r="F63" s="30">
        <f>(Jul!E63*6)+(Aug!E63*5)+(Sep!E63*4)+(Oct!E63*3)+(Nov!E63*2)+(Dec!E63*1)</f>
        <v>0</v>
      </c>
      <c r="G63" s="8"/>
      <c r="H63" s="30">
        <f>Nov!H63+G63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4585</v>
      </c>
      <c r="D72" s="31">
        <f t="shared" si="4"/>
        <v>186351</v>
      </c>
      <c r="E72" s="31">
        <f t="shared" si="4"/>
        <v>0</v>
      </c>
      <c r="F72" s="31">
        <f t="shared" si="4"/>
        <v>0</v>
      </c>
      <c r="G72" s="31">
        <f t="shared" si="4"/>
        <v>11880</v>
      </c>
      <c r="H72" s="31">
        <f t="shared" si="4"/>
        <v>508433</v>
      </c>
      <c r="I72" s="31">
        <f t="shared" si="4"/>
        <v>16465</v>
      </c>
      <c r="J72" s="31">
        <f t="shared" si="4"/>
        <v>694784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4585</v>
      </c>
      <c r="D74" s="31">
        <f t="shared" ref="D74:J74" si="6">SUM(D72:D73)</f>
        <v>186351</v>
      </c>
      <c r="E74" s="31">
        <f t="shared" si="6"/>
        <v>0</v>
      </c>
      <c r="F74" s="31">
        <f t="shared" si="6"/>
        <v>0</v>
      </c>
      <c r="G74" s="31">
        <f t="shared" si="6"/>
        <v>11880</v>
      </c>
      <c r="H74" s="31">
        <f t="shared" si="6"/>
        <v>508433</v>
      </c>
      <c r="I74" s="31">
        <f t="shared" si="6"/>
        <v>16465</v>
      </c>
      <c r="J74" s="31">
        <f t="shared" si="6"/>
        <v>694784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5" activePane="bottomLeft" state="frozen"/>
      <selection pane="bottomLeft" activeCell="M17" sqref="M17"/>
    </sheetView>
  </sheetViews>
  <sheetFormatPr defaultRowHeight="13.2" x14ac:dyDescent="0.25"/>
  <cols>
    <col min="1" max="1" width="19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133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4741</v>
      </c>
      <c r="D5" s="30">
        <f>(Jul!C5*7)+(Aug!C5*6)+(Sep!C5*5)+(Oct!C5*4)+(Nov!C5*3)+(Dec!C5*2)+(Jan!C5*1)</f>
        <v>137583</v>
      </c>
      <c r="E5" s="8"/>
      <c r="F5" s="30">
        <f>(Jul!E5*7)+(Aug!E5*6)+(Sep!E5*5)+(Oct!E5*4)+(Nov!E5*3)+(Dec!E5*2)+(Jan!E5*1)</f>
        <v>0</v>
      </c>
      <c r="G5" s="8">
        <v>35417</v>
      </c>
      <c r="H5" s="30">
        <f>Dec!H5+G5</f>
        <v>270287</v>
      </c>
      <c r="I5" s="30">
        <f t="shared" ref="I5:I63" si="0">C5+E5+G5</f>
        <v>40158</v>
      </c>
      <c r="J5" s="30">
        <f t="shared" ref="J5:J63" si="1">D5+F5+H5</f>
        <v>407870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(Jul!C6*7)+(Aug!C6*6)+(Sep!C6*5)+(Oct!C6*4)+(Nov!C6*3)+(Dec!C6*2)+(Jan!C6*1)</f>
        <v>14238</v>
      </c>
      <c r="E6" s="8"/>
      <c r="F6" s="30">
        <f>(Jul!E6*7)+(Aug!E6*6)+(Sep!E6*5)+(Oct!E6*4)+(Nov!E6*3)+(Dec!E6*2)+(Jan!E6*1)</f>
        <v>0</v>
      </c>
      <c r="G6" s="8"/>
      <c r="H6" s="30">
        <f>Dec!H6+G6</f>
        <v>620</v>
      </c>
      <c r="I6" s="30">
        <f t="shared" si="0"/>
        <v>0</v>
      </c>
      <c r="J6" s="30">
        <f t="shared" si="1"/>
        <v>14858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(Jul!C7*7)+(Aug!C7*6)+(Sep!C7*5)+(Oct!C7*4)+(Nov!C7*3)+(Dec!C7*2)+(Jan!C7*1)</f>
        <v>5236</v>
      </c>
      <c r="E7" s="8"/>
      <c r="F7" s="30">
        <f>(Jul!E7*7)+(Aug!E7*6)+(Sep!E7*5)+(Oct!E7*4)+(Nov!E7*3)+(Dec!E7*2)+(Jan!E7*1)</f>
        <v>0</v>
      </c>
      <c r="G7" s="8">
        <v>12505</v>
      </c>
      <c r="H7" s="30">
        <f>Dec!H7+G7</f>
        <v>203854</v>
      </c>
      <c r="I7" s="30">
        <f t="shared" si="0"/>
        <v>12505</v>
      </c>
      <c r="J7" s="30">
        <f t="shared" si="1"/>
        <v>209090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(Jul!C9*7)+(Aug!C9*6)+(Sep!C9*5)+(Oct!C9*4)+(Nov!C9*3)+(Dec!C9*2)+(Jan!C9*1)</f>
        <v>0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60662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35651</v>
      </c>
      <c r="I10" s="30">
        <f t="shared" si="0"/>
        <v>0</v>
      </c>
      <c r="J10" s="30">
        <f t="shared" si="1"/>
        <v>96313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>
        <v>1779</v>
      </c>
      <c r="D12" s="30">
        <f>(Jul!C12*7)+(Aug!C12*6)+(Sep!C12*5)+(Oct!C12*4)+(Nov!C12*3)+(Dec!C12*2)+(Jan!C12*1)</f>
        <v>2349</v>
      </c>
      <c r="E12" s="8"/>
      <c r="F12" s="30">
        <f>(Jul!E12*7)+(Aug!E12*6)+(Sep!E12*5)+(Oct!E12*4)+(Nov!E12*3)+(Dec!E12*2)+(Jan!E12*1)</f>
        <v>0</v>
      </c>
      <c r="G12" s="8">
        <v>17584</v>
      </c>
      <c r="H12" s="30">
        <f>Dec!H12+G12</f>
        <v>17862</v>
      </c>
      <c r="I12" s="30">
        <f t="shared" si="0"/>
        <v>19363</v>
      </c>
      <c r="J12" s="30">
        <f t="shared" si="1"/>
        <v>20211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11178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42258</v>
      </c>
      <c r="I17" s="30">
        <f t="shared" si="0"/>
        <v>0</v>
      </c>
      <c r="J17" s="30">
        <f t="shared" si="1"/>
        <v>53436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0</v>
      </c>
      <c r="E22" s="8"/>
      <c r="F22" s="30">
        <f>(Jul!E22*7)+(Aug!E22*6)+(Sep!E22*5)+(Oct!E22*4)+(Nov!E22*3)+(Dec!E22*2)+(Jan!E22*1)</f>
        <v>0</v>
      </c>
      <c r="G22" s="8">
        <v>715</v>
      </c>
      <c r="H22" s="30">
        <f>Dec!H22+G22</f>
        <v>715</v>
      </c>
      <c r="I22" s="30">
        <f t="shared" si="0"/>
        <v>715</v>
      </c>
      <c r="J22" s="30">
        <f t="shared" si="1"/>
        <v>715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0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3792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3407</v>
      </c>
      <c r="I31" s="30">
        <f t="shared" si="0"/>
        <v>0</v>
      </c>
      <c r="J31" s="30">
        <f t="shared" si="1"/>
        <v>7199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0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0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0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0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0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0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0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0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0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0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0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0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0</v>
      </c>
      <c r="E60" s="8"/>
      <c r="F60" s="30">
        <f>(Jul!E60*7)+(Aug!E60*6)+(Sep!E60*5)+(Oct!E60*4)+(Nov!E60*3)+(Dec!E60*2)+(Jan!E60*1)</f>
        <v>0</v>
      </c>
      <c r="G60" s="8"/>
      <c r="H60" s="30">
        <f>Dec!H60+G60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0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6520</v>
      </c>
      <c r="D72" s="31">
        <f t="shared" si="4"/>
        <v>235038</v>
      </c>
      <c r="E72" s="31">
        <f t="shared" si="4"/>
        <v>0</v>
      </c>
      <c r="F72" s="31">
        <f t="shared" si="4"/>
        <v>0</v>
      </c>
      <c r="G72" s="31">
        <f t="shared" si="4"/>
        <v>66221</v>
      </c>
      <c r="H72" s="31">
        <f t="shared" si="4"/>
        <v>574654</v>
      </c>
      <c r="I72" s="31">
        <f t="shared" si="4"/>
        <v>72741</v>
      </c>
      <c r="J72" s="31">
        <f t="shared" si="4"/>
        <v>809692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6520</v>
      </c>
      <c r="D74" s="31">
        <f t="shared" ref="D74:J74" si="6">SUM(D72:D73)</f>
        <v>235038</v>
      </c>
      <c r="E74" s="31">
        <f t="shared" si="6"/>
        <v>0</v>
      </c>
      <c r="F74" s="31">
        <f t="shared" si="6"/>
        <v>0</v>
      </c>
      <c r="G74" s="31">
        <f t="shared" si="6"/>
        <v>66221</v>
      </c>
      <c r="H74" s="31">
        <f t="shared" si="6"/>
        <v>574654</v>
      </c>
      <c r="I74" s="31">
        <f t="shared" si="6"/>
        <v>72741</v>
      </c>
      <c r="J74" s="31">
        <f t="shared" si="6"/>
        <v>809692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3.2" x14ac:dyDescent="0.25"/>
  <cols>
    <col min="1" max="1" width="20.332031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134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2"/>
      <c r="D5" s="30">
        <f>(Jul!C5*8)+(Aug!C5*7)+(Sep!C5*6)+(Oct!C5*5)+(Nov!C5*4)+(Dec!C5*3)+(Jan!C5*2)+(Feb!C5*1)</f>
        <v>168060</v>
      </c>
      <c r="E5" s="73"/>
      <c r="F5" s="30">
        <f>(Jul!E5*8)+(Aug!E5*7)+(Sep!E5*6)+(Oct!E5*5)+(Nov!E5*4)+(Dec!E5*3)+(Jan!E5*2)+(Feb!E5*1)</f>
        <v>0</v>
      </c>
      <c r="G5" s="74"/>
      <c r="H5" s="30">
        <f>Jan!H5+G5</f>
        <v>270287</v>
      </c>
      <c r="I5" s="30">
        <f t="shared" ref="I5:I63" si="0">C5+E5+G5</f>
        <v>0</v>
      </c>
      <c r="J5" s="30">
        <f t="shared" ref="J5:J63" si="1">D5+F5+H5</f>
        <v>438347</v>
      </c>
    </row>
    <row r="6" spans="1:10" s="11" customFormat="1" ht="15.75" customHeight="1" x14ac:dyDescent="0.25">
      <c r="A6" s="9" t="s">
        <v>23</v>
      </c>
      <c r="B6" s="10" t="s">
        <v>22</v>
      </c>
      <c r="C6" s="72"/>
      <c r="D6" s="30">
        <f>(Jul!C6*8)+(Aug!C6*7)+(Sep!C6*6)+(Oct!C6*5)+(Nov!C6*4)+(Dec!C6*3)+(Jan!C6*2)+(Feb!C6*1)</f>
        <v>16272</v>
      </c>
      <c r="E6" s="73"/>
      <c r="F6" s="30">
        <f>(Jul!E6*8)+(Aug!E6*7)+(Sep!E6*6)+(Oct!E6*5)+(Nov!E6*4)+(Dec!E6*3)+(Jan!E6*2)+(Feb!E6*1)</f>
        <v>0</v>
      </c>
      <c r="G6" s="74"/>
      <c r="H6" s="30">
        <f>Jan!H6+G6</f>
        <v>620</v>
      </c>
      <c r="I6" s="30">
        <f t="shared" si="0"/>
        <v>0</v>
      </c>
      <c r="J6" s="30">
        <f t="shared" si="1"/>
        <v>16892</v>
      </c>
    </row>
    <row r="7" spans="1:10" s="1" customFormat="1" ht="15.75" customHeight="1" x14ac:dyDescent="0.25">
      <c r="A7" s="5" t="s">
        <v>24</v>
      </c>
      <c r="B7" s="6" t="s">
        <v>22</v>
      </c>
      <c r="C7" s="72"/>
      <c r="D7" s="30">
        <f>(Jul!C7*8)+(Aug!C7*7)+(Sep!C7*6)+(Oct!C7*5)+(Nov!C7*4)+(Dec!C7*3)+(Jan!C7*2)+(Feb!C7*1)</f>
        <v>5984</v>
      </c>
      <c r="E7" s="73"/>
      <c r="F7" s="30">
        <f>(Jul!E7*8)+(Aug!E7*7)+(Sep!E7*6)+(Oct!E7*5)+(Nov!E7*4)+(Dec!E7*3)+(Jan!E7*2)+(Feb!E7*1)</f>
        <v>0</v>
      </c>
      <c r="G7" s="74"/>
      <c r="H7" s="30">
        <f>Jan!H7+G7</f>
        <v>203854</v>
      </c>
      <c r="I7" s="30">
        <f t="shared" si="0"/>
        <v>0</v>
      </c>
      <c r="J7" s="30">
        <f t="shared" si="1"/>
        <v>209838</v>
      </c>
    </row>
    <row r="8" spans="1:10" s="11" customFormat="1" ht="15.75" customHeight="1" x14ac:dyDescent="0.25">
      <c r="A8" s="9" t="s">
        <v>25</v>
      </c>
      <c r="B8" s="10" t="s">
        <v>22</v>
      </c>
      <c r="C8" s="72"/>
      <c r="D8" s="30">
        <f>(Jul!C8*8)+(Aug!C8*7)+(Sep!C8*6)+(Oct!C8*5)+(Nov!C8*4)+(Dec!C8*3)+(Jan!C8*2)+(Feb!C8*1)</f>
        <v>0</v>
      </c>
      <c r="E8" s="73"/>
      <c r="F8" s="30">
        <f>(Jul!E8*8)+(Aug!E8*7)+(Sep!E8*6)+(Oct!E8*5)+(Nov!E8*4)+(Dec!E8*3)+(Jan!E8*2)+(Feb!E8*1)</f>
        <v>0</v>
      </c>
      <c r="G8" s="74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2"/>
      <c r="D9" s="30">
        <f>(Jul!C9*8)+(Aug!C9*7)+(Sep!C9*6)+(Oct!C9*5)+(Nov!C9*4)+(Dec!C9*3)+(Jan!C9*2)+(Feb!C9*1)</f>
        <v>0</v>
      </c>
      <c r="E9" s="73"/>
      <c r="F9" s="30">
        <f>(Jul!E9*8)+(Aug!E9*7)+(Sep!E9*6)+(Oct!E9*5)+(Nov!E9*4)+(Dec!E9*3)+(Jan!E9*2)+(Feb!E9*1)</f>
        <v>0</v>
      </c>
      <c r="G9" s="74"/>
      <c r="H9" s="30">
        <f>Jan!H9+G9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72"/>
      <c r="D10" s="30">
        <f>(Jul!C10*8)+(Aug!C10*7)+(Sep!C10*6)+(Oct!C10*5)+(Nov!C10*4)+(Dec!C10*3)+(Jan!C10*2)+(Feb!C10*1)</f>
        <v>70754</v>
      </c>
      <c r="E10" s="73"/>
      <c r="F10" s="30">
        <f>(Jul!E10*8)+(Aug!E10*7)+(Sep!E10*6)+(Oct!E10*5)+(Nov!E10*4)+(Dec!E10*3)+(Jan!E10*2)+(Feb!E10*1)</f>
        <v>0</v>
      </c>
      <c r="G10" s="74"/>
      <c r="H10" s="30">
        <f>Jan!H10+G10</f>
        <v>35651</v>
      </c>
      <c r="I10" s="30">
        <f t="shared" si="0"/>
        <v>0</v>
      </c>
      <c r="J10" s="30">
        <f t="shared" si="1"/>
        <v>106405</v>
      </c>
    </row>
    <row r="11" spans="1:10" s="1" customFormat="1" ht="15.75" customHeight="1" x14ac:dyDescent="0.25">
      <c r="A11" s="5" t="s">
        <v>31</v>
      </c>
      <c r="B11" s="6" t="s">
        <v>22</v>
      </c>
      <c r="C11" s="72"/>
      <c r="D11" s="30">
        <f>(Jul!C11*8)+(Aug!C11*7)+(Sep!C11*6)+(Oct!C11*5)+(Nov!C11*4)+(Dec!C11*3)+(Jan!C11*2)+(Feb!C11*1)</f>
        <v>0</v>
      </c>
      <c r="E11" s="73"/>
      <c r="F11" s="30">
        <f>(Jul!E11*8)+(Aug!E11*7)+(Sep!E11*6)+(Oct!E11*5)+(Nov!E11*4)+(Dec!E11*3)+(Jan!E11*2)+(Feb!E11*1)</f>
        <v>0</v>
      </c>
      <c r="G11" s="74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2"/>
      <c r="D12" s="30">
        <f>(Jul!C12*8)+(Aug!C12*7)+(Sep!C12*6)+(Oct!C12*5)+(Nov!C12*4)+(Dec!C12*3)+(Jan!C12*2)+(Feb!C12*1)</f>
        <v>4413</v>
      </c>
      <c r="E12" s="73"/>
      <c r="F12" s="30">
        <f>(Jul!E12*8)+(Aug!E12*7)+(Sep!E12*6)+(Oct!E12*5)+(Nov!E12*4)+(Dec!E12*3)+(Jan!E12*2)+(Feb!E12*1)</f>
        <v>0</v>
      </c>
      <c r="G12" s="74"/>
      <c r="H12" s="30">
        <f>Jan!H12+G12</f>
        <v>17862</v>
      </c>
      <c r="I12" s="30">
        <f t="shared" si="0"/>
        <v>0</v>
      </c>
      <c r="J12" s="30">
        <f t="shared" si="1"/>
        <v>22275</v>
      </c>
    </row>
    <row r="13" spans="1:10" s="1" customFormat="1" ht="15.75" customHeight="1" x14ac:dyDescent="0.25">
      <c r="A13" s="5" t="s">
        <v>37</v>
      </c>
      <c r="B13" s="6" t="s">
        <v>22</v>
      </c>
      <c r="C13" s="72"/>
      <c r="D13" s="30">
        <f>(Jul!C13*8)+(Aug!C13*7)+(Sep!C13*6)+(Oct!C13*5)+(Nov!C13*4)+(Dec!C13*3)+(Jan!C13*2)+(Feb!C13*1)</f>
        <v>0</v>
      </c>
      <c r="E13" s="73"/>
      <c r="F13" s="30">
        <f>(Jul!E13*8)+(Aug!E13*7)+(Sep!E13*6)+(Oct!E13*5)+(Nov!E13*4)+(Dec!E13*3)+(Jan!E13*2)+(Feb!E13*1)</f>
        <v>0</v>
      </c>
      <c r="G13" s="74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2"/>
      <c r="D14" s="30">
        <f>(Jul!C14*8)+(Aug!C14*7)+(Sep!C14*6)+(Oct!C14*5)+(Nov!C14*4)+(Dec!C14*3)+(Jan!C14*2)+(Feb!C14*1)</f>
        <v>0</v>
      </c>
      <c r="E14" s="73"/>
      <c r="F14" s="30">
        <f>(Jul!E14*8)+(Aug!E14*7)+(Sep!E14*6)+(Oct!E14*5)+(Nov!E14*4)+(Dec!E14*3)+(Jan!E14*2)+(Feb!E14*1)</f>
        <v>0</v>
      </c>
      <c r="G14" s="74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2"/>
      <c r="D15" s="30">
        <f>(Jul!C15*8)+(Aug!C15*7)+(Sep!C15*6)+(Oct!C15*5)+(Nov!C15*4)+(Dec!C15*3)+(Jan!C15*2)+(Feb!C15*1)</f>
        <v>0</v>
      </c>
      <c r="E15" s="73"/>
      <c r="F15" s="30">
        <f>(Jul!E15*8)+(Aug!E15*7)+(Sep!E15*6)+(Oct!E15*5)+(Nov!E15*4)+(Dec!E15*3)+(Jan!E15*2)+(Feb!E15*1)</f>
        <v>0</v>
      </c>
      <c r="G15" s="74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2"/>
      <c r="D16" s="30">
        <f>(Jul!C16*8)+(Aug!C16*7)+(Sep!C16*6)+(Oct!C16*5)+(Nov!C16*4)+(Dec!C16*3)+(Jan!C16*2)+(Feb!C16*1)</f>
        <v>0</v>
      </c>
      <c r="E16" s="73"/>
      <c r="F16" s="30">
        <f>(Jul!E16*8)+(Aug!E16*7)+(Sep!E16*6)+(Oct!E16*5)+(Nov!E16*4)+(Dec!E16*3)+(Jan!E16*2)+(Feb!E16*1)</f>
        <v>0</v>
      </c>
      <c r="G16" s="74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2"/>
      <c r="D17" s="30">
        <f>(Jul!C17*8)+(Aug!C17*7)+(Sep!C17*6)+(Oct!C17*5)+(Nov!C17*4)+(Dec!C17*3)+(Jan!C17*2)+(Feb!C17*1)</f>
        <v>13041</v>
      </c>
      <c r="E17" s="73"/>
      <c r="F17" s="30">
        <f>(Jul!E17*8)+(Aug!E17*7)+(Sep!E17*6)+(Oct!E17*5)+(Nov!E17*4)+(Dec!E17*3)+(Jan!E17*2)+(Feb!E17*1)</f>
        <v>0</v>
      </c>
      <c r="G17" s="74"/>
      <c r="H17" s="30">
        <f>Jan!H17+G17</f>
        <v>42258</v>
      </c>
      <c r="I17" s="30">
        <f t="shared" si="0"/>
        <v>0</v>
      </c>
      <c r="J17" s="30">
        <f t="shared" si="1"/>
        <v>55299</v>
      </c>
    </row>
    <row r="18" spans="1:10" s="11" customFormat="1" ht="15.75" customHeight="1" x14ac:dyDescent="0.25">
      <c r="A18" s="9" t="s">
        <v>47</v>
      </c>
      <c r="B18" s="10" t="s">
        <v>22</v>
      </c>
      <c r="C18" s="72"/>
      <c r="D18" s="30">
        <f>(Jul!C18*8)+(Aug!C18*7)+(Sep!C18*6)+(Oct!C18*5)+(Nov!C18*4)+(Dec!C18*3)+(Jan!C18*2)+(Feb!C18*1)</f>
        <v>0</v>
      </c>
      <c r="E18" s="73"/>
      <c r="F18" s="30">
        <f>(Jul!E18*8)+(Aug!E18*7)+(Sep!E18*6)+(Oct!E18*5)+(Nov!E18*4)+(Dec!E18*3)+(Jan!E18*2)+(Feb!E18*1)</f>
        <v>0</v>
      </c>
      <c r="G18" s="74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2"/>
      <c r="D19" s="30">
        <f>(Jul!C19*8)+(Aug!C19*7)+(Sep!C19*6)+(Oct!C19*5)+(Nov!C19*4)+(Dec!C19*3)+(Jan!C19*2)+(Feb!C19*1)</f>
        <v>0</v>
      </c>
      <c r="E19" s="73"/>
      <c r="F19" s="30">
        <f>(Jul!E19*8)+(Aug!E19*7)+(Sep!E19*6)+(Oct!E19*5)+(Nov!E19*4)+(Dec!E19*3)+(Jan!E19*2)+(Feb!E19*1)</f>
        <v>0</v>
      </c>
      <c r="G19" s="74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2"/>
      <c r="D20" s="30">
        <f>(Jul!C20*8)+(Aug!C20*7)+(Sep!C20*6)+(Oct!C20*5)+(Nov!C20*4)+(Dec!C20*3)+(Jan!C20*2)+(Feb!C20*1)</f>
        <v>0</v>
      </c>
      <c r="E20" s="73"/>
      <c r="F20" s="30">
        <f>(Jul!E20*8)+(Aug!E20*7)+(Sep!E20*6)+(Oct!E20*5)+(Nov!E20*4)+(Dec!E20*3)+(Jan!E20*2)+(Feb!E20*1)</f>
        <v>0</v>
      </c>
      <c r="G20" s="74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2"/>
      <c r="D21" s="30">
        <f>(Jul!C21*8)+(Aug!C21*7)+(Sep!C21*6)+(Oct!C21*5)+(Nov!C21*4)+(Dec!C21*3)+(Jan!C21*2)+(Feb!C21*1)</f>
        <v>0</v>
      </c>
      <c r="E21" s="73"/>
      <c r="F21" s="30">
        <f>(Jul!E21*8)+(Aug!E21*7)+(Sep!E21*6)+(Oct!E21*5)+(Nov!E21*4)+(Dec!E21*3)+(Jan!E21*2)+(Feb!E21*1)</f>
        <v>0</v>
      </c>
      <c r="G21" s="74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2"/>
      <c r="D22" s="30">
        <f>(Jul!C22*8)+(Aug!C22*7)+(Sep!C22*6)+(Oct!C22*5)+(Nov!C22*4)+(Dec!C22*3)+(Jan!C22*2)+(Feb!C22*1)</f>
        <v>0</v>
      </c>
      <c r="E22" s="73"/>
      <c r="F22" s="30">
        <f>(Jul!E22*8)+(Aug!E22*7)+(Sep!E22*6)+(Oct!E22*5)+(Nov!E22*4)+(Dec!E22*3)+(Jan!E22*2)+(Feb!E22*1)</f>
        <v>0</v>
      </c>
      <c r="G22" s="74"/>
      <c r="H22" s="30">
        <f>Jan!H22+G22</f>
        <v>715</v>
      </c>
      <c r="I22" s="30">
        <f t="shared" si="0"/>
        <v>0</v>
      </c>
      <c r="J22" s="30">
        <f t="shared" si="1"/>
        <v>715</v>
      </c>
    </row>
    <row r="23" spans="1:10" s="1" customFormat="1" ht="15.75" customHeight="1" x14ac:dyDescent="0.25">
      <c r="A23" s="5" t="s">
        <v>52</v>
      </c>
      <c r="B23" s="6" t="s">
        <v>22</v>
      </c>
      <c r="C23" s="72"/>
      <c r="D23" s="30">
        <f>(Jul!C23*8)+(Aug!C23*7)+(Sep!C23*6)+(Oct!C23*5)+(Nov!C23*4)+(Dec!C23*3)+(Jan!C23*2)+(Feb!C23*1)</f>
        <v>0</v>
      </c>
      <c r="E23" s="73"/>
      <c r="F23" s="30">
        <f>(Jul!E23*8)+(Aug!E23*7)+(Sep!E23*6)+(Oct!E23*5)+(Nov!E23*4)+(Dec!E23*3)+(Jan!E23*2)+(Feb!E23*1)</f>
        <v>0</v>
      </c>
      <c r="G23" s="74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2"/>
      <c r="D24" s="30">
        <f>(Jul!C24*8)+(Aug!C24*7)+(Sep!C24*6)+(Oct!C24*5)+(Nov!C24*4)+(Dec!C24*3)+(Jan!C24*2)+(Feb!C24*1)</f>
        <v>0</v>
      </c>
      <c r="E24" s="73"/>
      <c r="F24" s="30">
        <f>(Jul!E24*8)+(Aug!E24*7)+(Sep!E24*6)+(Oct!E24*5)+(Nov!E24*4)+(Dec!E24*3)+(Jan!E24*2)+(Feb!E24*1)</f>
        <v>0</v>
      </c>
      <c r="G24" s="74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2"/>
      <c r="D25" s="30">
        <f>(Jul!C25*8)+(Aug!C25*7)+(Sep!C25*6)+(Oct!C25*5)+(Nov!C25*4)+(Dec!C25*3)+(Jan!C25*2)+(Feb!C25*1)</f>
        <v>0</v>
      </c>
      <c r="E25" s="73"/>
      <c r="F25" s="30">
        <f>(Jul!E25*8)+(Aug!E25*7)+(Sep!E25*6)+(Oct!E25*5)+(Nov!E25*4)+(Dec!E25*3)+(Jan!E25*2)+(Feb!E25*1)</f>
        <v>0</v>
      </c>
      <c r="G25" s="74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2"/>
      <c r="D26" s="30">
        <f>(Jul!C26*8)+(Aug!C26*7)+(Sep!C26*6)+(Oct!C26*5)+(Nov!C26*4)+(Dec!C26*3)+(Jan!C26*2)+(Feb!C26*1)</f>
        <v>0</v>
      </c>
      <c r="E26" s="73"/>
      <c r="F26" s="30">
        <f>(Jul!E26*8)+(Aug!E26*7)+(Sep!E26*6)+(Oct!E26*5)+(Nov!E26*4)+(Dec!E26*3)+(Jan!E26*2)+(Feb!E26*1)</f>
        <v>0</v>
      </c>
      <c r="G26" s="74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2"/>
      <c r="D27" s="30">
        <f>(Jul!C27*8)+(Aug!C27*7)+(Sep!C27*6)+(Oct!C27*5)+(Nov!C27*4)+(Dec!C27*3)+(Jan!C27*2)+(Feb!C27*1)</f>
        <v>0</v>
      </c>
      <c r="E27" s="73"/>
      <c r="F27" s="30">
        <f>(Jul!E27*8)+(Aug!E27*7)+(Sep!E27*6)+(Oct!E27*5)+(Nov!E27*4)+(Dec!E27*3)+(Jan!E27*2)+(Feb!E27*1)</f>
        <v>0</v>
      </c>
      <c r="G27" s="74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2"/>
      <c r="D28" s="30">
        <f>(Jul!C28*8)+(Aug!C28*7)+(Sep!C28*6)+(Oct!C28*5)+(Nov!C28*4)+(Dec!C28*3)+(Jan!C28*2)+(Feb!C28*1)</f>
        <v>0</v>
      </c>
      <c r="E28" s="73"/>
      <c r="F28" s="30">
        <f>(Jul!E28*8)+(Aug!E28*7)+(Sep!E28*6)+(Oct!E28*5)+(Nov!E28*4)+(Dec!E28*3)+(Jan!E28*2)+(Feb!E28*1)</f>
        <v>0</v>
      </c>
      <c r="G28" s="74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2"/>
      <c r="D29" s="30">
        <f>(Jul!C29*8)+(Aug!C29*7)+(Sep!C29*6)+(Oct!C29*5)+(Nov!C29*4)+(Dec!C29*3)+(Jan!C29*2)+(Feb!C29*1)</f>
        <v>0</v>
      </c>
      <c r="E29" s="73"/>
      <c r="F29" s="30">
        <f>(Jul!E29*8)+(Aug!E29*7)+(Sep!E29*6)+(Oct!E29*5)+(Nov!E29*4)+(Dec!E29*3)+(Jan!E29*2)+(Feb!E29*1)</f>
        <v>0</v>
      </c>
      <c r="G29" s="74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2"/>
      <c r="D30" s="30">
        <f>(Jul!C30*8)+(Aug!C30*7)+(Sep!C30*6)+(Oct!C30*5)+(Nov!C30*4)+(Dec!C30*3)+(Jan!C30*2)+(Feb!C30*1)</f>
        <v>0</v>
      </c>
      <c r="E30" s="73"/>
      <c r="F30" s="30">
        <f>(Jul!E30*8)+(Aug!E30*7)+(Sep!E30*6)+(Oct!E30*5)+(Nov!E30*4)+(Dec!E30*3)+(Jan!E30*2)+(Feb!E30*1)</f>
        <v>0</v>
      </c>
      <c r="G30" s="74"/>
      <c r="H30" s="30">
        <f>Jan!H30+G30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2"/>
      <c r="D31" s="30">
        <f>(Jul!C31*8)+(Aug!C31*7)+(Sep!C31*6)+(Oct!C31*5)+(Nov!C31*4)+(Dec!C31*3)+(Jan!C31*2)+(Feb!C31*1)</f>
        <v>5201</v>
      </c>
      <c r="E31" s="73"/>
      <c r="F31" s="30">
        <f>(Jul!E31*8)+(Aug!E31*7)+(Sep!E31*6)+(Oct!E31*5)+(Nov!E31*4)+(Dec!E31*3)+(Jan!E31*2)+(Feb!E31*1)</f>
        <v>0</v>
      </c>
      <c r="G31" s="74"/>
      <c r="H31" s="30">
        <f>Jan!H31+G31</f>
        <v>3407</v>
      </c>
      <c r="I31" s="30">
        <f t="shared" si="0"/>
        <v>0</v>
      </c>
      <c r="J31" s="30">
        <f t="shared" si="1"/>
        <v>8608</v>
      </c>
    </row>
    <row r="32" spans="1:10" s="1" customFormat="1" ht="15.75" customHeight="1" x14ac:dyDescent="0.25">
      <c r="A32" s="5" t="s">
        <v>19</v>
      </c>
      <c r="B32" s="6" t="s">
        <v>20</v>
      </c>
      <c r="C32" s="72"/>
      <c r="D32" s="30">
        <f>(Jul!C32*8)+(Aug!C32*7)+(Sep!C32*6)+(Oct!C32*5)+(Nov!C32*4)+(Dec!C32*3)+(Jan!C32*2)+(Feb!C32*1)</f>
        <v>0</v>
      </c>
      <c r="E32" s="73"/>
      <c r="F32" s="30">
        <f>(Jul!E32*8)+(Aug!E32*7)+(Sep!E32*6)+(Oct!E32*5)+(Nov!E32*4)+(Dec!E32*3)+(Jan!E32*2)+(Feb!E32*1)</f>
        <v>0</v>
      </c>
      <c r="G32" s="74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2"/>
      <c r="D33" s="30">
        <f>(Jul!C33*8)+(Aug!C33*7)+(Sep!C33*6)+(Oct!C33*5)+(Nov!C33*4)+(Dec!C33*3)+(Jan!C33*2)+(Feb!C33*1)</f>
        <v>0</v>
      </c>
      <c r="E33" s="73"/>
      <c r="F33" s="30">
        <f>(Jul!E33*8)+(Aug!E33*7)+(Sep!E33*6)+(Oct!E33*5)+(Nov!E33*4)+(Dec!E33*3)+(Jan!E33*2)+(Feb!E33*1)</f>
        <v>0</v>
      </c>
      <c r="G33" s="74"/>
      <c r="H33" s="30">
        <f>Jan!H33+G33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72"/>
      <c r="D34" s="30">
        <f>(Jul!C34*8)+(Aug!C34*7)+(Sep!C34*6)+(Oct!C34*5)+(Nov!C34*4)+(Dec!C34*3)+(Jan!C34*2)+(Feb!C34*1)</f>
        <v>0</v>
      </c>
      <c r="E34" s="73"/>
      <c r="F34" s="30">
        <f>(Jul!E34*8)+(Aug!E34*7)+(Sep!E34*6)+(Oct!E34*5)+(Nov!E34*4)+(Dec!E34*3)+(Jan!E34*2)+(Feb!E34*1)</f>
        <v>0</v>
      </c>
      <c r="G34" s="74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2"/>
      <c r="D35" s="30">
        <f>(Jul!C35*8)+(Aug!C35*7)+(Sep!C35*6)+(Oct!C35*5)+(Nov!C35*4)+(Dec!C35*3)+(Jan!C35*2)+(Feb!C35*1)</f>
        <v>0</v>
      </c>
      <c r="E35" s="73"/>
      <c r="F35" s="30">
        <f>(Jul!E35*8)+(Aug!E35*7)+(Sep!E35*6)+(Oct!E35*5)+(Nov!E35*4)+(Dec!E35*3)+(Jan!E35*2)+(Feb!E35*1)</f>
        <v>0</v>
      </c>
      <c r="G35" s="74"/>
      <c r="H35" s="30">
        <f>Jan!H35+G35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2"/>
      <c r="D36" s="30">
        <f>(Jul!C36*8)+(Aug!C36*7)+(Sep!C36*6)+(Oct!C36*5)+(Nov!C36*4)+(Dec!C36*3)+(Jan!C36*2)+(Feb!C36*1)</f>
        <v>0</v>
      </c>
      <c r="E36" s="73"/>
      <c r="F36" s="30">
        <f>(Jul!E36*8)+(Aug!E36*7)+(Sep!E36*6)+(Oct!E36*5)+(Nov!E36*4)+(Dec!E36*3)+(Jan!E36*2)+(Feb!E36*1)</f>
        <v>0</v>
      </c>
      <c r="G36" s="74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2"/>
      <c r="D37" s="30">
        <f>(Jul!C37*8)+(Aug!C37*7)+(Sep!C37*6)+(Oct!C37*5)+(Nov!C37*4)+(Dec!C37*3)+(Jan!C37*2)+(Feb!C37*1)</f>
        <v>0</v>
      </c>
      <c r="E37" s="73"/>
      <c r="F37" s="30">
        <f>(Jul!E37*8)+(Aug!E37*7)+(Sep!E37*6)+(Oct!E37*5)+(Nov!E37*4)+(Dec!E37*3)+(Jan!E37*2)+(Feb!E37*1)</f>
        <v>0</v>
      </c>
      <c r="G37" s="74"/>
      <c r="H37" s="30">
        <f>Jan!H37+G37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2"/>
      <c r="D38" s="30">
        <f>(Jul!C38*8)+(Aug!C38*7)+(Sep!C38*6)+(Oct!C38*5)+(Nov!C38*4)+(Dec!C38*3)+(Jan!C38*2)+(Feb!C38*1)</f>
        <v>0</v>
      </c>
      <c r="E38" s="73"/>
      <c r="F38" s="30">
        <f>(Jul!E38*8)+(Aug!E38*7)+(Sep!E38*6)+(Oct!E38*5)+(Nov!E38*4)+(Dec!E38*3)+(Jan!E38*2)+(Feb!E38*1)</f>
        <v>0</v>
      </c>
      <c r="G38" s="74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2"/>
      <c r="D39" s="30">
        <f>(Jul!C39*8)+(Aug!C39*7)+(Sep!C39*6)+(Oct!C39*5)+(Nov!C39*4)+(Dec!C39*3)+(Jan!C39*2)+(Feb!C39*1)</f>
        <v>0</v>
      </c>
      <c r="E39" s="73"/>
      <c r="F39" s="30">
        <f>(Jul!E39*8)+(Aug!E39*7)+(Sep!E39*6)+(Oct!E39*5)+(Nov!E39*4)+(Dec!E39*3)+(Jan!E39*2)+(Feb!E39*1)</f>
        <v>0</v>
      </c>
      <c r="G39" s="74"/>
      <c r="H39" s="30">
        <f>Jan!H39+G39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72"/>
      <c r="D40" s="30">
        <f>(Jul!C40*8)+(Aug!C40*7)+(Sep!C40*6)+(Oct!C40*5)+(Nov!C40*4)+(Dec!C40*3)+(Jan!C40*2)+(Feb!C40*1)</f>
        <v>0</v>
      </c>
      <c r="E40" s="73"/>
      <c r="F40" s="30">
        <f>(Jul!E40*8)+(Aug!E40*7)+(Sep!E40*6)+(Oct!E40*5)+(Nov!E40*4)+(Dec!E40*3)+(Jan!E40*2)+(Feb!E40*1)</f>
        <v>0</v>
      </c>
      <c r="G40" s="74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2"/>
      <c r="D41" s="30">
        <f>(Jul!C41*8)+(Aug!C41*7)+(Sep!C41*6)+(Oct!C41*5)+(Nov!C41*4)+(Dec!C41*3)+(Jan!C41*2)+(Feb!C41*1)</f>
        <v>0</v>
      </c>
      <c r="E41" s="73"/>
      <c r="F41" s="30">
        <f>(Jul!E41*8)+(Aug!E41*7)+(Sep!E41*6)+(Oct!E41*5)+(Nov!E41*4)+(Dec!E41*3)+(Jan!E41*2)+(Feb!E41*1)</f>
        <v>0</v>
      </c>
      <c r="G41" s="74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2"/>
      <c r="D42" s="30">
        <f>(Jul!C42*8)+(Aug!C42*7)+(Sep!C42*6)+(Oct!C42*5)+(Nov!C42*4)+(Dec!C42*3)+(Jan!C42*2)+(Feb!C42*1)</f>
        <v>0</v>
      </c>
      <c r="E42" s="73"/>
      <c r="F42" s="30">
        <f>(Jul!E42*8)+(Aug!E42*7)+(Sep!E42*6)+(Oct!E42*5)+(Nov!E42*4)+(Dec!E42*3)+(Jan!E42*2)+(Feb!E42*1)</f>
        <v>0</v>
      </c>
      <c r="G42" s="74"/>
      <c r="H42" s="30">
        <f>Jan!H42+G42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72"/>
      <c r="D43" s="30">
        <f>(Jul!C43*8)+(Aug!C43*7)+(Sep!C43*6)+(Oct!C43*5)+(Nov!C43*4)+(Dec!C43*3)+(Jan!C43*2)+(Feb!C43*1)</f>
        <v>0</v>
      </c>
      <c r="E43" s="73"/>
      <c r="F43" s="30">
        <f>(Jul!E43*8)+(Aug!E43*7)+(Sep!E43*6)+(Oct!E43*5)+(Nov!E43*4)+(Dec!E43*3)+(Jan!E43*2)+(Feb!E43*1)</f>
        <v>0</v>
      </c>
      <c r="G43" s="74"/>
      <c r="H43" s="30">
        <f>Jan!H43+G43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2"/>
      <c r="D44" s="30">
        <f>(Jul!C44*8)+(Aug!C44*7)+(Sep!C44*6)+(Oct!C44*5)+(Nov!C44*4)+(Dec!C44*3)+(Jan!C44*2)+(Feb!C44*1)</f>
        <v>0</v>
      </c>
      <c r="E44" s="73"/>
      <c r="F44" s="30">
        <f>(Jul!E44*8)+(Aug!E44*7)+(Sep!E44*6)+(Oct!E44*5)+(Nov!E44*4)+(Dec!E44*3)+(Jan!E44*2)+(Feb!E44*1)</f>
        <v>0</v>
      </c>
      <c r="G44" s="74"/>
      <c r="H44" s="30">
        <f>Jan!H44+G44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72"/>
      <c r="D45" s="30">
        <f>(Jul!C45*8)+(Aug!C45*7)+(Sep!C45*6)+(Oct!C45*5)+(Nov!C45*4)+(Dec!C45*3)+(Jan!C45*2)+(Feb!C45*1)</f>
        <v>0</v>
      </c>
      <c r="E45" s="73"/>
      <c r="F45" s="30">
        <f>(Jul!E45*8)+(Aug!E45*7)+(Sep!E45*6)+(Oct!E45*5)+(Nov!E45*4)+(Dec!E45*3)+(Jan!E45*2)+(Feb!E45*1)</f>
        <v>0</v>
      </c>
      <c r="G45" s="74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2"/>
      <c r="D46" s="30">
        <f>(Jul!C46*8)+(Aug!C46*7)+(Sep!C46*6)+(Oct!C46*5)+(Nov!C46*4)+(Dec!C46*3)+(Jan!C46*2)+(Feb!C46*1)</f>
        <v>0</v>
      </c>
      <c r="E46" s="73"/>
      <c r="F46" s="30">
        <f>(Jul!E46*8)+(Aug!E46*7)+(Sep!E46*6)+(Oct!E46*5)+(Nov!E46*4)+(Dec!E46*3)+(Jan!E46*2)+(Feb!E46*1)</f>
        <v>0</v>
      </c>
      <c r="G46" s="74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2"/>
      <c r="D47" s="30">
        <f>(Jul!C47*8)+(Aug!C47*7)+(Sep!C47*6)+(Oct!C47*5)+(Nov!C47*4)+(Dec!C47*3)+(Jan!C47*2)+(Feb!C47*1)</f>
        <v>0</v>
      </c>
      <c r="E47" s="73"/>
      <c r="F47" s="30">
        <f>(Jul!E47*8)+(Aug!E47*7)+(Sep!E47*6)+(Oct!E47*5)+(Nov!E47*4)+(Dec!E47*3)+(Jan!E47*2)+(Feb!E47*1)</f>
        <v>0</v>
      </c>
      <c r="G47" s="74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2"/>
      <c r="D48" s="30">
        <f>(Jul!C48*8)+(Aug!C48*7)+(Sep!C48*6)+(Oct!C48*5)+(Nov!C48*4)+(Dec!C48*3)+(Jan!C48*2)+(Feb!C48*1)</f>
        <v>0</v>
      </c>
      <c r="E48" s="73"/>
      <c r="F48" s="30">
        <f>(Jul!E48*8)+(Aug!E48*7)+(Sep!E48*6)+(Oct!E48*5)+(Nov!E48*4)+(Dec!E48*3)+(Jan!E48*2)+(Feb!E48*1)</f>
        <v>0</v>
      </c>
      <c r="G48" s="74"/>
      <c r="H48" s="30">
        <f>Jan!H48+G48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2"/>
      <c r="D49" s="30">
        <f>(Jul!C49*8)+(Aug!C49*7)+(Sep!C49*6)+(Oct!C49*5)+(Nov!C49*4)+(Dec!C49*3)+(Jan!C49*2)+(Feb!C49*1)</f>
        <v>0</v>
      </c>
      <c r="E49" s="73"/>
      <c r="F49" s="30">
        <f>(Jul!E49*8)+(Aug!E49*7)+(Sep!E49*6)+(Oct!E49*5)+(Nov!E49*4)+(Dec!E49*3)+(Jan!E49*2)+(Feb!E49*1)</f>
        <v>0</v>
      </c>
      <c r="G49" s="74"/>
      <c r="H49" s="30">
        <f>Jan!H49+G49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2"/>
      <c r="D50" s="30">
        <f>(Jul!C50*8)+(Aug!C50*7)+(Sep!C50*6)+(Oct!C50*5)+(Nov!C50*4)+(Dec!C50*3)+(Jan!C50*2)+(Feb!C50*1)</f>
        <v>0</v>
      </c>
      <c r="E50" s="73"/>
      <c r="F50" s="30">
        <f>(Jul!E50*8)+(Aug!E50*7)+(Sep!E50*6)+(Oct!E50*5)+(Nov!E50*4)+(Dec!E50*3)+(Jan!E50*2)+(Feb!E50*1)</f>
        <v>0</v>
      </c>
      <c r="G50" s="74"/>
      <c r="H50" s="30">
        <f>Jan!H50+G50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72"/>
      <c r="D51" s="30">
        <f>(Jul!C51*8)+(Aug!C51*7)+(Sep!C51*6)+(Oct!C51*5)+(Nov!C51*4)+(Dec!C51*3)+(Jan!C51*2)+(Feb!C51*1)</f>
        <v>0</v>
      </c>
      <c r="E51" s="73"/>
      <c r="F51" s="30">
        <f>(Jul!E51*8)+(Aug!E51*7)+(Sep!E51*6)+(Oct!E51*5)+(Nov!E51*4)+(Dec!E51*3)+(Jan!E51*2)+(Feb!E51*1)</f>
        <v>0</v>
      </c>
      <c r="G51" s="74"/>
      <c r="H51" s="30">
        <f>Jan!H51+G51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2"/>
      <c r="D52" s="30">
        <f>(Jul!C52*8)+(Aug!C52*7)+(Sep!C52*6)+(Oct!C52*5)+(Nov!C52*4)+(Dec!C52*3)+(Jan!C52*2)+(Feb!C52*1)</f>
        <v>0</v>
      </c>
      <c r="E52" s="73"/>
      <c r="F52" s="30">
        <f>(Jul!E52*8)+(Aug!E52*7)+(Sep!E52*6)+(Oct!E52*5)+(Nov!E52*4)+(Dec!E52*3)+(Jan!E52*2)+(Feb!E52*1)</f>
        <v>0</v>
      </c>
      <c r="G52" s="74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2"/>
      <c r="D53" s="30">
        <f>(Jul!C53*8)+(Aug!C53*7)+(Sep!C53*6)+(Oct!C53*5)+(Nov!C53*4)+(Dec!C53*3)+(Jan!C53*2)+(Feb!C53*1)</f>
        <v>0</v>
      </c>
      <c r="E53" s="73"/>
      <c r="F53" s="30">
        <f>(Jul!E53*8)+(Aug!E53*7)+(Sep!E53*6)+(Oct!E53*5)+(Nov!E53*4)+(Dec!E53*3)+(Jan!E53*2)+(Feb!E53*1)</f>
        <v>0</v>
      </c>
      <c r="G53" s="74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2"/>
      <c r="D54" s="30">
        <f>(Jul!C54*8)+(Aug!C54*7)+(Sep!C54*6)+(Oct!C54*5)+(Nov!C54*4)+(Dec!C54*3)+(Jan!C54*2)+(Feb!C54*1)</f>
        <v>0</v>
      </c>
      <c r="E54" s="73"/>
      <c r="F54" s="30">
        <f>(Jul!E54*8)+(Aug!E54*7)+(Sep!E54*6)+(Oct!E54*5)+(Nov!E54*4)+(Dec!E54*3)+(Jan!E54*2)+(Feb!E54*1)</f>
        <v>0</v>
      </c>
      <c r="G54" s="74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72"/>
      <c r="D55" s="30">
        <f>(Jul!C55*8)+(Aug!C55*7)+(Sep!C55*6)+(Oct!C55*5)+(Nov!C55*4)+(Dec!C55*3)+(Jan!C55*2)+(Feb!C55*1)</f>
        <v>0</v>
      </c>
      <c r="E55" s="73"/>
      <c r="F55" s="30">
        <f>(Jul!E55*8)+(Aug!E55*7)+(Sep!E55*6)+(Oct!E55*5)+(Nov!E55*4)+(Dec!E55*3)+(Jan!E55*2)+(Feb!E55*1)</f>
        <v>0</v>
      </c>
      <c r="G55" s="74"/>
      <c r="H55" s="30">
        <f>Jan!H55+G55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72"/>
      <c r="D56" s="30">
        <f>(Jul!C56*8)+(Aug!C56*7)+(Sep!C56*6)+(Oct!C56*5)+(Nov!C56*4)+(Dec!C56*3)+(Jan!C56*2)+(Feb!C56*1)</f>
        <v>0</v>
      </c>
      <c r="E56" s="73"/>
      <c r="F56" s="30">
        <f>(Jul!E56*8)+(Aug!E56*7)+(Sep!E56*6)+(Oct!E56*5)+(Nov!E56*4)+(Dec!E56*3)+(Jan!E56*2)+(Feb!E56*1)</f>
        <v>0</v>
      </c>
      <c r="G56" s="74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2"/>
      <c r="D57" s="30">
        <f>(Jul!C57*8)+(Aug!C57*7)+(Sep!C57*6)+(Oct!C57*5)+(Nov!C57*4)+(Dec!C57*3)+(Jan!C57*2)+(Feb!C57*1)</f>
        <v>0</v>
      </c>
      <c r="E57" s="73"/>
      <c r="F57" s="30">
        <f>(Jul!E57*8)+(Aug!E57*7)+(Sep!E57*6)+(Oct!E57*5)+(Nov!E57*4)+(Dec!E57*3)+(Jan!E57*2)+(Feb!E57*1)</f>
        <v>0</v>
      </c>
      <c r="G57" s="74"/>
      <c r="H57" s="30">
        <f>Jan!H57+G57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72"/>
      <c r="D58" s="30">
        <f>(Jul!C58*8)+(Aug!C58*7)+(Sep!C58*6)+(Oct!C58*5)+(Nov!C58*4)+(Dec!C58*3)+(Jan!C58*2)+(Feb!C58*1)</f>
        <v>0</v>
      </c>
      <c r="E58" s="73"/>
      <c r="F58" s="30">
        <f>(Jul!E58*8)+(Aug!E58*7)+(Sep!E58*6)+(Oct!E58*5)+(Nov!E58*4)+(Dec!E58*3)+(Jan!E58*2)+(Feb!E58*1)</f>
        <v>0</v>
      </c>
      <c r="G58" s="74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2"/>
      <c r="D59" s="30">
        <f>(Jul!C59*8)+(Aug!C59*7)+(Sep!C59*6)+(Oct!C59*5)+(Nov!C59*4)+(Dec!C59*3)+(Jan!C59*2)+(Feb!C59*1)</f>
        <v>0</v>
      </c>
      <c r="E59" s="73"/>
      <c r="F59" s="30">
        <f>(Jul!E59*8)+(Aug!E59*7)+(Sep!E59*6)+(Oct!E59*5)+(Nov!E59*4)+(Dec!E59*3)+(Jan!E59*2)+(Feb!E59*1)</f>
        <v>0</v>
      </c>
      <c r="G59" s="74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2"/>
      <c r="D60" s="30">
        <f>(Jul!C60*8)+(Aug!C60*7)+(Sep!C60*6)+(Oct!C60*5)+(Nov!C60*4)+(Dec!C60*3)+(Jan!C60*2)+(Feb!C60*1)</f>
        <v>0</v>
      </c>
      <c r="E60" s="73"/>
      <c r="F60" s="30">
        <f>(Jul!E60*8)+(Aug!E60*7)+(Sep!E60*6)+(Oct!E60*5)+(Nov!E60*4)+(Dec!E60*3)+(Jan!E60*2)+(Feb!E60*1)</f>
        <v>0</v>
      </c>
      <c r="G60" s="74"/>
      <c r="H60" s="30">
        <f>Jan!H60+G60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72"/>
      <c r="D61" s="30">
        <f>(Jul!C61*8)+(Aug!C61*7)+(Sep!C61*6)+(Oct!C61*5)+(Nov!C61*4)+(Dec!C61*3)+(Jan!C61*2)+(Feb!C61*1)</f>
        <v>0</v>
      </c>
      <c r="E61" s="73"/>
      <c r="F61" s="30">
        <f>(Jul!E61*8)+(Aug!E61*7)+(Sep!E61*6)+(Oct!E61*5)+(Nov!E61*4)+(Dec!E61*3)+(Jan!E61*2)+(Feb!E61*1)</f>
        <v>0</v>
      </c>
      <c r="G61" s="74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2"/>
      <c r="D62" s="30">
        <f>(Jul!C62*8)+(Aug!C62*7)+(Sep!C62*6)+(Oct!C62*5)+(Nov!C62*4)+(Dec!C62*3)+(Jan!C62*2)+(Feb!C62*1)</f>
        <v>0</v>
      </c>
      <c r="E62" s="73"/>
      <c r="F62" s="30">
        <f>(Jul!E62*8)+(Aug!E62*7)+(Sep!E62*6)+(Oct!E62*5)+(Nov!E62*4)+(Dec!E62*3)+(Jan!E62*2)+(Feb!E62*1)</f>
        <v>0</v>
      </c>
      <c r="G62" s="74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2"/>
      <c r="D63" s="30">
        <f>(Jul!C63*8)+(Aug!C63*7)+(Sep!C63*6)+(Oct!C63*5)+(Nov!C63*4)+(Dec!C63*3)+(Jan!C63*2)+(Feb!C63*1)</f>
        <v>0</v>
      </c>
      <c r="E63" s="73"/>
      <c r="F63" s="30">
        <f>(Jul!E63*8)+(Aug!E63*7)+(Sep!E63*6)+(Oct!E63*5)+(Nov!E63*4)+(Dec!E63*3)+(Jan!E63*2)+(Feb!E63*1)</f>
        <v>0</v>
      </c>
      <c r="G63" s="74"/>
      <c r="H63" s="30">
        <f>Jan!H63+G63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2"/>
      <c r="D64" s="30">
        <f>(Jul!C64*8)+(Aug!C64*7)+(Sep!C64*6)+(Oct!C64*5)+(Nov!C64*4)+(Dec!C64*3)+(Jan!C64*2)+(Feb!C64*1)</f>
        <v>0</v>
      </c>
      <c r="E64" s="73"/>
      <c r="F64" s="30">
        <f>(Jul!E64*8)+(Aug!E64*7)+(Sep!E64*6)+(Oct!E64*5)+(Nov!E64*4)+(Dec!E64*3)+(Jan!E64*2)+(Feb!E64*1)</f>
        <v>0</v>
      </c>
      <c r="G64" s="74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2"/>
      <c r="D65" s="30">
        <f>(Jul!C65*8)+(Aug!C65*7)+(Sep!C65*6)+(Oct!C65*5)+(Nov!C65*4)+(Dec!C65*3)+(Jan!C65*2)+(Feb!C65*1)</f>
        <v>0</v>
      </c>
      <c r="E65" s="73"/>
      <c r="F65" s="30">
        <f>(Jul!E65*8)+(Aug!E65*7)+(Sep!E65*6)+(Oct!E65*5)+(Nov!E65*4)+(Dec!E65*3)+(Jan!E65*2)+(Feb!E65*1)</f>
        <v>0</v>
      </c>
      <c r="G65" s="74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2"/>
      <c r="D66" s="30">
        <f>(Jul!C66*8)+(Aug!C66*7)+(Sep!C66*6)+(Oct!C66*5)+(Nov!C66*4)+(Dec!C66*3)+(Jan!C66*2)+(Feb!C66*1)</f>
        <v>0</v>
      </c>
      <c r="E66" s="73"/>
      <c r="F66" s="30">
        <f>(Jul!E66*8)+(Aug!E66*7)+(Sep!E66*6)+(Oct!E66*5)+(Nov!E66*4)+(Dec!E66*3)+(Jan!E66*2)+(Feb!E66*1)</f>
        <v>0</v>
      </c>
      <c r="G66" s="74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2"/>
      <c r="D67" s="30">
        <f>(Jul!C67*8)+(Aug!C67*7)+(Sep!C67*6)+(Oct!C67*5)+(Nov!C67*4)+(Dec!C67*3)+(Jan!C67*2)+(Feb!C67*1)</f>
        <v>0</v>
      </c>
      <c r="E67" s="73"/>
      <c r="F67" s="30">
        <f>(Jul!E67*8)+(Aug!E67*7)+(Sep!E67*6)+(Oct!E67*5)+(Nov!E67*4)+(Dec!E67*3)+(Jan!E67*2)+(Feb!E67*1)</f>
        <v>0</v>
      </c>
      <c r="G67" s="74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2"/>
      <c r="D68" s="30">
        <f>(Jul!C68*8)+(Aug!C68*7)+(Sep!C68*6)+(Oct!C68*5)+(Nov!C68*4)+(Dec!C68*3)+(Jan!C68*2)+(Feb!C68*1)</f>
        <v>0</v>
      </c>
      <c r="E68" s="73"/>
      <c r="F68" s="30">
        <f>(Jul!E68*8)+(Aug!E68*7)+(Sep!E68*6)+(Oct!E68*5)+(Nov!E68*4)+(Dec!E68*3)+(Jan!E68*2)+(Feb!E68*1)</f>
        <v>0</v>
      </c>
      <c r="G68" s="74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2"/>
      <c r="D69" s="30">
        <f>(Jul!C69*8)+(Aug!C69*7)+(Sep!C69*6)+(Oct!C69*5)+(Nov!C69*4)+(Dec!C69*3)+(Jan!C69*2)+(Feb!C69*1)</f>
        <v>0</v>
      </c>
      <c r="E69" s="73"/>
      <c r="F69" s="30">
        <f>(Jul!E69*8)+(Aug!E69*7)+(Sep!E69*6)+(Oct!E69*5)+(Nov!E69*4)+(Dec!E69*3)+(Jan!E69*2)+(Feb!E69*1)</f>
        <v>0</v>
      </c>
      <c r="G69" s="74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2"/>
      <c r="D70" s="30">
        <f>(Jul!C70*8)+(Aug!C70*7)+(Sep!C70*6)+(Oct!C70*5)+(Nov!C70*4)+(Dec!C70*3)+(Jan!C70*2)+(Feb!C70*1)</f>
        <v>0</v>
      </c>
      <c r="E70" s="73"/>
      <c r="F70" s="30">
        <f>(Jul!E70*8)+(Aug!E70*7)+(Sep!E70*6)+(Oct!E70*5)+(Nov!E70*4)+(Dec!E70*3)+(Jan!E70*2)+(Feb!E70*1)</f>
        <v>0</v>
      </c>
      <c r="G70" s="74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2"/>
      <c r="D71" s="30">
        <f>(Jul!C71*8)+(Aug!C71*7)+(Sep!C71*6)+(Oct!C71*5)+(Nov!C71*4)+(Dec!C71*3)+(Jan!C71*2)+(Feb!C71*1)</f>
        <v>0</v>
      </c>
      <c r="E71" s="73"/>
      <c r="F71" s="30">
        <f>(Jul!E71*8)+(Aug!E71*7)+(Sep!E71*6)+(Oct!E71*5)+(Nov!E71*4)+(Dec!E71*3)+(Jan!E71*2)+(Feb!E71*1)</f>
        <v>0</v>
      </c>
      <c r="G71" s="74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0</v>
      </c>
      <c r="D72" s="31">
        <f t="shared" si="4"/>
        <v>283725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574654</v>
      </c>
      <c r="I72" s="31">
        <f t="shared" si="4"/>
        <v>0</v>
      </c>
      <c r="J72" s="31">
        <f t="shared" si="4"/>
        <v>858379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0</v>
      </c>
      <c r="D74" s="30">
        <f>SUM(D72:D73)</f>
        <v>283725</v>
      </c>
      <c r="E74" s="31">
        <f t="shared" ref="E74:J74" si="6">SUM(E72:E73)</f>
        <v>0</v>
      </c>
      <c r="F74" s="31">
        <f t="shared" si="6"/>
        <v>0</v>
      </c>
      <c r="G74" s="31">
        <f t="shared" si="6"/>
        <v>0</v>
      </c>
      <c r="H74" s="31">
        <f t="shared" si="6"/>
        <v>574654</v>
      </c>
      <c r="I74" s="31">
        <f t="shared" si="6"/>
        <v>0</v>
      </c>
      <c r="J74" s="31">
        <f t="shared" si="6"/>
        <v>858379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10" activePane="bottomLeft" state="frozen"/>
      <selection pane="bottomLeft" activeCell="L13" sqref="L13"/>
    </sheetView>
  </sheetViews>
  <sheetFormatPr defaultRowHeight="13.2" x14ac:dyDescent="0.25"/>
  <cols>
    <col min="1" max="1" width="18.66406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5">
      <c r="A2" s="1" t="s">
        <v>135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429</v>
      </c>
      <c r="D5" s="30">
        <f>(Jul!C5*9)+(Aug!C5*8)+(Sep!C5*7)+(Oct!C5*6)+(Nov!C5*5)+(Dec!C5*4)+(Jan!C5*3)+(Feb!C5*2)+(Mar!C5*1)</f>
        <v>198966</v>
      </c>
      <c r="E5" s="8"/>
      <c r="F5" s="30">
        <f>(Jul!E5*9)+(Aug!E5*8)+(Sep!E5*7)+(Oct!E5*6)+(Nov!E5*5)+(Dec!E5*4)+(Jan!E5*3)+(Feb!E5*2)+(Mar!E5*1)</f>
        <v>0</v>
      </c>
      <c r="G5" s="8">
        <v>4334</v>
      </c>
      <c r="H5" s="30">
        <f>Feb!H5+G5</f>
        <v>274621</v>
      </c>
      <c r="I5" s="30">
        <f t="shared" ref="I5:I63" si="0">C5+E5+G5</f>
        <v>4763</v>
      </c>
      <c r="J5" s="30">
        <f t="shared" ref="J5:J63" si="1">D5+F5+H5</f>
        <v>473587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18306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620</v>
      </c>
      <c r="I6" s="30">
        <f t="shared" si="0"/>
        <v>0</v>
      </c>
      <c r="J6" s="30">
        <f t="shared" si="1"/>
        <v>18926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6732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203854</v>
      </c>
      <c r="I7" s="30">
        <f t="shared" si="0"/>
        <v>0</v>
      </c>
      <c r="J7" s="30">
        <f t="shared" si="1"/>
        <v>210586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0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7">
        <v>281</v>
      </c>
      <c r="D10" s="30">
        <f>(Jul!C10*9)+(Aug!C10*8)+(Sep!C10*7)+(Oct!C10*6)+(Nov!C10*5)+(Dec!C10*4)+(Jan!C10*3)+(Feb!C10*2)+(Mar!C10*1)</f>
        <v>81127</v>
      </c>
      <c r="E10" s="8"/>
      <c r="F10" s="30">
        <f>(Jul!E10*9)+(Aug!E10*8)+(Sep!E10*7)+(Oct!E10*6)+(Nov!E10*5)+(Dec!E10*4)+(Jan!E10*3)+(Feb!E10*2)+(Mar!E10*1)</f>
        <v>0</v>
      </c>
      <c r="G10" s="8">
        <v>3109</v>
      </c>
      <c r="H10" s="30">
        <f>Feb!H10+G10</f>
        <v>38760</v>
      </c>
      <c r="I10" s="30">
        <f t="shared" si="0"/>
        <v>3390</v>
      </c>
      <c r="J10" s="30">
        <f t="shared" si="1"/>
        <v>119887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6477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17862</v>
      </c>
      <c r="I12" s="30">
        <f t="shared" si="0"/>
        <v>0</v>
      </c>
      <c r="J12" s="30">
        <f t="shared" si="1"/>
        <v>24339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14904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42258</v>
      </c>
      <c r="I17" s="30">
        <f t="shared" si="0"/>
        <v>0</v>
      </c>
      <c r="J17" s="30">
        <f t="shared" si="1"/>
        <v>57162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0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715</v>
      </c>
      <c r="I22" s="30">
        <f t="shared" si="0"/>
        <v>0</v>
      </c>
      <c r="J22" s="30">
        <f t="shared" si="1"/>
        <v>715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0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0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6610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3407</v>
      </c>
      <c r="I31" s="30">
        <f t="shared" si="0"/>
        <v>0</v>
      </c>
      <c r="J31" s="30">
        <f t="shared" si="1"/>
        <v>10017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0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0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0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0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0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0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0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0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0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0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0</v>
      </c>
      <c r="I50" s="30">
        <f t="shared" si="0"/>
        <v>0</v>
      </c>
      <c r="J50" s="30">
        <f t="shared" si="1"/>
        <v>0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0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0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0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0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0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5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5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5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5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5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5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5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" x14ac:dyDescent="0.25">
      <c r="A72" s="19" t="s">
        <v>123</v>
      </c>
      <c r="B72" s="2"/>
      <c r="C72" s="31">
        <f t="shared" ref="C72:J72" si="4">SUM(C5:C31)</f>
        <v>710</v>
      </c>
      <c r="D72" s="31">
        <f t="shared" si="4"/>
        <v>333122</v>
      </c>
      <c r="E72" s="31">
        <f t="shared" si="4"/>
        <v>0</v>
      </c>
      <c r="F72" s="31">
        <f t="shared" si="4"/>
        <v>0</v>
      </c>
      <c r="G72" s="31">
        <f t="shared" si="4"/>
        <v>7443</v>
      </c>
      <c r="H72" s="31">
        <f t="shared" si="4"/>
        <v>582097</v>
      </c>
      <c r="I72" s="31">
        <f t="shared" si="4"/>
        <v>8153</v>
      </c>
      <c r="J72" s="31">
        <f t="shared" si="4"/>
        <v>915219</v>
      </c>
    </row>
    <row r="73" spans="1:13" s="3" customFormat="1" ht="21" x14ac:dyDescent="0.25">
      <c r="A73" s="19" t="s">
        <v>124</v>
      </c>
      <c r="B73" s="2"/>
      <c r="C73" s="31">
        <f t="shared" ref="C73:J73" si="5">SUM(C32:C71)</f>
        <v>0</v>
      </c>
      <c r="D73" s="31">
        <f t="shared" si="5"/>
        <v>0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0</v>
      </c>
      <c r="J73" s="31">
        <f t="shared" si="5"/>
        <v>0</v>
      </c>
    </row>
    <row r="74" spans="1:13" s="3" customFormat="1" ht="15.75" customHeight="1" x14ac:dyDescent="0.25">
      <c r="A74" s="17" t="s">
        <v>87</v>
      </c>
      <c r="B74" s="2"/>
      <c r="C74" s="31">
        <f>SUM(C72:C73)</f>
        <v>710</v>
      </c>
      <c r="D74" s="31">
        <f t="shared" ref="D74:J74" si="6">SUM(D72:D73)</f>
        <v>333122</v>
      </c>
      <c r="E74" s="31">
        <f t="shared" si="6"/>
        <v>0</v>
      </c>
      <c r="F74" s="31">
        <f t="shared" si="6"/>
        <v>0</v>
      </c>
      <c r="G74" s="31">
        <f t="shared" si="6"/>
        <v>7443</v>
      </c>
      <c r="H74" s="31">
        <f t="shared" si="6"/>
        <v>582097</v>
      </c>
      <c r="I74" s="31">
        <f t="shared" si="6"/>
        <v>8153</v>
      </c>
      <c r="J74" s="31">
        <f t="shared" si="6"/>
        <v>915219</v>
      </c>
    </row>
    <row r="75" spans="1:13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5">
      <c r="A77" s="12"/>
      <c r="B77" s="2"/>
      <c r="C77" s="2"/>
      <c r="D77" s="33"/>
      <c r="E77" s="2"/>
      <c r="F77" s="33"/>
      <c r="G77" s="2"/>
      <c r="H77" s="33"/>
    </row>
    <row r="78" spans="1:13" x14ac:dyDescent="0.25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02A5F9-75AF-4157-99BF-709CCA2D9216}"/>
</file>

<file path=customXml/itemProps2.xml><?xml version="1.0" encoding="utf-8"?>
<ds:datastoreItem xmlns:ds="http://schemas.openxmlformats.org/officeDocument/2006/customXml" ds:itemID="{36BBD1AF-A811-432C-88C9-E7FE41F6CC78}"/>
</file>

<file path=customXml/itemProps3.xml><?xml version="1.0" encoding="utf-8"?>
<ds:datastoreItem xmlns:ds="http://schemas.openxmlformats.org/officeDocument/2006/customXml" ds:itemID="{EF377E7C-B832-4489-9736-E583D081A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Herman Moreno</cp:lastModifiedBy>
  <cp:lastPrinted>2016-08-24T12:13:35Z</cp:lastPrinted>
  <dcterms:created xsi:type="dcterms:W3CDTF">2005-09-22T19:10:16Z</dcterms:created>
  <dcterms:modified xsi:type="dcterms:W3CDTF">2021-05-19T14:48:54Z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65000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