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04.med.va.gov\V04\ALT\Users\vhaaltsusent\Desktop\"/>
    </mc:Choice>
  </mc:AlternateContent>
  <xr:revisionPtr revIDLastSave="0" documentId="13_ncr:1_{B84AAB2F-98DD-4158-BB59-3D98DB5FFAFA}" xr6:coauthVersionLast="45" xr6:coauthVersionMax="45" xr10:uidLastSave="{00000000-0000-0000-0000-000000000000}"/>
  <workbookProtection lockStructure="1"/>
  <bookViews>
    <workbookView xWindow="4200" yWindow="4200" windowWidth="21600" windowHeight="11385" activeTab="9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<sst xmlns="http://schemas.openxmlformats.org/spreadsheetml/2006/main" count="1789" uniqueCount="142">
  <si>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</si>
  <si>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</si>
  <si>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</si>
  <si>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</si>
  <si>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</si>
  <si>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</si>
  <si>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</si>
  <si>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</si>
  <si>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</si>
  <si>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</si>
  <si>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</si>
  <si>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</si>
  <si>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</si>
  <si>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</si>
  <si>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</si>
  <si>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</si>
  <si>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</si>
  <si>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</si>
  <si>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</si>
  <si>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</si>
  <si>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</si>
  <si>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</si>
  <si>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</si>
  <si>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</si>
  <si>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</si>
  <si>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</si>
  <si>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</si>
  <si>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</si>
  <si>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</si>
  <si>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</si>
  <si>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</si>
  <si>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</si>
  <si>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</si>
  <si>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</si>
  <si>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</si>
  <si>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</si>
  <si>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</si>
  <si>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</si>
  <si>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</si>
  <si>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</si>
  <si>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</si>
  <si>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</si>
  <si>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</si>
  <si>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</si>
  <si>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</si>
  <si>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</si>
  <si>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</si>
  <si>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</si>
  <si>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</si>
  <si>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</si>
  <si>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</si>
  <si>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</si>
  <si>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</si>
  <si>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</si>
  <si>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</si>
  <si>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</si>
  <si>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</si>
  <si>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</si>
  <si>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</si>
  <si>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</si>
  <si>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</si>
  <si>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</si>
  <si>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</si>
  <si>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</si>
  <si>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</si>
  <si>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</si>
  <si>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</si>
  <si>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</si>
  <si>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</si>
  <si>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</si>
  <si>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</si>
  <si>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</si>
  <si>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</si>
  <si>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</si>
  <si>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</si>
  <si>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</si>
  <si>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</si>
  <si>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</si>
  <si>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</si>
  <si>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</si>
  <si>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</si>
  <si>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</si>
  <si>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</si>
  <si>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</si>
  <si>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</si>
  <si>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</si>
  <si>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</si>
  <si>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</si>
  <si>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</si>
  <si>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</si>
  <si>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</si>
  <si>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</si>
  <si>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</si>
  <si>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</si>
  <si>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</si>
  <si>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</si>
  <si>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</si>
  <si>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</si>
  <si>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</si>
  <si>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</si>
  <si>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</si>
  <si>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</si>
  <si>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</si>
  <si>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</si>
  <si>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</si>
  <si>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</si>
  <si>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</si>
  <si>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</si>
  <si>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</si>
  <si>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</si>
  <si>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</si>
  <si>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</si>
  <si>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</si>
  <si>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</si>
  <si>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</si>
  <si>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</si>
  <si>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</si>
  <si>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</si>
  <si>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</si>
  <si>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</si>
  <si>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</si>
  <si>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</si>
  <si>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</si>
  <si>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</si>
  <si>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</si>
  <si>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</si>
  <si>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</si>
  <si>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</si>
  <si>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</si>
  <si>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</si>
  <si>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</si>
  <si>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</si>
  <si>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</si>
  <si>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</si>
  <si>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</si>
  <si>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</si>
  <si>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</si>
  <si>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</si>
  <si>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</si>
  <si>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</si>
  <si>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VVA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</si>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</sst>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14" activePane="bottomLeft" state="frozen"/>
      <selection pane="bottomLeft" activeCell="F65" sqref="F65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/>
      <c r="D5" s="30">
        <f t="shared" ref="D5:D63" si="0">C5*1</f>
        <v>0</v>
      </c>
      <c r="E5" s="59"/>
      <c r="F5" s="30">
        <f t="shared" ref="F5:F63" si="1">E5*1</f>
        <v>0</v>
      </c>
      <c r="G5" s="60"/>
      <c r="H5" s="30">
        <f t="shared" ref="H5:H63" si="2">G5</f>
        <v>0</v>
      </c>
      <c r="I5" s="30">
        <f t="shared" ref="I5:I63" si="3">C5+E5+G5</f>
        <v>0</v>
      </c>
      <c r="J5" s="30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59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3603</v>
      </c>
      <c r="D9" s="30">
        <f t="shared" si="0"/>
        <v>3603</v>
      </c>
      <c r="E9" s="59"/>
      <c r="F9" s="30">
        <f t="shared" si="1"/>
        <v>0</v>
      </c>
      <c r="G9" s="60">
        <v>147555</v>
      </c>
      <c r="H9" s="30">
        <f t="shared" si="2"/>
        <v>147555</v>
      </c>
      <c r="I9" s="30">
        <f t="shared" si="3"/>
        <v>151158</v>
      </c>
      <c r="J9" s="30">
        <f t="shared" si="4"/>
        <v>151158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941</v>
      </c>
      <c r="D11" s="30">
        <f t="shared" si="0"/>
        <v>941</v>
      </c>
      <c r="E11" s="59">
        <v>2556</v>
      </c>
      <c r="F11" s="30">
        <f t="shared" si="1"/>
        <v>2556</v>
      </c>
      <c r="G11" s="60">
        <v>31482</v>
      </c>
      <c r="H11" s="30">
        <f t="shared" si="2"/>
        <v>31482</v>
      </c>
      <c r="I11" s="30">
        <f t="shared" si="3"/>
        <v>34979</v>
      </c>
      <c r="J11" s="30">
        <f t="shared" si="4"/>
        <v>34979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>
        <v>370</v>
      </c>
      <c r="D13" s="30">
        <f t="shared" si="0"/>
        <v>370</v>
      </c>
      <c r="E13" s="59"/>
      <c r="F13" s="30">
        <f t="shared" si="1"/>
        <v>0</v>
      </c>
      <c r="G13" s="60">
        <v>1850</v>
      </c>
      <c r="H13" s="30">
        <f t="shared" si="2"/>
        <v>1850</v>
      </c>
      <c r="I13" s="30">
        <f t="shared" si="3"/>
        <v>2220</v>
      </c>
      <c r="J13" s="30">
        <f t="shared" si="4"/>
        <v>2220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/>
      <c r="D16" s="30">
        <f t="shared" si="0"/>
        <v>0</v>
      </c>
      <c r="E16" s="59"/>
      <c r="F16" s="30">
        <f t="shared" si="1"/>
        <v>0</v>
      </c>
      <c r="G16" s="60"/>
      <c r="H16" s="30">
        <f t="shared" si="2"/>
        <v>0</v>
      </c>
      <c r="I16" s="30">
        <f t="shared" si="3"/>
        <v>0</v>
      </c>
      <c r="J16" s="30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59"/>
      <c r="F27" s="30">
        <f t="shared" si="1"/>
        <v>0</v>
      </c>
      <c r="G27" s="60">
        <v>2536</v>
      </c>
      <c r="H27" s="30">
        <f t="shared" si="2"/>
        <v>2536</v>
      </c>
      <c r="I27" s="30">
        <f t="shared" si="3"/>
        <v>2536</v>
      </c>
      <c r="J27" s="30">
        <f t="shared" si="4"/>
        <v>2536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/>
      <c r="D31" s="30">
        <f t="shared" si="0"/>
        <v>0</v>
      </c>
      <c r="E31" s="59"/>
      <c r="F31" s="30">
        <f t="shared" si="1"/>
        <v>0</v>
      </c>
      <c r="G31" s="60"/>
      <c r="H31" s="30">
        <f t="shared" si="2"/>
        <v>0</v>
      </c>
      <c r="I31" s="30">
        <f t="shared" si="3"/>
        <v>0</v>
      </c>
      <c r="J31" s="30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/>
      <c r="D35" s="30">
        <f t="shared" si="0"/>
        <v>0</v>
      </c>
      <c r="E35" s="59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3106</v>
      </c>
      <c r="D39" s="30">
        <f t="shared" si="0"/>
        <v>3106</v>
      </c>
      <c r="E39" s="59"/>
      <c r="F39" s="30">
        <f t="shared" si="1"/>
        <v>0</v>
      </c>
      <c r="G39" s="60">
        <v>371218</v>
      </c>
      <c r="H39" s="30">
        <f t="shared" si="2"/>
        <v>371218</v>
      </c>
      <c r="I39" s="30">
        <f t="shared" si="3"/>
        <v>374324</v>
      </c>
      <c r="J39" s="30">
        <f t="shared" si="4"/>
        <v>374324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>
        <v>1547</v>
      </c>
      <c r="D42" s="30">
        <f t="shared" si="0"/>
        <v>1547</v>
      </c>
      <c r="E42" s="59"/>
      <c r="F42" s="30">
        <f t="shared" si="1"/>
        <v>0</v>
      </c>
      <c r="G42" s="60">
        <v>3094</v>
      </c>
      <c r="H42" s="30">
        <f t="shared" si="2"/>
        <v>3094</v>
      </c>
      <c r="I42" s="30">
        <f t="shared" si="3"/>
        <v>4641</v>
      </c>
      <c r="J42" s="30">
        <f t="shared" si="4"/>
        <v>4641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/>
      <c r="D44" s="30">
        <f t="shared" si="0"/>
        <v>0</v>
      </c>
      <c r="E44" s="59"/>
      <c r="F44" s="30">
        <f t="shared" si="1"/>
        <v>0</v>
      </c>
      <c r="G44" s="60"/>
      <c r="H44" s="30">
        <f t="shared" si="2"/>
        <v>0</v>
      </c>
      <c r="I44" s="30">
        <f t="shared" si="3"/>
        <v>0</v>
      </c>
      <c r="J44" s="30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/>
      <c r="D47" s="30">
        <f t="shared" si="0"/>
        <v>0</v>
      </c>
      <c r="E47" s="59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>
        <v>621</v>
      </c>
      <c r="F48" s="30">
        <f t="shared" si="1"/>
        <v>621</v>
      </c>
      <c r="G48" s="60">
        <v>4341</v>
      </c>
      <c r="H48" s="30">
        <f t="shared" si="2"/>
        <v>4341</v>
      </c>
      <c r="I48" s="30">
        <f t="shared" si="3"/>
        <v>4962</v>
      </c>
      <c r="J48" s="30">
        <f t="shared" si="4"/>
        <v>4962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/>
      <c r="F50" s="30">
        <f t="shared" si="1"/>
        <v>0</v>
      </c>
      <c r="G50" s="60"/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/>
      <c r="D51" s="30">
        <f t="shared" si="0"/>
        <v>0</v>
      </c>
      <c r="E51" s="59"/>
      <c r="F51" s="30">
        <f t="shared" si="1"/>
        <v>0</v>
      </c>
      <c r="G51" s="60"/>
      <c r="H51" s="30">
        <f t="shared" si="2"/>
        <v>0</v>
      </c>
      <c r="I51" s="30">
        <f t="shared" si="3"/>
        <v>0</v>
      </c>
      <c r="J51" s="30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>
        <v>1624</v>
      </c>
      <c r="D55" s="30">
        <f t="shared" si="0"/>
        <v>1624</v>
      </c>
      <c r="E55" s="59"/>
      <c r="F55" s="30">
        <f t="shared" si="1"/>
        <v>0</v>
      </c>
      <c r="G55" s="60">
        <v>1624</v>
      </c>
      <c r="H55" s="30">
        <f t="shared" si="2"/>
        <v>1624</v>
      </c>
      <c r="I55" s="30">
        <f t="shared" si="3"/>
        <v>3248</v>
      </c>
      <c r="J55" s="30">
        <f t="shared" si="4"/>
        <v>3248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/>
      <c r="D60" s="30">
        <f t="shared" si="0"/>
        <v>0</v>
      </c>
      <c r="E60" s="59">
        <v>1146</v>
      </c>
      <c r="F60" s="30">
        <f t="shared" si="1"/>
        <v>1146</v>
      </c>
      <c r="G60" s="60">
        <v>1146</v>
      </c>
      <c r="H60" s="30">
        <f t="shared" si="2"/>
        <v>1146</v>
      </c>
      <c r="I60" s="30">
        <f t="shared" si="3"/>
        <v>2292</v>
      </c>
      <c r="J60" s="30">
        <f t="shared" si="4"/>
        <v>2292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4914</v>
      </c>
      <c r="D72" s="32">
        <f t="shared" si="10"/>
        <v>4914</v>
      </c>
      <c r="E72" s="32">
        <f t="shared" si="10"/>
        <v>2556</v>
      </c>
      <c r="F72" s="32">
        <f t="shared" si="10"/>
        <v>2556</v>
      </c>
      <c r="G72" s="32">
        <f t="shared" si="10"/>
        <v>183423</v>
      </c>
      <c r="H72" s="32">
        <f t="shared" si="10"/>
        <v>183423</v>
      </c>
      <c r="I72" s="32">
        <f t="shared" si="10"/>
        <v>190893</v>
      </c>
      <c r="J72" s="32">
        <f t="shared" si="10"/>
        <v>190893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6277</v>
      </c>
      <c r="D73" s="32">
        <f t="shared" si="11"/>
        <v>6277</v>
      </c>
      <c r="E73" s="32">
        <f t="shared" si="11"/>
        <v>1767</v>
      </c>
      <c r="F73" s="32">
        <f t="shared" si="11"/>
        <v>1767</v>
      </c>
      <c r="G73" s="32">
        <f t="shared" si="11"/>
        <v>381423</v>
      </c>
      <c r="H73" s="32">
        <f t="shared" si="11"/>
        <v>381423</v>
      </c>
      <c r="I73" s="32">
        <f t="shared" si="11"/>
        <v>389467</v>
      </c>
      <c r="J73" s="32">
        <f t="shared" si="11"/>
        <v>389467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11191</v>
      </c>
      <c r="D74" s="32">
        <f t="shared" ref="D74:J74" si="12">SUM(D72:D73)</f>
        <v>11191</v>
      </c>
      <c r="E74" s="36">
        <f t="shared" si="12"/>
        <v>4323</v>
      </c>
      <c r="F74" s="32">
        <f t="shared" si="12"/>
        <v>4323</v>
      </c>
      <c r="G74" s="36">
        <f t="shared" si="12"/>
        <v>564846</v>
      </c>
      <c r="H74" s="32">
        <f t="shared" si="12"/>
        <v>564846</v>
      </c>
      <c r="I74" s="32">
        <f t="shared" si="12"/>
        <v>580360</v>
      </c>
      <c r="J74" s="32">
        <f t="shared" si="12"/>
        <v>580360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tabSelected="1" workbookViewId="0">
      <pane ySplit="4" topLeftCell="A62" activePane="bottomLeft" state="frozen"/>
      <selection pane="bottomLeft" activeCell="F63" sqref="F63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0</v>
      </c>
      <c r="E5" s="8"/>
      <c r="F5" s="31">
        <f>(Jul!E5*10)+(Aug!E5*9)+(Sep!E5*8)+(Oct!E5*7)+(Nov!E5*6)+(Dec!E5*5)+(Jan!E5*4)+(Feb!E5*3)+(Mar!E5*2)+(Apr!E5*1)</f>
        <v>0</v>
      </c>
      <c r="G5" s="8"/>
      <c r="H5" s="31">
        <f>Mar!H5+G5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0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0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1538</v>
      </c>
      <c r="D8" s="31">
        <f>(Jul!C8*10)+(Aug!C8*9)+(Sep!C8*8)+(Oct!C8*7)+(Nov!C8*6)+(Dec!C8*5)+(Jan!C8*4)+(Feb!C8*3)+(Mar!C8*2)+(Apr!C8*1)</f>
        <v>21054</v>
      </c>
      <c r="E8" s="8"/>
      <c r="F8" s="31">
        <f>(Jul!E8*10)+(Aug!E8*9)+(Sep!E8*8)+(Oct!E8*7)+(Nov!E8*6)+(Dec!E8*5)+(Jan!E8*4)+(Feb!E8*3)+(Mar!E8*2)+(Apr!E8*1)</f>
        <v>0</v>
      </c>
      <c r="G8" s="8">
        <v>5462</v>
      </c>
      <c r="H8" s="31">
        <f>Mar!H8+G8</f>
        <v>157249</v>
      </c>
      <c r="I8" s="31">
        <f t="shared" si="0"/>
        <v>7000</v>
      </c>
      <c r="J8" s="31">
        <f t="shared" si="1"/>
        <v>178303</v>
      </c>
    </row>
    <row r="9" spans="1:10" s="1" customFormat="1" ht="15.75" customHeight="1" x14ac:dyDescent="0.2">
      <c r="A9" s="5" t="s">
        <v>27</v>
      </c>
      <c r="B9" s="6" t="s">
        <v>22</v>
      </c>
      <c r="C9" s="7">
        <v>9305</v>
      </c>
      <c r="D9" s="31">
        <f>(Jul!C9*10)+(Aug!C9*9)+(Sep!C9*8)+(Oct!C9*7)+(Nov!C9*6)+(Dec!C9*5)+(Jan!C9*4)+(Feb!C9*3)+(Mar!C9*2)+(Apr!C9*1)</f>
        <v>396499</v>
      </c>
      <c r="E9" s="8"/>
      <c r="F9" s="31">
        <f>(Jul!E9*10)+(Aug!E9*9)+(Sep!E9*8)+(Oct!E9*7)+(Nov!E9*6)+(Dec!E9*5)+(Jan!E9*4)+(Feb!E9*3)+(Mar!E9*2)+(Apr!E9*1)</f>
        <v>10988</v>
      </c>
      <c r="G9" s="8">
        <v>42470</v>
      </c>
      <c r="H9" s="31">
        <f>Mar!H9+G9</f>
        <v>963511</v>
      </c>
      <c r="I9" s="31">
        <f t="shared" si="0"/>
        <v>51775</v>
      </c>
      <c r="J9" s="31">
        <f t="shared" si="1"/>
        <v>1370998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32392</v>
      </c>
      <c r="E10" s="8"/>
      <c r="F10" s="31">
        <f>(Jul!E10*10)+(Aug!E10*9)+(Sep!E10*8)+(Oct!E10*7)+(Nov!E10*6)+(Dec!E10*5)+(Jan!E10*4)+(Feb!E10*3)+(Mar!E10*2)+(Apr!E10*1)</f>
        <v>0</v>
      </c>
      <c r="G10" s="8"/>
      <c r="H10" s="31">
        <f>Mar!H10+G10</f>
        <v>79133</v>
      </c>
      <c r="I10" s="31">
        <f t="shared" si="0"/>
        <v>0</v>
      </c>
      <c r="J10" s="31">
        <f t="shared" si="1"/>
        <v>111525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6031</v>
      </c>
      <c r="D11" s="31">
        <f>(Jul!C11*10)+(Aug!C11*9)+(Sep!C11*8)+(Oct!C11*7)+(Nov!C11*6)+(Dec!C11*5)+(Jan!C11*4)+(Feb!C11*3)+(Mar!C11*2)+(Apr!C11*1)</f>
        <v>101500</v>
      </c>
      <c r="E11" s="8">
        <v>2488</v>
      </c>
      <c r="F11" s="31">
        <f>(Jul!E11*10)+(Aug!E11*9)+(Sep!E11*8)+(Oct!E11*7)+(Nov!E11*6)+(Dec!E11*5)+(Jan!E11*4)+(Feb!E11*3)+(Mar!E11*2)+(Apr!E11*1)</f>
        <v>126997</v>
      </c>
      <c r="G11" s="8">
        <v>42204</v>
      </c>
      <c r="H11" s="31">
        <f>Mar!H11+G11</f>
        <v>278665</v>
      </c>
      <c r="I11" s="31">
        <f t="shared" si="0"/>
        <v>50723</v>
      </c>
      <c r="J11" s="31">
        <f t="shared" si="1"/>
        <v>507162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0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225</v>
      </c>
      <c r="D13" s="31">
        <f>(Jul!C13*10)+(Aug!C13*9)+(Sep!C13*8)+(Oct!C13*7)+(Nov!C13*6)+(Dec!C13*5)+(Jan!C13*4)+(Feb!C13*3)+(Mar!C13*2)+(Apr!C13*1)</f>
        <v>48131</v>
      </c>
      <c r="E13" s="8"/>
      <c r="F13" s="31">
        <f>(Jul!E13*10)+(Aug!E13*9)+(Sep!E13*8)+(Oct!E13*7)+(Nov!E13*6)+(Dec!E13*5)+(Jan!E13*4)+(Feb!E13*3)+(Mar!E13*2)+(Apr!E13*1)</f>
        <v>0</v>
      </c>
      <c r="G13" s="8">
        <v>775</v>
      </c>
      <c r="H13" s="31">
        <f>Mar!H13+G13</f>
        <v>43894</v>
      </c>
      <c r="I13" s="31">
        <f t="shared" si="0"/>
        <v>1000</v>
      </c>
      <c r="J13" s="31">
        <f t="shared" si="1"/>
        <v>92025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0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12816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12693</v>
      </c>
      <c r="I16" s="31">
        <f t="shared" si="0"/>
        <v>0</v>
      </c>
      <c r="J16" s="31">
        <f t="shared" si="1"/>
        <v>25509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0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0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144</v>
      </c>
      <c r="D21" s="31">
        <f>(Jul!C21*10)+(Aug!C21*9)+(Sep!C21*8)+(Oct!C21*7)+(Nov!C21*6)+(Dec!C21*5)+(Jan!C21*4)+(Feb!C21*3)+(Mar!C21*2)+(Apr!C21*1)</f>
        <v>35474</v>
      </c>
      <c r="E21" s="8"/>
      <c r="F21" s="31">
        <f>(Jul!E21*10)+(Aug!E21*9)+(Sep!E21*8)+(Oct!E21*7)+(Nov!E21*6)+(Dec!E21*5)+(Jan!E21*4)+(Feb!E21*3)+(Mar!E21*2)+(Apr!E21*1)</f>
        <v>0</v>
      </c>
      <c r="G21" s="8">
        <v>1003</v>
      </c>
      <c r="H21" s="31">
        <f>Mar!H21+G21</f>
        <v>76161</v>
      </c>
      <c r="I21" s="31">
        <f t="shared" si="0"/>
        <v>1147</v>
      </c>
      <c r="J21" s="31">
        <f t="shared" si="1"/>
        <v>111635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420</v>
      </c>
      <c r="D22" s="31">
        <f>(Jul!C22*10)+(Aug!C22*9)+(Sep!C22*8)+(Oct!C22*7)+(Nov!C22*6)+(Dec!C22*5)+(Jan!C22*4)+(Feb!C22*3)+(Mar!C22*2)+(Apr!C22*1)</f>
        <v>12906</v>
      </c>
      <c r="E22" s="8"/>
      <c r="F22" s="31">
        <f>(Jul!E22*10)+(Aug!E22*9)+(Sep!E22*8)+(Oct!E22*7)+(Nov!E22*6)+(Dec!E22*5)+(Jan!E22*4)+(Feb!E22*3)+(Mar!E22*2)+(Apr!E22*1)</f>
        <v>0</v>
      </c>
      <c r="G22" s="8">
        <v>840</v>
      </c>
      <c r="H22" s="31">
        <f>Mar!H22+G22</f>
        <v>43374</v>
      </c>
      <c r="I22" s="31">
        <f t="shared" si="0"/>
        <v>1260</v>
      </c>
      <c r="J22" s="31">
        <f t="shared" si="1"/>
        <v>56280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0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0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0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15546</v>
      </c>
      <c r="E27" s="8"/>
      <c r="F27" s="31">
        <f>(Jul!E27*10)+(Aug!E27*9)+(Sep!E27*8)+(Oct!E27*7)+(Nov!E27*6)+(Dec!E27*5)+(Jan!E27*4)+(Feb!E27*3)+(Mar!E27*2)+(Apr!E27*1)</f>
        <v>18228</v>
      </c>
      <c r="G27" s="8"/>
      <c r="H27" s="31">
        <f>Mar!H27+G27</f>
        <v>48300</v>
      </c>
      <c r="I27" s="31">
        <f t="shared" si="0"/>
        <v>0</v>
      </c>
      <c r="J27" s="31">
        <f t="shared" si="1"/>
        <v>82074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1358</v>
      </c>
      <c r="D28" s="31">
        <f>(Jul!C28*10)+(Aug!C28*9)+(Sep!C28*8)+(Oct!C28*7)+(Nov!C28*6)+(Dec!C28*5)+(Jan!C28*4)+(Feb!C28*3)+(Mar!C28*2)+(Apr!C28*1)</f>
        <v>1358</v>
      </c>
      <c r="E28" s="8"/>
      <c r="F28" s="31">
        <f>(Jul!E28*10)+(Aug!E28*9)+(Sep!E28*8)+(Oct!E28*7)+(Nov!E28*6)+(Dec!E28*5)+(Jan!E28*4)+(Feb!E28*3)+(Mar!E28*2)+(Apr!E28*1)</f>
        <v>0</v>
      </c>
      <c r="G28" s="8">
        <v>3358</v>
      </c>
      <c r="H28" s="31">
        <f>Mar!H28+G28</f>
        <v>3358</v>
      </c>
      <c r="I28" s="31">
        <f t="shared" si="0"/>
        <v>4716</v>
      </c>
      <c r="J28" s="31">
        <f t="shared" si="1"/>
        <v>4716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0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0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0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0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0</v>
      </c>
      <c r="E35" s="8"/>
      <c r="F35" s="31">
        <f>(Jul!E35*10)+(Aug!E35*9)+(Sep!E35*8)+(Oct!E35*7)+(Nov!E35*6)+(Dec!E35*5)+(Jan!E35*4)+(Feb!E35*3)+(Mar!E35*2)+(Apr!E35*1)</f>
        <v>0</v>
      </c>
      <c r="G35" s="8"/>
      <c r="H35" s="31">
        <f>Mar!H35+G35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0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288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2560</v>
      </c>
      <c r="I38" s="31">
        <f t="shared" si="0"/>
        <v>0</v>
      </c>
      <c r="J38" s="31">
        <f t="shared" si="1"/>
        <v>2848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31060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371218</v>
      </c>
      <c r="I39" s="31">
        <f t="shared" si="0"/>
        <v>0</v>
      </c>
      <c r="J39" s="31">
        <f t="shared" si="1"/>
        <v>402278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0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20548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6427</v>
      </c>
      <c r="I42" s="31">
        <f t="shared" si="0"/>
        <v>0</v>
      </c>
      <c r="J42" s="31">
        <f t="shared" si="1"/>
        <v>26975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1358</v>
      </c>
      <c r="D43" s="31">
        <f>(Jul!C43*10)+(Aug!C43*9)+(Sep!C43*8)+(Oct!C43*7)+(Nov!C43*6)+(Dec!C43*5)+(Jan!C43*4)+(Feb!C43*3)+(Mar!C43*2)+(Apr!C43*1)</f>
        <v>16668</v>
      </c>
      <c r="E43" s="8"/>
      <c r="F43" s="31">
        <f>(Jul!E43*10)+(Aug!E43*9)+(Sep!E43*8)+(Oct!E43*7)+(Nov!E43*6)+(Dec!E43*5)+(Jan!E43*4)+(Feb!E43*3)+(Mar!E43*2)+(Apr!E43*1)</f>
        <v>0</v>
      </c>
      <c r="G43" s="8">
        <v>4073</v>
      </c>
      <c r="H43" s="31">
        <f>Mar!H43+G43</f>
        <v>34600</v>
      </c>
      <c r="I43" s="31">
        <f t="shared" si="0"/>
        <v>5431</v>
      </c>
      <c r="J43" s="31">
        <f t="shared" si="1"/>
        <v>51268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3798</v>
      </c>
      <c r="E44" s="8"/>
      <c r="F44" s="31">
        <f>(Jul!E44*10)+(Aug!E44*9)+(Sep!E44*8)+(Oct!E44*7)+(Nov!E44*6)+(Dec!E44*5)+(Jan!E44*4)+(Feb!E44*3)+(Mar!E44*2)+(Apr!E44*1)</f>
        <v>0</v>
      </c>
      <c r="G44" s="8"/>
      <c r="H44" s="31">
        <f>Mar!H44+G44</f>
        <v>43333</v>
      </c>
      <c r="I44" s="31">
        <f t="shared" si="0"/>
        <v>0</v>
      </c>
      <c r="J44" s="31">
        <f t="shared" si="1"/>
        <v>47131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0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16155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17871</v>
      </c>
      <c r="I46" s="31">
        <f t="shared" si="0"/>
        <v>0</v>
      </c>
      <c r="J46" s="31">
        <f t="shared" si="1"/>
        <v>34026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0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0</v>
      </c>
      <c r="E48" s="8"/>
      <c r="F48" s="31">
        <f>(Jul!E48*10)+(Aug!E48*9)+(Sep!E48*8)+(Oct!E48*7)+(Nov!E48*6)+(Dec!E48*5)+(Jan!E48*4)+(Feb!E48*3)+(Mar!E48*2)+(Apr!E48*1)</f>
        <v>6210</v>
      </c>
      <c r="G48" s="8"/>
      <c r="H48" s="31">
        <f>Mar!H48+G48</f>
        <v>4341</v>
      </c>
      <c r="I48" s="31">
        <f t="shared" si="0"/>
        <v>0</v>
      </c>
      <c r="J48" s="31">
        <f t="shared" si="1"/>
        <v>10551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0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0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855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6437</v>
      </c>
      <c r="I51" s="31">
        <f t="shared" si="0"/>
        <v>0</v>
      </c>
      <c r="J51" s="31">
        <f t="shared" si="1"/>
        <v>7292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0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882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1770</v>
      </c>
      <c r="I53" s="31">
        <f t="shared" si="0"/>
        <v>0</v>
      </c>
      <c r="J53" s="31">
        <f t="shared" si="1"/>
        <v>2652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0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19720</v>
      </c>
      <c r="E55" s="8"/>
      <c r="F55" s="31">
        <f>(Jul!E55*10)+(Aug!E55*9)+(Sep!E55*8)+(Oct!E55*7)+(Nov!E55*6)+(Dec!E55*5)+(Jan!E55*4)+(Feb!E55*3)+(Mar!E55*2)+(Apr!E55*1)</f>
        <v>0</v>
      </c>
      <c r="G55" s="8"/>
      <c r="H55" s="31">
        <f>Mar!H55+G55</f>
        <v>5545</v>
      </c>
      <c r="I55" s="31">
        <f t="shared" si="0"/>
        <v>0</v>
      </c>
      <c r="J55" s="31">
        <f t="shared" si="1"/>
        <v>25265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2446</v>
      </c>
      <c r="D60" s="31">
        <f>(Jul!C60*10)+(Aug!C60*9)+(Sep!C60*8)+(Oct!C60*7)+(Nov!C60*6)+(Dec!C60*5)+(Jan!C60*4)+(Feb!C60*3)+(Mar!C60*2)+(Apr!C60*1)</f>
        <v>40651</v>
      </c>
      <c r="E60" s="8">
        <v>3530</v>
      </c>
      <c r="F60" s="31">
        <f>(Jul!E60*10)+(Aug!E60*9)+(Sep!E60*8)+(Oct!E60*7)+(Nov!E60*6)+(Dec!E60*5)+(Jan!E60*4)+(Feb!E60*3)+(Mar!E60*2)+(Apr!E60*1)</f>
        <v>22496</v>
      </c>
      <c r="G60" s="8">
        <v>54461</v>
      </c>
      <c r="H60" s="31">
        <f>Mar!H60+G60</f>
        <v>226199</v>
      </c>
      <c r="I60" s="31">
        <f t="shared" si="0"/>
        <v>60437</v>
      </c>
      <c r="J60" s="31">
        <f t="shared" si="1"/>
        <v>289346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0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0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0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19021</v>
      </c>
      <c r="D72" s="32">
        <f t="shared" si="4"/>
        <v>677676</v>
      </c>
      <c r="E72" s="32">
        <f t="shared" si="4"/>
        <v>2488</v>
      </c>
      <c r="F72" s="32">
        <f t="shared" si="4"/>
        <v>156213</v>
      </c>
      <c r="G72" s="32">
        <f t="shared" si="4"/>
        <v>96112</v>
      </c>
      <c r="H72" s="32">
        <f t="shared" si="4"/>
        <v>1706338</v>
      </c>
      <c r="I72" s="32">
        <f t="shared" si="4"/>
        <v>117621</v>
      </c>
      <c r="J72" s="32">
        <f t="shared" si="4"/>
        <v>2540227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3804</v>
      </c>
      <c r="D73" s="32">
        <f t="shared" si="5"/>
        <v>150625</v>
      </c>
      <c r="E73" s="32">
        <f t="shared" si="5"/>
        <v>3530</v>
      </c>
      <c r="F73" s="32">
        <f t="shared" si="5"/>
        <v>28706</v>
      </c>
      <c r="G73" s="32">
        <f t="shared" si="5"/>
        <v>58534</v>
      </c>
      <c r="H73" s="32">
        <f t="shared" si="5"/>
        <v>723877</v>
      </c>
      <c r="I73" s="32">
        <f t="shared" si="5"/>
        <v>65868</v>
      </c>
      <c r="J73" s="32">
        <f t="shared" si="5"/>
        <v>903208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22825</v>
      </c>
      <c r="D74" s="32">
        <f t="shared" ref="D74:J74" si="6">SUM(D72:D73)</f>
        <v>828301</v>
      </c>
      <c r="E74" s="32">
        <f t="shared" si="6"/>
        <v>6018</v>
      </c>
      <c r="F74" s="32">
        <f t="shared" si="6"/>
        <v>184919</v>
      </c>
      <c r="G74" s="32">
        <f t="shared" si="6"/>
        <v>154646</v>
      </c>
      <c r="H74" s="32">
        <f t="shared" si="6"/>
        <v>2430215</v>
      </c>
      <c r="I74" s="32">
        <f t="shared" si="6"/>
        <v>183489</v>
      </c>
      <c r="J74" s="32">
        <f t="shared" si="6"/>
        <v>3443435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3" activePane="bottomLeft" state="frozen"/>
      <selection pane="bottomLeft" activeCell="G5" sqref="G5: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0</v>
      </c>
      <c r="E5" s="8"/>
      <c r="F5" s="31">
        <f>(Jul!E5*11)+(Aug!E5*10)+(Sep!E5*9)+(Oct!E5*8)+(Nov!E5*7)+(Dec!E5*6)+(Jan!E5*5)+(Feb!E5*4)+(Mar!E5*3)+(Apr!E5*2)+(May!E5*1)</f>
        <v>0</v>
      </c>
      <c r="G5" s="8"/>
      <c r="H5" s="31">
        <f>Apr!H5+G5</f>
        <v>0</v>
      </c>
      <c r="I5" s="31">
        <f t="shared" ref="I5:I63" si="0">C5+E5+G5</f>
        <v>0</v>
      </c>
      <c r="J5" s="49">
        <f t="shared" ref="J5:J63" si="1">D5+F5+H5</f>
        <v>0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0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0</v>
      </c>
      <c r="I6" s="31">
        <f t="shared" si="0"/>
        <v>0</v>
      </c>
      <c r="J6" s="49">
        <f t="shared" si="1"/>
        <v>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0</v>
      </c>
      <c r="I7" s="31">
        <f t="shared" si="0"/>
        <v>0</v>
      </c>
      <c r="J7" s="49">
        <f t="shared" si="1"/>
        <v>0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27135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157249</v>
      </c>
      <c r="I8" s="31">
        <f t="shared" si="0"/>
        <v>0</v>
      </c>
      <c r="J8" s="49">
        <f t="shared" si="1"/>
        <v>184384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470807</v>
      </c>
      <c r="E9" s="8"/>
      <c r="F9" s="31">
        <f>(Jul!E9*11)+(Aug!E9*10)+(Sep!E9*9)+(Oct!E9*8)+(Nov!E9*7)+(Dec!E9*6)+(Jan!E9*5)+(Feb!E9*4)+(Mar!E9*3)+(Apr!E9*2)+(May!E9*1)</f>
        <v>12352</v>
      </c>
      <c r="G9" s="8"/>
      <c r="H9" s="31">
        <f>Apr!H9+G9</f>
        <v>963511</v>
      </c>
      <c r="I9" s="31">
        <f t="shared" si="0"/>
        <v>0</v>
      </c>
      <c r="J9" s="49">
        <f t="shared" si="1"/>
        <v>1446670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40490</v>
      </c>
      <c r="E10" s="8"/>
      <c r="F10" s="31">
        <f>(Jul!E10*11)+(Aug!E10*10)+(Sep!E10*9)+(Oct!E10*8)+(Nov!E10*7)+(Dec!E10*6)+(Jan!E10*5)+(Feb!E10*4)+(Mar!E10*3)+(Apr!E10*2)+(May!E10*1)</f>
        <v>0</v>
      </c>
      <c r="G10" s="8"/>
      <c r="H10" s="31">
        <f>Apr!H10+G10</f>
        <v>79133</v>
      </c>
      <c r="I10" s="31">
        <f t="shared" si="0"/>
        <v>0</v>
      </c>
      <c r="J10" s="49">
        <f t="shared" si="1"/>
        <v>119623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127860</v>
      </c>
      <c r="E11" s="8"/>
      <c r="F11" s="31">
        <f>(Jul!E11*11)+(Aug!E11*10)+(Sep!E11*9)+(Oct!E11*8)+(Nov!E11*7)+(Dec!E11*6)+(Jan!E11*5)+(Feb!E11*4)+(Mar!E11*3)+(Apr!E11*2)+(May!E11*1)</f>
        <v>145567</v>
      </c>
      <c r="G11" s="8"/>
      <c r="H11" s="31">
        <f>Apr!H11+G11</f>
        <v>278665</v>
      </c>
      <c r="I11" s="31">
        <f t="shared" si="0"/>
        <v>0</v>
      </c>
      <c r="J11" s="49">
        <f t="shared" si="1"/>
        <v>552092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0</v>
      </c>
      <c r="I12" s="31">
        <f t="shared" si="0"/>
        <v>0</v>
      </c>
      <c r="J12" s="49">
        <f t="shared" si="1"/>
        <v>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54926</v>
      </c>
      <c r="E13" s="8"/>
      <c r="F13" s="31">
        <f>(Jul!E13*11)+(Aug!E13*10)+(Sep!E13*9)+(Oct!E13*8)+(Nov!E13*7)+(Dec!E13*6)+(Jan!E13*5)+(Feb!E13*4)+(Mar!E13*3)+(Apr!E13*2)+(May!E13*1)</f>
        <v>0</v>
      </c>
      <c r="G13" s="8"/>
      <c r="H13" s="31">
        <f>Apr!H13+G13</f>
        <v>43894</v>
      </c>
      <c r="I13" s="31">
        <f t="shared" si="0"/>
        <v>0</v>
      </c>
      <c r="J13" s="49">
        <f t="shared" si="1"/>
        <v>98820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0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0</v>
      </c>
      <c r="I14" s="31">
        <f t="shared" si="0"/>
        <v>0</v>
      </c>
      <c r="J14" s="49">
        <f t="shared" si="1"/>
        <v>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0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0</v>
      </c>
      <c r="I15" s="31">
        <f t="shared" si="0"/>
        <v>0</v>
      </c>
      <c r="J15" s="49">
        <f t="shared" si="1"/>
        <v>0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16020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12693</v>
      </c>
      <c r="I16" s="31">
        <f t="shared" si="0"/>
        <v>0</v>
      </c>
      <c r="J16" s="49">
        <f t="shared" si="1"/>
        <v>28713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0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0</v>
      </c>
      <c r="I17" s="31">
        <f t="shared" si="0"/>
        <v>0</v>
      </c>
      <c r="J17" s="49">
        <f t="shared" si="1"/>
        <v>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0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0</v>
      </c>
      <c r="I20" s="31">
        <f t="shared" si="0"/>
        <v>0</v>
      </c>
      <c r="J20" s="49">
        <f t="shared" si="1"/>
        <v>0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43810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76161</v>
      </c>
      <c r="I21" s="31">
        <f t="shared" si="0"/>
        <v>0</v>
      </c>
      <c r="J21" s="49">
        <f t="shared" si="1"/>
        <v>119971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16023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43374</v>
      </c>
      <c r="I22" s="31">
        <f t="shared" si="0"/>
        <v>0</v>
      </c>
      <c r="J22" s="49">
        <f t="shared" si="1"/>
        <v>59397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0</v>
      </c>
      <c r="I23" s="31">
        <f t="shared" si="0"/>
        <v>0</v>
      </c>
      <c r="J23" s="49">
        <f t="shared" si="1"/>
        <v>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0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0</v>
      </c>
      <c r="I24" s="31">
        <f t="shared" si="0"/>
        <v>0</v>
      </c>
      <c r="J24" s="49">
        <f t="shared" si="1"/>
        <v>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0</v>
      </c>
      <c r="I25" s="31">
        <f t="shared" si="0"/>
        <v>0</v>
      </c>
      <c r="J25" s="49">
        <f t="shared" si="1"/>
        <v>0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0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0</v>
      </c>
      <c r="I26" s="31">
        <f t="shared" si="0"/>
        <v>0</v>
      </c>
      <c r="J26" s="49">
        <f t="shared" si="1"/>
        <v>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19466</v>
      </c>
      <c r="E27" s="8"/>
      <c r="F27" s="31">
        <f>(Jul!E27*11)+(Aug!E27*10)+(Sep!E27*9)+(Oct!E27*8)+(Nov!E27*7)+(Dec!E27*6)+(Jan!E27*5)+(Feb!E27*4)+(Mar!E27*3)+(Apr!E27*2)+(May!E27*1)</f>
        <v>20629</v>
      </c>
      <c r="G27" s="8"/>
      <c r="H27" s="31">
        <f>Apr!H27+G27</f>
        <v>48300</v>
      </c>
      <c r="I27" s="31">
        <f t="shared" si="0"/>
        <v>0</v>
      </c>
      <c r="J27" s="49">
        <f t="shared" si="1"/>
        <v>88395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2716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3358</v>
      </c>
      <c r="I28" s="31">
        <f t="shared" si="0"/>
        <v>0</v>
      </c>
      <c r="J28" s="49">
        <f t="shared" si="1"/>
        <v>6074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0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0</v>
      </c>
      <c r="I29" s="31">
        <f t="shared" si="0"/>
        <v>0</v>
      </c>
      <c r="J29" s="49">
        <f t="shared" si="1"/>
        <v>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0</v>
      </c>
      <c r="I30" s="31">
        <f t="shared" si="0"/>
        <v>0</v>
      </c>
      <c r="J30" s="49">
        <f t="shared" si="1"/>
        <v>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0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0</v>
      </c>
      <c r="I31" s="31">
        <f t="shared" si="0"/>
        <v>0</v>
      </c>
      <c r="J31" s="49">
        <f t="shared" si="1"/>
        <v>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0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0</v>
      </c>
      <c r="I32" s="31">
        <f t="shared" si="0"/>
        <v>0</v>
      </c>
      <c r="J32" s="49">
        <f t="shared" si="1"/>
        <v>0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0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0</v>
      </c>
      <c r="I33" s="31">
        <f t="shared" si="0"/>
        <v>0</v>
      </c>
      <c r="J33" s="49">
        <f t="shared" si="1"/>
        <v>0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0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0</v>
      </c>
      <c r="I35" s="31">
        <f t="shared" si="0"/>
        <v>0</v>
      </c>
      <c r="J35" s="49">
        <f t="shared" si="1"/>
        <v>0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0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0</v>
      </c>
      <c r="I37" s="31">
        <f t="shared" si="0"/>
        <v>0</v>
      </c>
      <c r="J37" s="49">
        <f t="shared" si="1"/>
        <v>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432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2560</v>
      </c>
      <c r="I38" s="31">
        <f t="shared" si="0"/>
        <v>0</v>
      </c>
      <c r="J38" s="49">
        <f t="shared" si="1"/>
        <v>2992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34166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371218</v>
      </c>
      <c r="I39" s="31">
        <f t="shared" si="0"/>
        <v>0</v>
      </c>
      <c r="J39" s="49">
        <f t="shared" si="1"/>
        <v>405384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0</v>
      </c>
      <c r="I41" s="31">
        <f t="shared" si="0"/>
        <v>0</v>
      </c>
      <c r="J41" s="49">
        <f t="shared" si="1"/>
        <v>0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23013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6427</v>
      </c>
      <c r="I42" s="31">
        <f t="shared" si="0"/>
        <v>0</v>
      </c>
      <c r="J42" s="49">
        <f t="shared" si="1"/>
        <v>29440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22245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34600</v>
      </c>
      <c r="I43" s="31">
        <f t="shared" si="0"/>
        <v>0</v>
      </c>
      <c r="J43" s="49">
        <f t="shared" si="1"/>
        <v>56845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5697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43333</v>
      </c>
      <c r="I44" s="31">
        <f t="shared" si="0"/>
        <v>0</v>
      </c>
      <c r="J44" s="49">
        <f t="shared" si="1"/>
        <v>49030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0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0</v>
      </c>
      <c r="I45" s="31">
        <f t="shared" si="0"/>
        <v>0</v>
      </c>
      <c r="J45" s="49">
        <f t="shared" si="1"/>
        <v>0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17950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17871</v>
      </c>
      <c r="I46" s="31">
        <f t="shared" si="0"/>
        <v>0</v>
      </c>
      <c r="J46" s="49">
        <f t="shared" si="1"/>
        <v>35821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0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0</v>
      </c>
      <c r="I47" s="31">
        <f t="shared" si="0"/>
        <v>0</v>
      </c>
      <c r="J47" s="49">
        <f t="shared" si="1"/>
        <v>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0</v>
      </c>
      <c r="E48" s="8"/>
      <c r="F48" s="31">
        <f>(Jul!E48*11)+(Aug!E48*10)+(Sep!E48*9)+(Oct!E48*8)+(Nov!E48*7)+(Dec!E48*6)+(Jan!E48*5)+(Feb!E48*4)+(Mar!E48*3)+(Apr!E48*2)+(May!E48*1)</f>
        <v>6831</v>
      </c>
      <c r="G48" s="8"/>
      <c r="H48" s="31">
        <f>Apr!H48+G48</f>
        <v>4341</v>
      </c>
      <c r="I48" s="31">
        <f t="shared" si="0"/>
        <v>0</v>
      </c>
      <c r="J48" s="49">
        <f t="shared" si="1"/>
        <v>11172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0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3576</v>
      </c>
      <c r="I49" s="31">
        <f t="shared" si="0"/>
        <v>0</v>
      </c>
      <c r="J49" s="49">
        <f t="shared" si="1"/>
        <v>3576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0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0</v>
      </c>
      <c r="I50" s="31">
        <f t="shared" si="0"/>
        <v>0</v>
      </c>
      <c r="J50" s="49">
        <f t="shared" si="1"/>
        <v>0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1140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6437</v>
      </c>
      <c r="I51" s="31">
        <f t="shared" si="0"/>
        <v>0</v>
      </c>
      <c r="J51" s="49">
        <f t="shared" si="1"/>
        <v>7577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0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0</v>
      </c>
      <c r="I52" s="31">
        <f t="shared" si="0"/>
        <v>0</v>
      </c>
      <c r="J52" s="49">
        <f t="shared" si="1"/>
        <v>0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1323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1770</v>
      </c>
      <c r="I53" s="31">
        <f t="shared" si="0"/>
        <v>0</v>
      </c>
      <c r="J53" s="49">
        <f t="shared" si="1"/>
        <v>3093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0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0</v>
      </c>
      <c r="I54" s="31">
        <f t="shared" si="0"/>
        <v>0</v>
      </c>
      <c r="J54" s="49">
        <f t="shared" si="1"/>
        <v>0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21779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5545</v>
      </c>
      <c r="I55" s="31">
        <f t="shared" si="0"/>
        <v>0</v>
      </c>
      <c r="J55" s="49">
        <f t="shared" si="1"/>
        <v>27324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0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53957</v>
      </c>
      <c r="E60" s="8"/>
      <c r="F60" s="31">
        <f>(Jul!E60*11)+(Aug!E60*10)+(Sep!E60*9)+(Oct!E60*8)+(Nov!E60*7)+(Dec!E60*6)+(Jan!E60*5)+(Feb!E60*4)+(Mar!E60*3)+(Apr!E60*2)+(May!E60*1)</f>
        <v>28408</v>
      </c>
      <c r="G60" s="8"/>
      <c r="H60" s="31">
        <f>Apr!H60+G60</f>
        <v>226199</v>
      </c>
      <c r="I60" s="31">
        <f t="shared" si="0"/>
        <v>0</v>
      </c>
      <c r="J60" s="49">
        <f t="shared" si="1"/>
        <v>308564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0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0</v>
      </c>
      <c r="I62" s="31">
        <f t="shared" si="0"/>
        <v>0</v>
      </c>
      <c r="J62" s="49">
        <f t="shared" si="1"/>
        <v>0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0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0</v>
      </c>
      <c r="I63" s="31">
        <f t="shared" si="0"/>
        <v>0</v>
      </c>
      <c r="J63" s="49">
        <f t="shared" si="1"/>
        <v>0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0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0</v>
      </c>
      <c r="I70" s="31">
        <f t="shared" si="2"/>
        <v>0</v>
      </c>
      <c r="J70" s="49">
        <f t="shared" si="3"/>
        <v>0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0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0</v>
      </c>
      <c r="I71" s="31">
        <f t="shared" si="2"/>
        <v>0</v>
      </c>
      <c r="J71" s="49">
        <f t="shared" si="3"/>
        <v>0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819253</v>
      </c>
      <c r="E72" s="32">
        <f t="shared" si="4"/>
        <v>0</v>
      </c>
      <c r="F72" s="32">
        <f t="shared" si="4"/>
        <v>178548</v>
      </c>
      <c r="G72" s="32">
        <f t="shared" si="4"/>
        <v>0</v>
      </c>
      <c r="H72" s="32">
        <f t="shared" si="4"/>
        <v>1706338</v>
      </c>
      <c r="I72" s="32">
        <f t="shared" si="4"/>
        <v>0</v>
      </c>
      <c r="J72" s="32">
        <f t="shared" si="4"/>
        <v>2704139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181702</v>
      </c>
      <c r="E73" s="32">
        <f t="shared" si="5"/>
        <v>0</v>
      </c>
      <c r="F73" s="32">
        <f t="shared" si="5"/>
        <v>35239</v>
      </c>
      <c r="G73" s="32">
        <f t="shared" si="5"/>
        <v>0</v>
      </c>
      <c r="H73" s="32">
        <f t="shared" si="5"/>
        <v>723877</v>
      </c>
      <c r="I73" s="32">
        <f t="shared" si="5"/>
        <v>0</v>
      </c>
      <c r="J73" s="32">
        <f t="shared" si="5"/>
        <v>940818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1000955</v>
      </c>
      <c r="E74" s="32">
        <f t="shared" si="6"/>
        <v>0</v>
      </c>
      <c r="F74" s="32">
        <f t="shared" si="6"/>
        <v>213787</v>
      </c>
      <c r="G74" s="32">
        <f t="shared" si="6"/>
        <v>0</v>
      </c>
      <c r="H74" s="32">
        <f t="shared" si="6"/>
        <v>2430215</v>
      </c>
      <c r="I74" s="32">
        <f t="shared" si="6"/>
        <v>0</v>
      </c>
      <c r="J74" s="32">
        <f t="shared" si="6"/>
        <v>3644957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workbookViewId="0">
      <pane ySplit="4" topLeftCell="A11" activePane="bottomLeft" state="frozen"/>
      <selection pane="bottomLeft" activeCell="G9" sqref="G9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0</v>
      </c>
      <c r="E5" s="8"/>
      <c r="F5" s="49">
        <f>(Jul!E5*12)+(Aug!E5*11)+(Sep!E5*10)+(Oct!E5*9)+(Nov!E5*8)+(Dec!E5*7)+(Jan!E5*6)+(Feb!E5*5)+(Mar!E5*4)+(Apr!E5*3)+(May!E5*2)+(Jun!E5*1)</f>
        <v>0</v>
      </c>
      <c r="G5" s="8"/>
      <c r="H5" s="31">
        <f>May!H5+G5</f>
        <v>0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0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0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0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0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33216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157249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190465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545115</v>
      </c>
      <c r="E9" s="8"/>
      <c r="F9" s="49">
        <f>(Jul!E9*12)+(Aug!E9*11)+(Sep!E9*10)+(Oct!E9*9)+(Nov!E9*8)+(Dec!E9*7)+(Jan!E9*6)+(Feb!E9*5)+(Mar!E9*4)+(Apr!E9*3)+(May!E9*2)+(Jun!E9*1)</f>
        <v>13716</v>
      </c>
      <c r="G9" s="8"/>
      <c r="H9" s="31">
        <f>May!H9+G9</f>
        <v>963511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1522342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48588</v>
      </c>
      <c r="E10" s="8"/>
      <c r="F10" s="49">
        <f>(Jul!E10*12)+(Aug!E10*11)+(Sep!E10*10)+(Oct!E10*9)+(Nov!E10*8)+(Dec!E10*7)+(Jan!E10*6)+(Feb!E10*5)+(Mar!E10*4)+(Apr!E10*3)+(May!E10*2)+(Jun!E10*1)</f>
        <v>0</v>
      </c>
      <c r="G10" s="8"/>
      <c r="H10" s="31">
        <f>May!H10+G10</f>
        <v>79133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127721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154220</v>
      </c>
      <c r="E11" s="8"/>
      <c r="F11" s="49">
        <f>(Jul!E11*12)+(Aug!E11*11)+(Sep!E11*10)+(Oct!E11*9)+(Nov!E11*8)+(Dec!E11*7)+(Jan!E11*6)+(Feb!E11*5)+(Mar!E11*4)+(Apr!E11*3)+(May!E11*2)+(Jun!E11*1)</f>
        <v>164137</v>
      </c>
      <c r="G11" s="8"/>
      <c r="H11" s="31">
        <f>May!H11+G11</f>
        <v>278665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597022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0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0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61721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43894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105615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0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0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0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19224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12693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31917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0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0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0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0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52146</v>
      </c>
      <c r="E21" s="8"/>
      <c r="F21" s="49">
        <f>(Jul!E21*12)+(Aug!E21*11)+(Sep!E21*10)+(Oct!E21*9)+(Nov!E21*8)+(Dec!E21*7)+(Jan!E21*6)+(Feb!E21*5)+(Mar!E21*4)+(Apr!E21*3)+(May!E21*2)+(Jun!E21*1)</f>
        <v>0</v>
      </c>
      <c r="G21" s="8"/>
      <c r="H21" s="31">
        <f>May!H21+G21</f>
        <v>76161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128307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19140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43374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62514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0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0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0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0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0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23386</v>
      </c>
      <c r="E27" s="8"/>
      <c r="F27" s="49">
        <f>(Jul!E27*12)+(Aug!E27*11)+(Sep!E27*10)+(Oct!E27*9)+(Nov!E27*8)+(Dec!E27*7)+(Jan!E27*6)+(Feb!E27*5)+(Mar!E27*4)+(Apr!E27*3)+(May!E27*2)+(Jun!E27*1)</f>
        <v>23030</v>
      </c>
      <c r="G27" s="8"/>
      <c r="H27" s="31">
        <f>May!H27+G27</f>
        <v>48300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94716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4074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3358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7432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0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0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0</v>
      </c>
      <c r="E31" s="8"/>
      <c r="F31" s="49">
        <f>(Jul!E31*12)+(Aug!E31*11)+(Sep!E31*10)+(Oct!E31*9)+(Nov!E31*8)+(Dec!E31*7)+(Jan!E31*6)+(Feb!E31*5)+(Mar!E31*4)+(Apr!E31*3)+(May!E31*2)+(Jun!E31*1)</f>
        <v>0</v>
      </c>
      <c r="G31" s="8"/>
      <c r="H31" s="31">
        <f>May!H31+G31</f>
        <v>0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0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0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0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0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0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0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0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0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0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576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2560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3136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37272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371218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408490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0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25478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6427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31905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27822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34600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62422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7596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43333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50929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0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19745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17871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37616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0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0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0</v>
      </c>
      <c r="E48" s="8"/>
      <c r="F48" s="49">
        <f>(Jul!E48*12)+(Aug!E48*11)+(Sep!E48*10)+(Oct!E48*9)+(Nov!E48*8)+(Dec!E48*7)+(Jan!E48*6)+(Feb!E48*5)+(Mar!E48*4)+(Apr!E48*3)+(May!E48*2)+(Jun!E48*1)</f>
        <v>7452</v>
      </c>
      <c r="G48" s="8"/>
      <c r="H48" s="31">
        <f>May!H48+G48</f>
        <v>4341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11793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0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3576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3576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0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0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1425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6437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7862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1764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1770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3534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0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0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23838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5545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29383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0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67263</v>
      </c>
      <c r="E60" s="8"/>
      <c r="F60" s="49">
        <f>(Jul!E60*12)+(Aug!E60*11)+(Sep!E60*10)+(Oct!E60*9)+(Nov!E60*8)+(Dec!E60*7)+(Jan!E60*6)+(Feb!E60*5)+(Mar!E60*4)+(Apr!E60*3)+(May!E60*2)+(Jun!E60*1)</f>
        <v>34320</v>
      </c>
      <c r="G60" s="8"/>
      <c r="H60" s="31">
        <f>May!H60+G60</f>
        <v>226199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327782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0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0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0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0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0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0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0</v>
      </c>
      <c r="D72" s="32">
        <f t="shared" si="2"/>
        <v>960830</v>
      </c>
      <c r="E72" s="32">
        <f t="shared" si="2"/>
        <v>0</v>
      </c>
      <c r="F72" s="31">
        <f t="shared" si="2"/>
        <v>200883</v>
      </c>
      <c r="G72" s="32">
        <f t="shared" si="2"/>
        <v>0</v>
      </c>
      <c r="H72" s="32">
        <f t="shared" si="2"/>
        <v>1706338</v>
      </c>
      <c r="I72" s="32">
        <f t="shared" si="2"/>
        <v>0</v>
      </c>
      <c r="J72" s="32">
        <f t="shared" si="2"/>
        <v>2868051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0</v>
      </c>
      <c r="D73" s="32">
        <f t="shared" si="3"/>
        <v>212779</v>
      </c>
      <c r="E73" s="32">
        <f t="shared" si="3"/>
        <v>0</v>
      </c>
      <c r="F73" s="32">
        <f t="shared" si="3"/>
        <v>41772</v>
      </c>
      <c r="G73" s="32">
        <f t="shared" si="3"/>
        <v>0</v>
      </c>
      <c r="H73" s="32">
        <f t="shared" si="3"/>
        <v>723877</v>
      </c>
      <c r="I73" s="32">
        <f t="shared" si="3"/>
        <v>0</v>
      </c>
      <c r="J73" s="32">
        <f t="shared" si="3"/>
        <v>978428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0</v>
      </c>
      <c r="D74" s="32">
        <f t="shared" si="4"/>
        <v>1173609</v>
      </c>
      <c r="E74" s="32">
        <f t="shared" si="4"/>
        <v>0</v>
      </c>
      <c r="F74" s="32">
        <f t="shared" si="4"/>
        <v>242655</v>
      </c>
      <c r="G74" s="32">
        <f t="shared" si="4"/>
        <v>0</v>
      </c>
      <c r="H74" s="32">
        <f t="shared" si="4"/>
        <v>2430215</v>
      </c>
      <c r="I74" s="32">
        <f>SUM(I72:I73)</f>
        <v>0</v>
      </c>
      <c r="J74" s="32">
        <f>SUM(J72:J73)</f>
        <v>3846479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5" activePane="bottomLeft" state="frozen"/>
      <selection pane="bottomLeft" activeCell="G50" sqref="G50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31">
        <f>(Jul!C5*2)+(Aug!C5*1)</f>
        <v>0</v>
      </c>
      <c r="E5" s="62"/>
      <c r="F5" s="31">
        <f>(Jul!E5*2)+(Aug!E5*1)</f>
        <v>0</v>
      </c>
      <c r="G5" s="63"/>
      <c r="H5" s="31">
        <f>Jul!H5+Aug!G5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31">
        <f>(Jul!C7*2)+(Aug!C7*1)</f>
        <v>0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0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12652</v>
      </c>
      <c r="D9" s="31">
        <f>(Jul!C9*2)+(Aug!C9*1)</f>
        <v>19858</v>
      </c>
      <c r="E9" s="62">
        <v>336</v>
      </c>
      <c r="F9" s="31">
        <f>(Jul!E9*2)+(Aug!E9*1)</f>
        <v>336</v>
      </c>
      <c r="G9" s="63">
        <v>127132</v>
      </c>
      <c r="H9" s="31">
        <f>Jul!H9+Aug!G9</f>
        <v>274687</v>
      </c>
      <c r="I9" s="31">
        <f t="shared" si="0"/>
        <v>140120</v>
      </c>
      <c r="J9" s="31">
        <f t="shared" si="1"/>
        <v>294881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1624</v>
      </c>
      <c r="D11" s="31">
        <f>(Jul!C11*2)+(Aug!C11*1)</f>
        <v>3506</v>
      </c>
      <c r="E11" s="62">
        <v>8051</v>
      </c>
      <c r="F11" s="31">
        <f>(Jul!E11*2)+(Aug!E11*1)</f>
        <v>13163</v>
      </c>
      <c r="G11" s="63">
        <v>29090</v>
      </c>
      <c r="H11" s="31">
        <f>Jul!H11+Aug!G11</f>
        <v>60572</v>
      </c>
      <c r="I11" s="31">
        <f t="shared" si="0"/>
        <v>38765</v>
      </c>
      <c r="J11" s="31">
        <f t="shared" si="1"/>
        <v>77241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1">
        <f>(Jul!C13*2)+(Aug!C13*1)</f>
        <v>740</v>
      </c>
      <c r="E13" s="62"/>
      <c r="F13" s="31">
        <f>(Jul!E13*2)+(Aug!E13*1)</f>
        <v>0</v>
      </c>
      <c r="G13" s="63"/>
      <c r="H13" s="31">
        <f>Jul!H13+Aug!G13</f>
        <v>1850</v>
      </c>
      <c r="I13" s="31">
        <f t="shared" si="0"/>
        <v>0</v>
      </c>
      <c r="J13" s="31">
        <f t="shared" si="1"/>
        <v>2590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0</v>
      </c>
      <c r="E14" s="62"/>
      <c r="F14" s="31">
        <f>(Jul!E14*2)+(Aug!E14*1)</f>
        <v>0</v>
      </c>
      <c r="G14" s="63"/>
      <c r="H14" s="31">
        <f>Jul!H14+Aug!G14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0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222</v>
      </c>
      <c r="D21" s="31">
        <f>(Jul!C21*2)+(Aug!C21*1)</f>
        <v>222</v>
      </c>
      <c r="E21" s="62"/>
      <c r="F21" s="31">
        <f>(Jul!E21*2)+(Aug!E21*1)</f>
        <v>0</v>
      </c>
      <c r="G21" s="63">
        <v>1110</v>
      </c>
      <c r="H21" s="31">
        <f>Jul!H21+Aug!G21</f>
        <v>1110</v>
      </c>
      <c r="I21" s="31">
        <f t="shared" si="0"/>
        <v>1332</v>
      </c>
      <c r="J21" s="31">
        <f t="shared" si="1"/>
        <v>1332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468</v>
      </c>
      <c r="D22" s="31">
        <f>(Jul!C22*2)+(Aug!C22*1)</f>
        <v>468</v>
      </c>
      <c r="E22" s="62"/>
      <c r="F22" s="31">
        <f>(Jul!E22*2)+(Aug!E22*1)</f>
        <v>0</v>
      </c>
      <c r="G22" s="63">
        <v>2920</v>
      </c>
      <c r="H22" s="31">
        <f>Jul!H22+Aug!G22</f>
        <v>2920</v>
      </c>
      <c r="I22" s="31">
        <f t="shared" si="0"/>
        <v>3388</v>
      </c>
      <c r="J22" s="31">
        <f t="shared" si="1"/>
        <v>3388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0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0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0</v>
      </c>
      <c r="E25" s="62"/>
      <c r="F25" s="31">
        <f>(Jul!E25*2)+(Aug!E25*1)</f>
        <v>0</v>
      </c>
      <c r="G25" s="63"/>
      <c r="H25" s="31">
        <f>Jul!H25+Aug!G25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31">
        <f>(Jul!C27*2)+(Aug!C27*1)</f>
        <v>0</v>
      </c>
      <c r="E27" s="62"/>
      <c r="F27" s="31">
        <f>(Jul!E27*2)+(Aug!E27*1)</f>
        <v>0</v>
      </c>
      <c r="G27" s="63"/>
      <c r="H27" s="31">
        <f>Jul!H27+Aug!G27</f>
        <v>2536</v>
      </c>
      <c r="I27" s="31">
        <f t="shared" si="0"/>
        <v>0</v>
      </c>
      <c r="J27" s="31">
        <f t="shared" si="1"/>
        <v>2536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1">
        <f>(Jul!C30*2)+(Aug!C30*1)</f>
        <v>0</v>
      </c>
      <c r="E30" s="62"/>
      <c r="F30" s="31">
        <f>(Jul!E30*2)+(Aug!E30*1)</f>
        <v>0</v>
      </c>
      <c r="G30" s="63"/>
      <c r="H30" s="31">
        <f>Jul!H30+Aug!G30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/>
      <c r="D31" s="31">
        <f>(Jul!C31*2)+(Aug!C31*1)</f>
        <v>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/>
      <c r="D35" s="31">
        <f>(Jul!C35*2)+(Aug!C35*1)</f>
        <v>0</v>
      </c>
      <c r="E35" s="62"/>
      <c r="F35" s="31">
        <f>(Jul!E35*2)+(Aug!E35*1)</f>
        <v>0</v>
      </c>
      <c r="G35" s="63"/>
      <c r="H35" s="31">
        <f>Jul!H35+Aug!G35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0</v>
      </c>
      <c r="E38" s="62"/>
      <c r="F38" s="31">
        <f>(Jul!E38*2)+(Aug!E38*1)</f>
        <v>0</v>
      </c>
      <c r="G38" s="63"/>
      <c r="H38" s="31">
        <f>Jul!H38+Aug!G38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31">
        <f>(Jul!C39*2)+(Aug!C39*1)</f>
        <v>6212</v>
      </c>
      <c r="E39" s="62"/>
      <c r="F39" s="31">
        <f>(Jul!E39*2)+(Aug!E39*1)</f>
        <v>0</v>
      </c>
      <c r="G39" s="63"/>
      <c r="H39" s="31">
        <f>Jul!H39+Aug!G39</f>
        <v>371218</v>
      </c>
      <c r="I39" s="31">
        <f t="shared" si="0"/>
        <v>0</v>
      </c>
      <c r="J39" s="31">
        <f t="shared" si="1"/>
        <v>377430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31">
        <f>(Jul!C42*2)+(Aug!C42*1)</f>
        <v>3094</v>
      </c>
      <c r="E42" s="62"/>
      <c r="F42" s="31">
        <f>(Jul!E42*2)+(Aug!E42*1)</f>
        <v>0</v>
      </c>
      <c r="G42" s="63"/>
      <c r="H42" s="31">
        <f>Jul!H42+Aug!G42</f>
        <v>3094</v>
      </c>
      <c r="I42" s="31">
        <f t="shared" si="0"/>
        <v>0</v>
      </c>
      <c r="J42" s="31">
        <f t="shared" si="1"/>
        <v>6188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31">
        <f>(Jul!C43*2)+(Aug!C43*1)</f>
        <v>0</v>
      </c>
      <c r="E43" s="62"/>
      <c r="F43" s="31">
        <f>(Jul!E43*2)+(Aug!E43*1)</f>
        <v>0</v>
      </c>
      <c r="G43" s="63"/>
      <c r="H43" s="31">
        <f>Jul!H43+Aug!G43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/>
      <c r="D44" s="31">
        <f>(Jul!C44*2)+(Aug!C44*1)</f>
        <v>0</v>
      </c>
      <c r="E44" s="62"/>
      <c r="F44" s="31">
        <f>(Jul!E44*2)+(Aug!E44*1)</f>
        <v>0</v>
      </c>
      <c r="G44" s="63"/>
      <c r="H44" s="31">
        <f>Jul!H44+Aug!G44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>
        <v>1795</v>
      </c>
      <c r="D46" s="31">
        <f>(Jul!C46*2)+(Aug!C46*1)</f>
        <v>1795</v>
      </c>
      <c r="E46" s="62"/>
      <c r="F46" s="31">
        <f>(Jul!E46*2)+(Aug!E46*1)</f>
        <v>0</v>
      </c>
      <c r="G46" s="63">
        <v>17871</v>
      </c>
      <c r="H46" s="31">
        <f>Jul!H46+Aug!G46</f>
        <v>17871</v>
      </c>
      <c r="I46" s="31">
        <f t="shared" si="0"/>
        <v>19666</v>
      </c>
      <c r="J46" s="31">
        <f t="shared" si="1"/>
        <v>19666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31">
        <f>(Jul!C47*2)+(Aug!C47*1)</f>
        <v>0</v>
      </c>
      <c r="E47" s="62"/>
      <c r="F47" s="31">
        <f>(Jul!E47*2)+(Aug!E47*1)</f>
        <v>0</v>
      </c>
      <c r="G47" s="63"/>
      <c r="H47" s="31">
        <f>Jul!H47+Aug!G47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1242</v>
      </c>
      <c r="G48" s="63"/>
      <c r="H48" s="31">
        <f>Jul!H48+Aug!G48</f>
        <v>4341</v>
      </c>
      <c r="I48" s="31">
        <f t="shared" si="0"/>
        <v>0</v>
      </c>
      <c r="J48" s="31">
        <f t="shared" si="1"/>
        <v>5583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>
        <v>3576</v>
      </c>
      <c r="H49" s="31">
        <f>Jul!H49+Aug!G49</f>
        <v>3576</v>
      </c>
      <c r="I49" s="31">
        <f t="shared" si="0"/>
        <v>3576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0</v>
      </c>
      <c r="G50" s="63"/>
      <c r="H50" s="31">
        <f>Jul!H50+Aug!G50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0</v>
      </c>
      <c r="E51" s="62"/>
      <c r="F51" s="31">
        <f>(Jul!E51*2)+(Aug!E51*1)</f>
        <v>0</v>
      </c>
      <c r="G51" s="63"/>
      <c r="H51" s="31">
        <f>Jul!H51+Aug!G51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3248</v>
      </c>
      <c r="E55" s="62"/>
      <c r="F55" s="31">
        <f>(Jul!E55*2)+(Aug!E55*1)</f>
        <v>0</v>
      </c>
      <c r="G55" s="63"/>
      <c r="H55" s="31">
        <f>Jul!H55+Aug!G55</f>
        <v>1624</v>
      </c>
      <c r="I55" s="31">
        <f t="shared" si="0"/>
        <v>0</v>
      </c>
      <c r="J55" s="31">
        <f t="shared" si="1"/>
        <v>4872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/>
      <c r="D60" s="31">
        <f>(Jul!C60*2)+(Aug!C60*1)</f>
        <v>0</v>
      </c>
      <c r="E60" s="62"/>
      <c r="F60" s="31">
        <f>(Jul!E60*2)+(Aug!E60*1)</f>
        <v>2292</v>
      </c>
      <c r="G60" s="63"/>
      <c r="H60" s="31">
        <f>Jul!H60+Aug!G60</f>
        <v>1146</v>
      </c>
      <c r="I60" s="31">
        <f t="shared" si="0"/>
        <v>0</v>
      </c>
      <c r="J60" s="31">
        <f t="shared" si="1"/>
        <v>3438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14966</v>
      </c>
      <c r="D72" s="36">
        <f t="shared" si="4"/>
        <v>24794</v>
      </c>
      <c r="E72" s="36">
        <f t="shared" si="4"/>
        <v>8387</v>
      </c>
      <c r="F72" s="36">
        <f t="shared" si="4"/>
        <v>13499</v>
      </c>
      <c r="G72" s="36">
        <f t="shared" si="4"/>
        <v>160252</v>
      </c>
      <c r="H72" s="36">
        <f t="shared" si="4"/>
        <v>343675</v>
      </c>
      <c r="I72" s="36">
        <f t="shared" si="4"/>
        <v>183605</v>
      </c>
      <c r="J72" s="36">
        <f t="shared" si="4"/>
        <v>381968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1795</v>
      </c>
      <c r="D73" s="36">
        <f t="shared" si="5"/>
        <v>14349</v>
      </c>
      <c r="E73" s="36">
        <f t="shared" si="5"/>
        <v>0</v>
      </c>
      <c r="F73" s="36">
        <f t="shared" si="5"/>
        <v>3534</v>
      </c>
      <c r="G73" s="36">
        <f t="shared" si="5"/>
        <v>21447</v>
      </c>
      <c r="H73" s="36">
        <f t="shared" si="5"/>
        <v>402870</v>
      </c>
      <c r="I73" s="36">
        <f t="shared" si="5"/>
        <v>23242</v>
      </c>
      <c r="J73" s="36">
        <f t="shared" si="5"/>
        <v>420753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16761</v>
      </c>
      <c r="D74" s="32">
        <f t="shared" ref="D74:J74" si="6">SUM(D72:D73)</f>
        <v>39143</v>
      </c>
      <c r="E74" s="36">
        <f t="shared" si="6"/>
        <v>8387</v>
      </c>
      <c r="F74" s="32">
        <f t="shared" si="6"/>
        <v>17033</v>
      </c>
      <c r="G74" s="36">
        <f t="shared" si="6"/>
        <v>181699</v>
      </c>
      <c r="H74" s="32">
        <f t="shared" si="6"/>
        <v>746545</v>
      </c>
      <c r="I74" s="32">
        <f t="shared" si="6"/>
        <v>206847</v>
      </c>
      <c r="J74" s="32">
        <f t="shared" si="6"/>
        <v>802721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13" activePane="bottomLeft" state="frozen"/>
      <selection pane="bottomLeft" activeCell="F64" sqref="F64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/>
      <c r="D5" s="31">
        <f>(Jul!C5*3)+(Aug!C5*2)+(Sep!C5*1)</f>
        <v>0</v>
      </c>
      <c r="E5" s="8"/>
      <c r="F5" s="31">
        <f>(Jul!E5*3)+(Aug!E5*2)+(Sep!E5*1)</f>
        <v>0</v>
      </c>
      <c r="G5" s="8"/>
      <c r="H5" s="31">
        <f>SUM(Aug!H5+G5)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0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470</v>
      </c>
      <c r="D8" s="31">
        <f>(Jul!C8*3)+(Aug!C8*2)+(Sep!C8*1)</f>
        <v>470</v>
      </c>
      <c r="E8" s="8"/>
      <c r="F8" s="31">
        <f>(Jul!E8*3)+(Aug!E8*2)+(Sep!E8*1)</f>
        <v>0</v>
      </c>
      <c r="G8" s="8">
        <v>2820</v>
      </c>
      <c r="H8" s="31">
        <f>SUM(Aug!H8+G8)</f>
        <v>2820</v>
      </c>
      <c r="I8" s="31">
        <f t="shared" si="0"/>
        <v>3290</v>
      </c>
      <c r="J8" s="31">
        <f t="shared" si="1"/>
        <v>3290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4895</v>
      </c>
      <c r="D9" s="31">
        <f>(Jul!C9*3)+(Aug!C9*2)+(Sep!C9*1)</f>
        <v>41008</v>
      </c>
      <c r="E9" s="8">
        <v>768</v>
      </c>
      <c r="F9" s="31">
        <f>(Jul!E9*3)+(Aug!E9*2)+(Sep!E9*1)</f>
        <v>1440</v>
      </c>
      <c r="G9" s="8">
        <v>173901</v>
      </c>
      <c r="H9" s="31">
        <f>SUM(Aug!H9+G9)</f>
        <v>448588</v>
      </c>
      <c r="I9" s="31">
        <f t="shared" si="0"/>
        <v>179564</v>
      </c>
      <c r="J9" s="31">
        <f t="shared" si="1"/>
        <v>491036</v>
      </c>
    </row>
    <row r="10" spans="1:10" s="1" customFormat="1" ht="15.75" customHeight="1" x14ac:dyDescent="0.2">
      <c r="A10" s="5" t="s">
        <v>30</v>
      </c>
      <c r="B10" s="6" t="s">
        <v>22</v>
      </c>
      <c r="C10" s="25"/>
      <c r="D10" s="31">
        <f>(Jul!C10*3)+(Aug!C10*2)+(Sep!C10*1)</f>
        <v>0</v>
      </c>
      <c r="E10" s="8"/>
      <c r="F10" s="31">
        <f>(Jul!E10*3)+(Aug!E10*2)+(Sep!E10*1)</f>
        <v>0</v>
      </c>
      <c r="G10" s="8"/>
      <c r="H10" s="31">
        <f>SUM(Aug!H10+G10)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2081</v>
      </c>
      <c r="D11" s="31">
        <f>(Jul!C11*3)+(Aug!C11*2)+(Sep!C11*1)</f>
        <v>8152</v>
      </c>
      <c r="E11" s="8"/>
      <c r="F11" s="31">
        <f>(Jul!E11*3)+(Aug!E11*2)+(Sep!E11*1)</f>
        <v>23770</v>
      </c>
      <c r="G11" s="8">
        <v>7052</v>
      </c>
      <c r="H11" s="31">
        <f>SUM(Aug!H11+G11)</f>
        <v>67624</v>
      </c>
      <c r="I11" s="31">
        <f t="shared" si="0"/>
        <v>9133</v>
      </c>
      <c r="J11" s="31">
        <f t="shared" si="1"/>
        <v>99546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2836</v>
      </c>
      <c r="D13" s="31">
        <f>(Jul!C13*3)+(Aug!C13*2)+(Sep!C13*1)</f>
        <v>3946</v>
      </c>
      <c r="E13" s="8"/>
      <c r="F13" s="31">
        <f>(Jul!E13*3)+(Aug!E13*2)+(Sep!E13*1)</f>
        <v>0</v>
      </c>
      <c r="G13" s="8">
        <v>13624</v>
      </c>
      <c r="H13" s="31">
        <f>SUM(Aug!H13+G13)</f>
        <v>15474</v>
      </c>
      <c r="I13" s="31">
        <f t="shared" si="0"/>
        <v>16460</v>
      </c>
      <c r="J13" s="31">
        <f t="shared" si="1"/>
        <v>19420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0</v>
      </c>
      <c r="E14" s="8"/>
      <c r="F14" s="31">
        <f>(Jul!E14*3)+(Aug!E14*2)+(Sep!E14*1)</f>
        <v>0</v>
      </c>
      <c r="G14" s="8"/>
      <c r="H14" s="31">
        <f>SUM(Aug!H14+G14)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0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0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436</v>
      </c>
      <c r="D21" s="31">
        <f>(Jul!C21*3)+(Aug!C21*2)+(Sep!C21*1)</f>
        <v>880</v>
      </c>
      <c r="E21" s="8"/>
      <c r="F21" s="31">
        <f>(Jul!E21*3)+(Aug!E21*2)+(Sep!E21*1)</f>
        <v>0</v>
      </c>
      <c r="G21" s="8">
        <v>1744</v>
      </c>
      <c r="H21" s="31">
        <f>SUM(Aug!H21+G21)</f>
        <v>2854</v>
      </c>
      <c r="I21" s="31">
        <f t="shared" si="0"/>
        <v>2180</v>
      </c>
      <c r="J21" s="31">
        <f t="shared" si="1"/>
        <v>3734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205</v>
      </c>
      <c r="D22" s="31">
        <f>(Jul!C22*3)+(Aug!C22*2)+(Sep!C22*1)</f>
        <v>1141</v>
      </c>
      <c r="E22" s="8"/>
      <c r="F22" s="31">
        <f>(Jul!E22*3)+(Aug!E22*2)+(Sep!E22*1)</f>
        <v>0</v>
      </c>
      <c r="G22" s="8">
        <v>820</v>
      </c>
      <c r="H22" s="31">
        <f>SUM(Aug!H22+G22)</f>
        <v>3740</v>
      </c>
      <c r="I22" s="31">
        <f t="shared" si="0"/>
        <v>1025</v>
      </c>
      <c r="J22" s="31">
        <f t="shared" si="1"/>
        <v>4881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0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0</v>
      </c>
      <c r="E26" s="8"/>
      <c r="F26" s="31">
        <f>(Jul!E26*3)+(Aug!E26*2)+(Sep!E26*1)</f>
        <v>0</v>
      </c>
      <c r="G26" s="8"/>
      <c r="H26" s="31">
        <f>SUM(Aug!H26+G26)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0</v>
      </c>
      <c r="E27" s="8">
        <v>1911</v>
      </c>
      <c r="F27" s="31">
        <f>(Jul!E27*3)+(Aug!E27*2)+(Sep!E27*1)</f>
        <v>1911</v>
      </c>
      <c r="G27" s="8">
        <v>1911</v>
      </c>
      <c r="H27" s="31">
        <f>SUM(Aug!H27+G27)</f>
        <v>4447</v>
      </c>
      <c r="I27" s="31">
        <f t="shared" si="0"/>
        <v>3822</v>
      </c>
      <c r="J27" s="31">
        <f t="shared" si="1"/>
        <v>6358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0</v>
      </c>
      <c r="E30" s="8"/>
      <c r="F30" s="31">
        <f>(Jul!E30*3)+(Aug!E30*2)+(Sep!E30*1)</f>
        <v>0</v>
      </c>
      <c r="G30" s="8"/>
      <c r="H30" s="31">
        <f>SUM(Aug!H30+G30)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0</v>
      </c>
      <c r="E31" s="8"/>
      <c r="F31" s="31">
        <f>(Jul!E31*3)+(Aug!E31*2)+(Sep!E31*1)</f>
        <v>0</v>
      </c>
      <c r="G31" s="8"/>
      <c r="H31" s="31">
        <f>SUM(Aug!H31+G31)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/>
      <c r="D35" s="31">
        <f>(Jul!C35*3)+(Aug!C35*2)+(Sep!C35*1)</f>
        <v>0</v>
      </c>
      <c r="E35" s="8"/>
      <c r="F35" s="31">
        <f>(Jul!E35*3)+(Aug!E35*2)+(Sep!E35*1)</f>
        <v>0</v>
      </c>
      <c r="G35" s="8"/>
      <c r="H35" s="31">
        <f>SUM(Aug!H35+G35)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0</v>
      </c>
      <c r="E38" s="8"/>
      <c r="F38" s="31">
        <f>(Jul!E38*3)+(Aug!E38*2)+(Sep!E38*1)</f>
        <v>0</v>
      </c>
      <c r="G38" s="8"/>
      <c r="H38" s="31">
        <f>SUM(Aug!H38+G38)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25"/>
      <c r="D39" s="31">
        <f>(Jul!C39*3)+(Aug!C39*2)+(Sep!C39*1)</f>
        <v>9318</v>
      </c>
      <c r="E39" s="8"/>
      <c r="F39" s="31">
        <f>(Jul!E39*3)+(Aug!E39*2)+(Sep!E39*1)</f>
        <v>0</v>
      </c>
      <c r="G39" s="8"/>
      <c r="H39" s="31">
        <f>SUM(Aug!H39+G39)</f>
        <v>371218</v>
      </c>
      <c r="I39" s="31">
        <f t="shared" si="0"/>
        <v>0</v>
      </c>
      <c r="J39" s="31">
        <f t="shared" si="1"/>
        <v>380536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4641</v>
      </c>
      <c r="E42" s="8"/>
      <c r="F42" s="31">
        <f>(Jul!E42*3)+(Aug!E42*2)+(Sep!E42*1)</f>
        <v>0</v>
      </c>
      <c r="G42" s="8"/>
      <c r="H42" s="31">
        <f>SUM(Aug!H42+G42)</f>
        <v>3094</v>
      </c>
      <c r="I42" s="31">
        <f t="shared" si="0"/>
        <v>0</v>
      </c>
      <c r="J42" s="31">
        <f t="shared" si="1"/>
        <v>7735</v>
      </c>
    </row>
    <row r="43" spans="1:10" s="1" customFormat="1" ht="15.75" customHeight="1" x14ac:dyDescent="0.2">
      <c r="A43" s="5" t="s">
        <v>42</v>
      </c>
      <c r="B43" s="6" t="s">
        <v>20</v>
      </c>
      <c r="C43" s="25"/>
      <c r="D43" s="31">
        <f>(Jul!C43*3)+(Aug!C43*2)+(Sep!C43*1)</f>
        <v>0</v>
      </c>
      <c r="E43" s="8"/>
      <c r="F43" s="31">
        <f>(Jul!E43*3)+(Aug!E43*2)+(Sep!E43*1)</f>
        <v>0</v>
      </c>
      <c r="G43" s="8"/>
      <c r="H43" s="31">
        <f>SUM(Aug!H43+G43)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0</v>
      </c>
      <c r="E44" s="8"/>
      <c r="F44" s="31">
        <f>(Jul!E44*3)+(Aug!E44*2)+(Sep!E44*1)</f>
        <v>0</v>
      </c>
      <c r="G44" s="8"/>
      <c r="H44" s="31">
        <f>SUM(Aug!H44+G44)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3590</v>
      </c>
      <c r="E46" s="8"/>
      <c r="F46" s="31">
        <f>(Jul!E46*3)+(Aug!E46*2)+(Sep!E46*1)</f>
        <v>0</v>
      </c>
      <c r="G46" s="8"/>
      <c r="H46" s="31">
        <f>SUM(Aug!H46+G46)</f>
        <v>17871</v>
      </c>
      <c r="I46" s="31">
        <f t="shared" si="0"/>
        <v>0</v>
      </c>
      <c r="J46" s="31">
        <f t="shared" si="1"/>
        <v>21461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0</v>
      </c>
      <c r="E47" s="8"/>
      <c r="F47" s="31">
        <f>(Jul!E47*3)+(Aug!E47*2)+(Sep!E47*1)</f>
        <v>0</v>
      </c>
      <c r="G47" s="8"/>
      <c r="H47" s="31">
        <f>SUM(Aug!H47+G47)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1863</v>
      </c>
      <c r="G48" s="8"/>
      <c r="H48" s="31">
        <f>SUM(Aug!H48+G48)</f>
        <v>4341</v>
      </c>
      <c r="I48" s="31">
        <f t="shared" si="0"/>
        <v>0</v>
      </c>
      <c r="J48" s="31">
        <f t="shared" si="1"/>
        <v>6204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0</v>
      </c>
      <c r="G50" s="8"/>
      <c r="H50" s="31">
        <f>SUM(Aug!H50+G50)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0</v>
      </c>
      <c r="E51" s="8"/>
      <c r="F51" s="31">
        <f>(Jul!E51*3)+(Aug!E51*2)+(Sep!E51*1)</f>
        <v>0</v>
      </c>
      <c r="G51" s="8"/>
      <c r="H51" s="31">
        <f>SUM(Aug!H51+G51)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435</v>
      </c>
      <c r="D55" s="31">
        <f>(Jul!C55*3)+(Aug!C55*2)+(Sep!C55*1)</f>
        <v>5307</v>
      </c>
      <c r="E55" s="8"/>
      <c r="F55" s="31">
        <f>(Jul!E55*3)+(Aug!E55*2)+(Sep!E55*1)</f>
        <v>0</v>
      </c>
      <c r="G55" s="8">
        <v>3921</v>
      </c>
      <c r="H55" s="31">
        <f>SUM(Aug!H55+G55)</f>
        <v>5545</v>
      </c>
      <c r="I55" s="31">
        <f t="shared" si="0"/>
        <v>4356</v>
      </c>
      <c r="J55" s="31">
        <f t="shared" si="1"/>
        <v>10852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1131</v>
      </c>
      <c r="D60" s="31">
        <f>(Jul!C60*3)+(Aug!C60*2)+(Sep!C60*1)</f>
        <v>1131</v>
      </c>
      <c r="E60" s="8"/>
      <c r="F60" s="31">
        <f>(Jul!E60*3)+(Aug!E60*2)+(Sep!E60*1)</f>
        <v>3438</v>
      </c>
      <c r="G60" s="8">
        <v>39763</v>
      </c>
      <c r="H60" s="31">
        <f>SUM(Aug!H60+G60)</f>
        <v>40909</v>
      </c>
      <c r="I60" s="31">
        <f t="shared" si="0"/>
        <v>40894</v>
      </c>
      <c r="J60" s="31">
        <f t="shared" si="1"/>
        <v>45478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0</v>
      </c>
      <c r="G71" s="8"/>
      <c r="H71" s="31">
        <f>SUM(Aug!H71+G71)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10923</v>
      </c>
      <c r="D72" s="32">
        <f t="shared" si="4"/>
        <v>55597</v>
      </c>
      <c r="E72" s="32">
        <f t="shared" si="4"/>
        <v>2679</v>
      </c>
      <c r="F72" s="32">
        <f t="shared" si="4"/>
        <v>27121</v>
      </c>
      <c r="G72" s="32">
        <f t="shared" si="4"/>
        <v>201872</v>
      </c>
      <c r="H72" s="32">
        <f t="shared" si="4"/>
        <v>545547</v>
      </c>
      <c r="I72" s="32">
        <f t="shared" si="4"/>
        <v>215474</v>
      </c>
      <c r="J72" s="32">
        <f t="shared" si="4"/>
        <v>628265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1566</v>
      </c>
      <c r="D73" s="32">
        <f t="shared" si="5"/>
        <v>23987</v>
      </c>
      <c r="E73" s="32">
        <f t="shared" si="5"/>
        <v>0</v>
      </c>
      <c r="F73" s="32">
        <f t="shared" si="5"/>
        <v>5301</v>
      </c>
      <c r="G73" s="32">
        <f t="shared" si="5"/>
        <v>43684</v>
      </c>
      <c r="H73" s="32">
        <f t="shared" si="5"/>
        <v>446554</v>
      </c>
      <c r="I73" s="32">
        <f t="shared" si="5"/>
        <v>45250</v>
      </c>
      <c r="J73" s="32">
        <f t="shared" si="5"/>
        <v>475842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12489</v>
      </c>
      <c r="D74" s="32">
        <f t="shared" ref="D74:J74" si="6">SUM(D72:D73)</f>
        <v>79584</v>
      </c>
      <c r="E74" s="32">
        <f t="shared" si="6"/>
        <v>2679</v>
      </c>
      <c r="F74" s="32">
        <f t="shared" si="6"/>
        <v>32422</v>
      </c>
      <c r="G74" s="32">
        <f t="shared" si="6"/>
        <v>245556</v>
      </c>
      <c r="H74" s="32">
        <f t="shared" si="6"/>
        <v>992101</v>
      </c>
      <c r="I74" s="32">
        <f t="shared" si="6"/>
        <v>260724</v>
      </c>
      <c r="J74" s="32">
        <f t="shared" si="6"/>
        <v>1104107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11" activePane="bottomLeft" state="frozen"/>
      <selection pane="bottomLeft" activeCell="G65" sqref="G65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0</v>
      </c>
      <c r="E5" s="26"/>
      <c r="F5" s="30">
        <f>(Jul!E5*4)+(Aug!E5*3)+(Sep!E5*2)+(Oct!E5*1)</f>
        <v>0</v>
      </c>
      <c r="G5" s="26"/>
      <c r="H5" s="30">
        <f>Sep!H5+G5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0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0</v>
      </c>
      <c r="J7" s="30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250</v>
      </c>
      <c r="D8" s="30">
        <f>(Jul!C8*4)+(Aug!C8*3)+(Sep!C8*2)+(Oct!C8*1)</f>
        <v>1190</v>
      </c>
      <c r="E8" s="26"/>
      <c r="F8" s="30">
        <f>(Jul!E8*4)+(Aug!E8*3)+(Sep!E8*2)+(Oct!E8*1)</f>
        <v>0</v>
      </c>
      <c r="G8" s="26">
        <v>250</v>
      </c>
      <c r="H8" s="30">
        <f>Sep!H8+G8</f>
        <v>3070</v>
      </c>
      <c r="I8" s="30">
        <f t="shared" si="0"/>
        <v>500</v>
      </c>
      <c r="J8" s="30">
        <f t="shared" si="1"/>
        <v>4260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5534</v>
      </c>
      <c r="D9" s="30">
        <f>(Jul!C9*4)+(Aug!C9*3)+(Sep!C9*2)+(Oct!C9*1)</f>
        <v>67692</v>
      </c>
      <c r="E9" s="26">
        <v>260</v>
      </c>
      <c r="F9" s="30">
        <f>(Jul!E9*4)+(Aug!E9*3)+(Sep!E9*2)+(Oct!E9*1)</f>
        <v>2804</v>
      </c>
      <c r="G9" s="26">
        <v>39662</v>
      </c>
      <c r="H9" s="30">
        <f>Sep!H9+G9</f>
        <v>488250</v>
      </c>
      <c r="I9" s="30">
        <f t="shared" si="0"/>
        <v>45456</v>
      </c>
      <c r="J9" s="30">
        <f t="shared" si="1"/>
        <v>558746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0</v>
      </c>
      <c r="E10" s="26"/>
      <c r="F10" s="30">
        <f>(Jul!E10*4)+(Aug!E10*3)+(Sep!E10*2)+(Oct!E10*1)</f>
        <v>0</v>
      </c>
      <c r="G10" s="26"/>
      <c r="H10" s="30">
        <f>Sep!H10+G10</f>
        <v>0</v>
      </c>
      <c r="I10" s="30">
        <f t="shared" si="0"/>
        <v>0</v>
      </c>
      <c r="J10" s="30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26"/>
      <c r="D11" s="30">
        <f>(Jul!C11*4)+(Aug!C11*3)+(Sep!C11*2)+(Oct!C11*1)</f>
        <v>12798</v>
      </c>
      <c r="E11" s="26"/>
      <c r="F11" s="30">
        <f>(Jul!E11*4)+(Aug!E11*3)+(Sep!E11*2)+(Oct!E11*1)</f>
        <v>34377</v>
      </c>
      <c r="G11" s="26"/>
      <c r="H11" s="30">
        <f>Sep!H11+G11</f>
        <v>67624</v>
      </c>
      <c r="I11" s="30">
        <f t="shared" si="0"/>
        <v>0</v>
      </c>
      <c r="J11" s="30">
        <f t="shared" si="1"/>
        <v>114799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2844</v>
      </c>
      <c r="D13" s="30">
        <f>(Jul!C13*4)+(Aug!C13*3)+(Sep!C13*2)+(Oct!C13*1)</f>
        <v>9996</v>
      </c>
      <c r="E13" s="26"/>
      <c r="F13" s="30">
        <f>(Jul!E13*4)+(Aug!E13*3)+(Sep!E13*2)+(Oct!E13*1)</f>
        <v>0</v>
      </c>
      <c r="G13" s="26">
        <v>26047</v>
      </c>
      <c r="H13" s="30">
        <f>Sep!H13+G13</f>
        <v>41521</v>
      </c>
      <c r="I13" s="30">
        <f t="shared" si="0"/>
        <v>28891</v>
      </c>
      <c r="J13" s="30">
        <f t="shared" si="1"/>
        <v>51517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0</v>
      </c>
      <c r="E14" s="26"/>
      <c r="F14" s="30">
        <f>(Jul!E14*4)+(Aug!E14*3)+(Sep!E14*2)+(Oct!E14*1)</f>
        <v>0</v>
      </c>
      <c r="G14" s="26"/>
      <c r="H14" s="30">
        <f>Sep!H14+G14</f>
        <v>0</v>
      </c>
      <c r="I14" s="30">
        <f t="shared" si="0"/>
        <v>0</v>
      </c>
      <c r="J14" s="30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0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0</v>
      </c>
      <c r="J16" s="30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0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1753</v>
      </c>
      <c r="D21" s="30">
        <f>(Jul!C21*4)+(Aug!C21*3)+(Sep!C21*2)+(Oct!C21*1)</f>
        <v>3291</v>
      </c>
      <c r="E21" s="26"/>
      <c r="F21" s="30">
        <f>(Jul!E21*4)+(Aug!E21*3)+(Sep!E21*2)+(Oct!E21*1)</f>
        <v>0</v>
      </c>
      <c r="G21" s="26">
        <v>27211</v>
      </c>
      <c r="H21" s="30">
        <f>Sep!H21+G21</f>
        <v>30065</v>
      </c>
      <c r="I21" s="30">
        <f t="shared" si="0"/>
        <v>28964</v>
      </c>
      <c r="J21" s="30">
        <f t="shared" si="1"/>
        <v>33356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1814</v>
      </c>
      <c r="E22" s="26"/>
      <c r="F22" s="30">
        <f>(Jul!E22*4)+(Aug!E22*3)+(Sep!E22*2)+(Oct!E22*1)</f>
        <v>0</v>
      </c>
      <c r="G22" s="26"/>
      <c r="H22" s="30">
        <f>Sep!H22+G22</f>
        <v>3740</v>
      </c>
      <c r="I22" s="30">
        <f t="shared" si="0"/>
        <v>0</v>
      </c>
      <c r="J22" s="30">
        <f t="shared" si="1"/>
        <v>5554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0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0</v>
      </c>
      <c r="E26" s="26"/>
      <c r="F26" s="30">
        <f>(Jul!E26*4)+(Aug!E26*3)+(Sep!E26*2)+(Oct!E26*1)</f>
        <v>0</v>
      </c>
      <c r="G26" s="26"/>
      <c r="H26" s="30">
        <f>Sep!H26+G26</f>
        <v>0</v>
      </c>
      <c r="I26" s="30">
        <f t="shared" si="0"/>
        <v>0</v>
      </c>
      <c r="J26" s="30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1426</v>
      </c>
      <c r="D27" s="30">
        <f>(Jul!C27*4)+(Aug!C27*3)+(Sep!C27*2)+(Oct!C27*1)</f>
        <v>1426</v>
      </c>
      <c r="E27" s="26"/>
      <c r="F27" s="30">
        <f>(Jul!E27*4)+(Aug!E27*3)+(Sep!E27*2)+(Oct!E27*1)</f>
        <v>3822</v>
      </c>
      <c r="G27" s="26">
        <v>14261</v>
      </c>
      <c r="H27" s="30">
        <f>Sep!H27+G27</f>
        <v>18708</v>
      </c>
      <c r="I27" s="30">
        <f t="shared" si="0"/>
        <v>15687</v>
      </c>
      <c r="J27" s="30">
        <f t="shared" si="1"/>
        <v>23956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0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0</v>
      </c>
      <c r="J28" s="30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0</v>
      </c>
      <c r="E30" s="26"/>
      <c r="F30" s="30">
        <f>(Jul!E30*4)+(Aug!E30*3)+(Sep!E30*2)+(Oct!E30*1)</f>
        <v>0</v>
      </c>
      <c r="G30" s="26"/>
      <c r="H30" s="30">
        <f>Sep!H30+G30</f>
        <v>0</v>
      </c>
      <c r="I30" s="30">
        <f t="shared" si="0"/>
        <v>0</v>
      </c>
      <c r="J30" s="30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0</v>
      </c>
      <c r="E31" s="26"/>
      <c r="F31" s="30">
        <f>(Jul!E31*4)+(Aug!E31*3)+(Sep!E31*2)+(Oct!E31*1)</f>
        <v>0</v>
      </c>
      <c r="G31" s="26"/>
      <c r="H31" s="30">
        <f>Sep!H31+G31</f>
        <v>0</v>
      </c>
      <c r="I31" s="30">
        <f t="shared" si="0"/>
        <v>0</v>
      </c>
      <c r="J31" s="30">
        <f t="shared" si="1"/>
        <v>0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0</v>
      </c>
      <c r="E33" s="26"/>
      <c r="F33" s="30">
        <f>(Jul!E33*4)+(Aug!E33*3)+(Sep!E33*2)+(Oct!E33*1)</f>
        <v>0</v>
      </c>
      <c r="G33" s="26"/>
      <c r="H33" s="30">
        <f>Sep!H33+G33</f>
        <v>0</v>
      </c>
      <c r="I33" s="30">
        <f t="shared" si="0"/>
        <v>0</v>
      </c>
      <c r="J33" s="30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0</v>
      </c>
      <c r="E35" s="26"/>
      <c r="F35" s="30">
        <f>(Jul!E35*4)+(Aug!E35*3)+(Sep!E35*2)+(Oct!E35*1)</f>
        <v>0</v>
      </c>
      <c r="G35" s="26"/>
      <c r="H35" s="30">
        <f>Sep!H35+G35</f>
        <v>0</v>
      </c>
      <c r="I35" s="30">
        <f t="shared" si="0"/>
        <v>0</v>
      </c>
      <c r="J35" s="30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0</v>
      </c>
      <c r="E38" s="26"/>
      <c r="F38" s="30">
        <f>(Jul!E38*4)+(Aug!E38*3)+(Sep!E38*2)+(Oct!E38*1)</f>
        <v>0</v>
      </c>
      <c r="G38" s="26"/>
      <c r="H38" s="30">
        <f>Sep!H38+G38</f>
        <v>0</v>
      </c>
      <c r="I38" s="30">
        <f t="shared" si="0"/>
        <v>0</v>
      </c>
      <c r="J38" s="30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26"/>
      <c r="D39" s="30">
        <f>(Jul!C39*4)+(Aug!C39*3)+(Sep!C39*2)+(Oct!C39*1)</f>
        <v>12424</v>
      </c>
      <c r="E39" s="26"/>
      <c r="F39" s="30">
        <f>(Jul!E39*4)+(Aug!E39*3)+(Sep!E39*2)+(Oct!E39*1)</f>
        <v>0</v>
      </c>
      <c r="G39" s="26"/>
      <c r="H39" s="30">
        <f>Sep!H39+G39</f>
        <v>371218</v>
      </c>
      <c r="I39" s="30">
        <f t="shared" si="0"/>
        <v>0</v>
      </c>
      <c r="J39" s="30">
        <f t="shared" si="1"/>
        <v>383642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581</v>
      </c>
      <c r="D42" s="30">
        <f>(Jul!C42*4)+(Aug!C42*3)+(Sep!C42*2)+(Oct!C42*1)</f>
        <v>6769</v>
      </c>
      <c r="E42" s="26"/>
      <c r="F42" s="30">
        <f>(Jul!E42*4)+(Aug!E42*3)+(Sep!E42*2)+(Oct!E42*1)</f>
        <v>0</v>
      </c>
      <c r="G42" s="26">
        <v>2324</v>
      </c>
      <c r="H42" s="30">
        <f>Sep!H42+G42</f>
        <v>5418</v>
      </c>
      <c r="I42" s="30">
        <f t="shared" si="0"/>
        <v>2905</v>
      </c>
      <c r="J42" s="30">
        <f t="shared" si="1"/>
        <v>12187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0</v>
      </c>
      <c r="E43" s="26"/>
      <c r="F43" s="30">
        <f>(Jul!E43*4)+(Aug!E43*3)+(Sep!E43*2)+(Oct!E43*1)</f>
        <v>0</v>
      </c>
      <c r="G43" s="26"/>
      <c r="H43" s="30">
        <f>Sep!H43+G43</f>
        <v>0</v>
      </c>
      <c r="I43" s="30">
        <f t="shared" si="0"/>
        <v>0</v>
      </c>
      <c r="J43" s="30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6"/>
      <c r="D44" s="30">
        <f>(Jul!C44*4)+(Aug!C44*3)+(Sep!C44*2)+(Oct!C44*1)</f>
        <v>0</v>
      </c>
      <c r="E44" s="26"/>
      <c r="F44" s="30">
        <f>(Jul!E44*4)+(Aug!E44*3)+(Sep!E44*2)+(Oct!E44*1)</f>
        <v>0</v>
      </c>
      <c r="G44" s="26"/>
      <c r="H44" s="30">
        <f>Sep!H44+G44</f>
        <v>0</v>
      </c>
      <c r="I44" s="30">
        <f t="shared" si="0"/>
        <v>0</v>
      </c>
      <c r="J44" s="30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5385</v>
      </c>
      <c r="E46" s="26"/>
      <c r="F46" s="30">
        <f>(Jul!E46*4)+(Aug!E46*3)+(Sep!E46*2)+(Oct!E46*1)</f>
        <v>0</v>
      </c>
      <c r="G46" s="26"/>
      <c r="H46" s="30">
        <f>Sep!H46+G46</f>
        <v>17871</v>
      </c>
      <c r="I46" s="30">
        <f t="shared" si="0"/>
        <v>0</v>
      </c>
      <c r="J46" s="30">
        <f t="shared" si="1"/>
        <v>23256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0</v>
      </c>
      <c r="E47" s="26"/>
      <c r="F47" s="30">
        <f>(Jul!E47*4)+(Aug!E47*3)+(Sep!E47*2)+(Oct!E47*1)</f>
        <v>0</v>
      </c>
      <c r="G47" s="26"/>
      <c r="H47" s="30">
        <f>Sep!H47+G47</f>
        <v>0</v>
      </c>
      <c r="I47" s="30">
        <f t="shared" si="0"/>
        <v>0</v>
      </c>
      <c r="J47" s="30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6"/>
      <c r="D48" s="30">
        <f>(Jul!C48*4)+(Aug!C48*3)+(Sep!C48*2)+(Oct!C48*1)</f>
        <v>0</v>
      </c>
      <c r="E48" s="26"/>
      <c r="F48" s="30">
        <f>(Jul!E48*4)+(Aug!E48*3)+(Sep!E48*2)+(Oct!E48*1)</f>
        <v>2484</v>
      </c>
      <c r="G48" s="26"/>
      <c r="H48" s="30">
        <f>Sep!H48+G48</f>
        <v>4341</v>
      </c>
      <c r="I48" s="30">
        <f t="shared" si="0"/>
        <v>0</v>
      </c>
      <c r="J48" s="30">
        <f t="shared" si="1"/>
        <v>6825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0</v>
      </c>
      <c r="E49" s="26"/>
      <c r="F49" s="30">
        <f>(Jul!E49*4)+(Aug!E49*3)+(Sep!E49*2)+(Oct!E49*1)</f>
        <v>0</v>
      </c>
      <c r="G49" s="26"/>
      <c r="H49" s="30">
        <f>Sep!H49+G49</f>
        <v>3576</v>
      </c>
      <c r="I49" s="30">
        <f t="shared" si="0"/>
        <v>0</v>
      </c>
      <c r="J49" s="30">
        <f t="shared" si="1"/>
        <v>3576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0</v>
      </c>
      <c r="G50" s="26"/>
      <c r="H50" s="30">
        <f>Sep!H50+G50</f>
        <v>0</v>
      </c>
      <c r="I50" s="30">
        <f t="shared" si="0"/>
        <v>0</v>
      </c>
      <c r="J50" s="30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0</v>
      </c>
      <c r="E51" s="26"/>
      <c r="F51" s="30">
        <f>(Jul!E51*4)+(Aug!E51*3)+(Sep!E51*2)+(Oct!E51*1)</f>
        <v>0</v>
      </c>
      <c r="G51" s="26"/>
      <c r="H51" s="30">
        <f>Sep!H51+G51</f>
        <v>0</v>
      </c>
      <c r="I51" s="30">
        <f t="shared" si="0"/>
        <v>0</v>
      </c>
      <c r="J51" s="30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0</v>
      </c>
      <c r="J53" s="30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/>
      <c r="D55" s="30">
        <f>(Jul!C55*4)+(Aug!C55*3)+(Sep!C55*2)+(Oct!C55*1)</f>
        <v>7366</v>
      </c>
      <c r="E55" s="26"/>
      <c r="F55" s="30">
        <f>(Jul!E55*4)+(Aug!E55*3)+(Sep!E55*2)+(Oct!E55*1)</f>
        <v>0</v>
      </c>
      <c r="G55" s="26"/>
      <c r="H55" s="30">
        <f>Sep!H55+G55</f>
        <v>5545</v>
      </c>
      <c r="I55" s="30">
        <f t="shared" si="0"/>
        <v>0</v>
      </c>
      <c r="J55" s="30">
        <f t="shared" si="1"/>
        <v>12911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/>
      <c r="D60" s="30">
        <f>(Jul!C60*4)+(Aug!C60*3)+(Sep!C60*2)+(Oct!C60*1)</f>
        <v>2262</v>
      </c>
      <c r="E60" s="26">
        <v>90</v>
      </c>
      <c r="F60" s="30">
        <f>(Jul!E60*4)+(Aug!E60*3)+(Sep!E60*2)+(Oct!E60*1)</f>
        <v>4674</v>
      </c>
      <c r="G60" s="26">
        <v>20268</v>
      </c>
      <c r="H60" s="30">
        <f>Sep!H60+G60</f>
        <v>61177</v>
      </c>
      <c r="I60" s="30">
        <f t="shared" si="0"/>
        <v>20358</v>
      </c>
      <c r="J60" s="30">
        <f t="shared" si="1"/>
        <v>68113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0</v>
      </c>
      <c r="E71" s="26"/>
      <c r="F71" s="30">
        <f>(Jul!E71*4)+(Aug!E71*3)+(Sep!E71*2)+(Oct!E71*1)</f>
        <v>0</v>
      </c>
      <c r="G71" s="26"/>
      <c r="H71" s="30">
        <f>Sep!H71+G71</f>
        <v>0</v>
      </c>
      <c r="I71" s="30">
        <f t="shared" si="2"/>
        <v>0</v>
      </c>
      <c r="J71" s="30">
        <f t="shared" si="3"/>
        <v>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11807</v>
      </c>
      <c r="D72" s="32">
        <f t="shared" si="4"/>
        <v>98207</v>
      </c>
      <c r="E72" s="32">
        <f t="shared" si="4"/>
        <v>260</v>
      </c>
      <c r="F72" s="32">
        <f t="shared" si="4"/>
        <v>41003</v>
      </c>
      <c r="G72" s="32">
        <f t="shared" si="4"/>
        <v>107431</v>
      </c>
      <c r="H72" s="32">
        <f t="shared" si="4"/>
        <v>652978</v>
      </c>
      <c r="I72" s="32">
        <f t="shared" si="4"/>
        <v>119498</v>
      </c>
      <c r="J72" s="32">
        <f t="shared" si="4"/>
        <v>792188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581</v>
      </c>
      <c r="D73" s="32">
        <f t="shared" si="5"/>
        <v>34206</v>
      </c>
      <c r="E73" s="32">
        <f t="shared" si="5"/>
        <v>90</v>
      </c>
      <c r="F73" s="32">
        <f t="shared" si="5"/>
        <v>7158</v>
      </c>
      <c r="G73" s="32">
        <f t="shared" si="5"/>
        <v>22592</v>
      </c>
      <c r="H73" s="32">
        <f t="shared" si="5"/>
        <v>469146</v>
      </c>
      <c r="I73" s="32">
        <f t="shared" si="5"/>
        <v>23263</v>
      </c>
      <c r="J73" s="32">
        <f t="shared" si="5"/>
        <v>510510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12388</v>
      </c>
      <c r="D74" s="32">
        <f t="shared" ref="D74:J74" si="6">SUM(D72:D73)</f>
        <v>132413</v>
      </c>
      <c r="E74" s="32">
        <f t="shared" si="6"/>
        <v>350</v>
      </c>
      <c r="F74" s="32">
        <f t="shared" si="6"/>
        <v>48161</v>
      </c>
      <c r="G74" s="32">
        <f t="shared" si="6"/>
        <v>130023</v>
      </c>
      <c r="H74" s="32">
        <f t="shared" si="6"/>
        <v>1122124</v>
      </c>
      <c r="I74" s="32">
        <f t="shared" si="6"/>
        <v>142761</v>
      </c>
      <c r="J74" s="32">
        <f t="shared" si="6"/>
        <v>1302698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" activePane="bottomLeft" state="frozen"/>
      <selection pane="bottomLeft" activeCell="G76" sqref="G76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(Jul!C5*5)+(Aug!C5*4)+(Sep!C5*3)+(Oct!C5*2)+(Nov!C5*1)</f>
        <v>0</v>
      </c>
      <c r="E5" s="8"/>
      <c r="F5" s="31">
        <f>(Jul!E5*5)+(Aug!E5*4)+(Sep!E5*3)+(Oct!E5*2)+(Nov!E5*1)</f>
        <v>0</v>
      </c>
      <c r="G5" s="8"/>
      <c r="H5" s="31">
        <f>Oct!H5+G5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0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0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1910</v>
      </c>
      <c r="E8" s="8"/>
      <c r="F8" s="31">
        <f>(Jul!E8*5)+(Aug!E8*4)+(Sep!E8*3)+(Oct!E8*2)+(Nov!E8*1)</f>
        <v>0</v>
      </c>
      <c r="G8" s="8"/>
      <c r="H8" s="31">
        <f>Oct!H8+G8</f>
        <v>3070</v>
      </c>
      <c r="I8" s="31">
        <f t="shared" si="0"/>
        <v>0</v>
      </c>
      <c r="J8" s="31">
        <f t="shared" si="1"/>
        <v>4980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8404</v>
      </c>
      <c r="D9" s="31">
        <f>(Jul!C9*5)+(Aug!C9*4)+(Sep!C9*3)+(Oct!C9*2)+(Nov!C9*1)</f>
        <v>102780</v>
      </c>
      <c r="E9" s="8"/>
      <c r="F9" s="31">
        <f>(Jul!E9*5)+(Aug!E9*4)+(Sep!E9*3)+(Oct!E9*2)+(Nov!E9*1)</f>
        <v>4168</v>
      </c>
      <c r="G9" s="8">
        <v>142467</v>
      </c>
      <c r="H9" s="31">
        <f>Oct!H9+G9</f>
        <v>630717</v>
      </c>
      <c r="I9" s="31">
        <f t="shared" si="0"/>
        <v>150871</v>
      </c>
      <c r="J9" s="31">
        <f t="shared" si="1"/>
        <v>737665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0</v>
      </c>
      <c r="E10" s="8"/>
      <c r="F10" s="31">
        <f>(Jul!E10*5)+(Aug!E10*4)+(Sep!E10*3)+(Oct!E10*2)+(Nov!E10*1)</f>
        <v>0</v>
      </c>
      <c r="G10" s="8"/>
      <c r="H10" s="31">
        <f>Oct!H10+G10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1376</v>
      </c>
      <c r="D11" s="31">
        <f>(Jul!C11*5)+(Aug!C11*4)+(Sep!C11*3)+(Oct!C11*2)+(Nov!C11*1)</f>
        <v>18820</v>
      </c>
      <c r="E11" s="8">
        <v>2295</v>
      </c>
      <c r="F11" s="31">
        <f>(Jul!E11*5)+(Aug!E11*4)+(Sep!E11*3)+(Oct!E11*2)+(Nov!E11*1)</f>
        <v>47279</v>
      </c>
      <c r="G11" s="8">
        <v>21786</v>
      </c>
      <c r="H11" s="31">
        <f>Oct!H11+G11</f>
        <v>89410</v>
      </c>
      <c r="I11" s="31">
        <f t="shared" si="0"/>
        <v>25457</v>
      </c>
      <c r="J11" s="31">
        <f t="shared" si="1"/>
        <v>155509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(Jul!C13*5)+(Aug!C13*4)+(Sep!C13*3)+(Oct!C13*2)+(Nov!C13*1)</f>
        <v>16046</v>
      </c>
      <c r="E13" s="8"/>
      <c r="F13" s="31">
        <f>(Jul!E13*5)+(Aug!E13*4)+(Sep!E13*3)+(Oct!E13*2)+(Nov!E13*1)</f>
        <v>0</v>
      </c>
      <c r="G13" s="8"/>
      <c r="H13" s="31">
        <f>Oct!H13+G13</f>
        <v>41521</v>
      </c>
      <c r="I13" s="31">
        <f t="shared" si="0"/>
        <v>0</v>
      </c>
      <c r="J13" s="31">
        <f t="shared" si="1"/>
        <v>57567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0</v>
      </c>
      <c r="E14" s="8"/>
      <c r="F14" s="31">
        <f>(Jul!E14*5)+(Aug!E14*4)+(Sep!E14*3)+(Oct!E14*2)+(Nov!E14*1)</f>
        <v>0</v>
      </c>
      <c r="G14" s="8"/>
      <c r="H14" s="31">
        <f>Oct!H14+G14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0</v>
      </c>
      <c r="E16" s="8"/>
      <c r="F16" s="31">
        <f>(Jul!E16*5)+(Aug!E16*4)+(Sep!E16*3)+(Oct!E16*2)+(Nov!E16*1)</f>
        <v>0</v>
      </c>
      <c r="G16" s="8"/>
      <c r="H16" s="31">
        <f>Oct!H16+G16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0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0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333</v>
      </c>
      <c r="D21" s="31">
        <f>(Jul!C21*5)+(Aug!C21*4)+(Sep!C21*3)+(Oct!C21*2)+(Nov!C21*1)</f>
        <v>6035</v>
      </c>
      <c r="E21" s="8"/>
      <c r="F21" s="31">
        <f>(Jul!E21*5)+(Aug!E21*4)+(Sep!E21*3)+(Oct!E21*2)+(Nov!E21*1)</f>
        <v>0</v>
      </c>
      <c r="G21" s="8">
        <v>11718</v>
      </c>
      <c r="H21" s="31">
        <f>Oct!H21+G21</f>
        <v>41783</v>
      </c>
      <c r="I21" s="31">
        <f t="shared" si="0"/>
        <v>12051</v>
      </c>
      <c r="J21" s="31">
        <f t="shared" si="1"/>
        <v>47818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2487</v>
      </c>
      <c r="E22" s="8"/>
      <c r="F22" s="31">
        <f>(Jul!E22*5)+(Aug!E22*4)+(Sep!E22*3)+(Oct!E22*2)+(Nov!E22*1)</f>
        <v>0</v>
      </c>
      <c r="G22" s="8"/>
      <c r="H22" s="31">
        <f>Oct!H22+G22</f>
        <v>3740</v>
      </c>
      <c r="I22" s="31">
        <f t="shared" si="0"/>
        <v>0</v>
      </c>
      <c r="J22" s="31">
        <f t="shared" si="1"/>
        <v>6227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0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0</v>
      </c>
      <c r="E26" s="8"/>
      <c r="F26" s="31">
        <f>(Jul!E26*5)+(Aug!E26*4)+(Sep!E26*3)+(Oct!E26*2)+(Nov!E26*1)</f>
        <v>0</v>
      </c>
      <c r="G26" s="8"/>
      <c r="H26" s="31">
        <f>Oct!H26+G26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144</v>
      </c>
      <c r="D27" s="31">
        <f>(Jul!C27*5)+(Aug!C27*4)+(Sep!C27*3)+(Oct!C27*2)+(Nov!C27*1)</f>
        <v>2996</v>
      </c>
      <c r="E27" s="8">
        <v>490</v>
      </c>
      <c r="F27" s="31">
        <f>(Jul!E27*5)+(Aug!E27*4)+(Sep!E27*3)+(Oct!E27*2)+(Nov!E27*1)</f>
        <v>6223</v>
      </c>
      <c r="G27" s="8">
        <v>6615</v>
      </c>
      <c r="H27" s="31">
        <f>Oct!H27+G27</f>
        <v>25323</v>
      </c>
      <c r="I27" s="31">
        <f t="shared" si="0"/>
        <v>7249</v>
      </c>
      <c r="J27" s="31">
        <f t="shared" si="1"/>
        <v>34542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0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0</v>
      </c>
      <c r="E30" s="8"/>
      <c r="F30" s="31">
        <f>(Jul!E30*5)+(Aug!E30*4)+(Sep!E30*3)+(Oct!E30*2)+(Nov!E30*1)</f>
        <v>0</v>
      </c>
      <c r="G30" s="8"/>
      <c r="H30" s="31">
        <f>Oct!H30+G30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(Jul!C31*5)+(Aug!C31*4)+(Sep!C31*3)+(Oct!C31*2)+(Nov!C31*1)</f>
        <v>0</v>
      </c>
      <c r="E31" s="8"/>
      <c r="F31" s="31">
        <f>(Jul!E31*5)+(Aug!E31*4)+(Sep!E31*3)+(Oct!E31*2)+(Nov!E31*1)</f>
        <v>0</v>
      </c>
      <c r="G31" s="8"/>
      <c r="H31" s="31">
        <f>Oct!H31+G31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0</v>
      </c>
      <c r="E33" s="8"/>
      <c r="F33" s="31">
        <f>(Jul!E33*5)+(Aug!E33*4)+(Sep!E33*3)+(Oct!E33*2)+(Nov!E33*1)</f>
        <v>0</v>
      </c>
      <c r="G33" s="8"/>
      <c r="H33" s="31">
        <f>Oct!H33+G33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(Jul!C35*5)+(Aug!C35*4)+(Sep!C35*3)+(Oct!C35*2)+(Nov!C35*1)</f>
        <v>0</v>
      </c>
      <c r="E35" s="8"/>
      <c r="F35" s="31">
        <f>(Jul!E35*5)+(Aug!E35*4)+(Sep!E35*3)+(Oct!E35*2)+(Nov!E35*1)</f>
        <v>0</v>
      </c>
      <c r="G35" s="8"/>
      <c r="H35" s="31">
        <f>Oct!H35+G35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(Jul!C38*5)+(Aug!C38*4)+(Sep!C38*3)+(Oct!C38*2)+(Nov!C38*1)</f>
        <v>0</v>
      </c>
      <c r="E38" s="8"/>
      <c r="F38" s="31">
        <f>(Jul!E38*5)+(Aug!E38*4)+(Sep!E38*3)+(Oct!E38*2)+(Nov!E38*1)</f>
        <v>0</v>
      </c>
      <c r="G38" s="8"/>
      <c r="H38" s="31">
        <f>Oct!H38+G38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(Jul!C39*5)+(Aug!C39*4)+(Sep!C39*3)+(Oct!C39*2)+(Nov!C39*1)</f>
        <v>15530</v>
      </c>
      <c r="E39" s="8"/>
      <c r="F39" s="31">
        <f>(Jul!E39*5)+(Aug!E39*4)+(Sep!E39*3)+(Oct!E39*2)+(Nov!E39*1)</f>
        <v>0</v>
      </c>
      <c r="G39" s="8"/>
      <c r="H39" s="31">
        <f>Oct!H39+G39</f>
        <v>371218</v>
      </c>
      <c r="I39" s="31">
        <f t="shared" si="0"/>
        <v>0</v>
      </c>
      <c r="J39" s="31">
        <f t="shared" si="1"/>
        <v>386748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8897</v>
      </c>
      <c r="E42" s="8"/>
      <c r="F42" s="31">
        <f>(Jul!E42*5)+(Aug!E42*4)+(Sep!E42*3)+(Oct!E42*2)+(Nov!E42*1)</f>
        <v>0</v>
      </c>
      <c r="G42" s="8"/>
      <c r="H42" s="31">
        <f>Oct!H42+G42</f>
        <v>5418</v>
      </c>
      <c r="I42" s="31">
        <f t="shared" si="0"/>
        <v>0</v>
      </c>
      <c r="J42" s="31">
        <f t="shared" si="1"/>
        <v>14315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0</v>
      </c>
      <c r="E43" s="8"/>
      <c r="F43" s="31">
        <f>(Jul!E43*5)+(Aug!E43*4)+(Sep!E43*3)+(Oct!E43*2)+(Nov!E43*1)</f>
        <v>0</v>
      </c>
      <c r="G43" s="8"/>
      <c r="H43" s="31">
        <f>Oct!H43+G43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(Jul!C44*5)+(Aug!C44*4)+(Sep!C44*3)+(Oct!C44*2)+(Nov!C44*1)</f>
        <v>0</v>
      </c>
      <c r="E44" s="8"/>
      <c r="F44" s="31">
        <f>(Jul!E44*5)+(Aug!E44*4)+(Sep!E44*3)+(Oct!E44*2)+(Nov!E44*1)</f>
        <v>0</v>
      </c>
      <c r="G44" s="8"/>
      <c r="H44" s="31">
        <f>Oct!H44+G44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0</v>
      </c>
      <c r="E45" s="8"/>
      <c r="F45" s="31">
        <f>(Jul!E45*5)+(Aug!E45*4)+(Sep!E45*3)+(Oct!E45*2)+(Nov!E45*1)</f>
        <v>0</v>
      </c>
      <c r="G45" s="8"/>
      <c r="H45" s="31">
        <f>Oct!H45+G45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7180</v>
      </c>
      <c r="E46" s="8"/>
      <c r="F46" s="31">
        <f>(Jul!E46*5)+(Aug!E46*4)+(Sep!E46*3)+(Oct!E46*2)+(Nov!E46*1)</f>
        <v>0</v>
      </c>
      <c r="G46" s="8"/>
      <c r="H46" s="31">
        <f>Oct!H46+G46</f>
        <v>17871</v>
      </c>
      <c r="I46" s="31">
        <f t="shared" si="0"/>
        <v>0</v>
      </c>
      <c r="J46" s="31">
        <f t="shared" si="1"/>
        <v>25051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0</v>
      </c>
      <c r="E47" s="8"/>
      <c r="F47" s="31">
        <f>(Jul!E47*5)+(Aug!E47*4)+(Sep!E47*3)+(Oct!E47*2)+(Nov!E47*1)</f>
        <v>0</v>
      </c>
      <c r="G47" s="8"/>
      <c r="H47" s="31">
        <f>Oct!H47+G47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0</v>
      </c>
      <c r="E48" s="8"/>
      <c r="F48" s="31">
        <f>(Jul!E48*5)+(Aug!E48*4)+(Sep!E48*3)+(Oct!E48*2)+(Nov!E48*1)</f>
        <v>3105</v>
      </c>
      <c r="G48" s="8"/>
      <c r="H48" s="31">
        <f>Oct!H48+G48</f>
        <v>4341</v>
      </c>
      <c r="I48" s="31">
        <f t="shared" si="0"/>
        <v>0</v>
      </c>
      <c r="J48" s="31">
        <f t="shared" si="1"/>
        <v>7446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0</v>
      </c>
      <c r="E49" s="8"/>
      <c r="F49" s="31">
        <f>(Jul!E49*5)+(Aug!E49*4)+(Sep!E49*3)+(Oct!E49*2)+(Nov!E49*1)</f>
        <v>0</v>
      </c>
      <c r="G49" s="8"/>
      <c r="H49" s="31">
        <f>Oct!H49+G49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0</v>
      </c>
      <c r="G50" s="8"/>
      <c r="H50" s="31">
        <f>Oct!H50+G50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0</v>
      </c>
      <c r="E51" s="8"/>
      <c r="F51" s="31">
        <f>(Jul!E51*5)+(Aug!E51*4)+(Sep!E51*3)+(Oct!E51*2)+(Nov!E51*1)</f>
        <v>0</v>
      </c>
      <c r="G51" s="8"/>
      <c r="H51" s="31">
        <f>Oct!H51+G51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0</v>
      </c>
      <c r="G52" s="8"/>
      <c r="H52" s="31">
        <f>Oct!H52+G52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0</v>
      </c>
      <c r="E53" s="8"/>
      <c r="F53" s="31">
        <f>(Jul!E53*5)+(Aug!E53*4)+(Sep!E53*3)+(Oct!E53*2)+(Nov!E53*1)</f>
        <v>0</v>
      </c>
      <c r="G53" s="8"/>
      <c r="H53" s="31">
        <f>Oct!H53+G53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0</v>
      </c>
      <c r="E54" s="8"/>
      <c r="F54" s="31">
        <f>(Jul!E54*5)+(Aug!E54*4)+(Sep!E54*3)+(Oct!E54*2)+(Nov!E54*1)</f>
        <v>0</v>
      </c>
      <c r="G54" s="8"/>
      <c r="H54" s="31">
        <f>Oct!H54+G54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(Jul!C55*5)+(Aug!C55*4)+(Sep!C55*3)+(Oct!C55*2)+(Nov!C55*1)</f>
        <v>9425</v>
      </c>
      <c r="E55" s="8"/>
      <c r="F55" s="31">
        <f>(Jul!E55*5)+(Aug!E55*4)+(Sep!E55*3)+(Oct!E55*2)+(Nov!E55*1)</f>
        <v>0</v>
      </c>
      <c r="G55" s="8"/>
      <c r="H55" s="31">
        <f>Oct!H55+G55</f>
        <v>5545</v>
      </c>
      <c r="I55" s="31">
        <f t="shared" si="0"/>
        <v>0</v>
      </c>
      <c r="J55" s="31">
        <f t="shared" si="1"/>
        <v>14970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(Jul!C60*5)+(Aug!C60*4)+(Sep!C60*3)+(Oct!C60*2)+(Nov!C60*1)</f>
        <v>3393</v>
      </c>
      <c r="E60" s="8">
        <v>1146</v>
      </c>
      <c r="F60" s="31">
        <f>(Jul!E60*5)+(Aug!E60*4)+(Sep!E60*3)+(Oct!E60*2)+(Nov!E60*1)</f>
        <v>7056</v>
      </c>
      <c r="G60" s="8">
        <v>1146</v>
      </c>
      <c r="H60" s="31">
        <f>Oct!H60+G60</f>
        <v>62323</v>
      </c>
      <c r="I60" s="31">
        <f t="shared" si="0"/>
        <v>2292</v>
      </c>
      <c r="J60" s="31">
        <f t="shared" si="1"/>
        <v>72772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0</v>
      </c>
      <c r="E63" s="8"/>
      <c r="F63" s="31">
        <f>(Jul!E63*5)+(Aug!E63*4)+(Sep!E63*3)+(Oct!E63*2)+(Nov!E63*1)</f>
        <v>0</v>
      </c>
      <c r="G63" s="8"/>
      <c r="H63" s="31">
        <f>Oct!H63+G63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0</v>
      </c>
      <c r="E71" s="8"/>
      <c r="F71" s="31">
        <f>(Jul!E71*5)+(Aug!E71*4)+(Sep!E71*3)+(Oct!E71*2)+(Nov!E71*1)</f>
        <v>0</v>
      </c>
      <c r="G71" s="8"/>
      <c r="H71" s="31">
        <f>Oct!H71+G71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>SUM(C32:C71)</f>
        <v>0</v>
      </c>
      <c r="D72" s="32">
        <f t="shared" ref="D72:J72" si="4">SUM(D5:D31)</f>
        <v>151074</v>
      </c>
      <c r="E72" s="32">
        <f t="shared" si="4"/>
        <v>2785</v>
      </c>
      <c r="F72" s="32">
        <f t="shared" si="4"/>
        <v>57670</v>
      </c>
      <c r="G72" s="32">
        <f t="shared" si="4"/>
        <v>182586</v>
      </c>
      <c r="H72" s="32">
        <f t="shared" si="4"/>
        <v>835564</v>
      </c>
      <c r="I72" s="32">
        <f t="shared" si="4"/>
        <v>195628</v>
      </c>
      <c r="J72" s="32">
        <f t="shared" si="4"/>
        <v>1044308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44425</v>
      </c>
      <c r="E73" s="32">
        <f t="shared" si="5"/>
        <v>1146</v>
      </c>
      <c r="F73" s="32">
        <f t="shared" si="5"/>
        <v>10161</v>
      </c>
      <c r="G73" s="32">
        <f t="shared" si="5"/>
        <v>1146</v>
      </c>
      <c r="H73" s="32">
        <f t="shared" si="5"/>
        <v>470292</v>
      </c>
      <c r="I73" s="32">
        <f t="shared" si="5"/>
        <v>2292</v>
      </c>
      <c r="J73" s="32">
        <f t="shared" si="5"/>
        <v>524878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195499</v>
      </c>
      <c r="E74" s="32">
        <f t="shared" si="6"/>
        <v>3931</v>
      </c>
      <c r="F74" s="32">
        <f t="shared" si="6"/>
        <v>67831</v>
      </c>
      <c r="G74" s="32">
        <f t="shared" si="6"/>
        <v>183732</v>
      </c>
      <c r="H74" s="32">
        <f t="shared" si="6"/>
        <v>1305856</v>
      </c>
      <c r="I74" s="32">
        <f t="shared" si="6"/>
        <v>197920</v>
      </c>
      <c r="J74" s="32">
        <f t="shared" si="6"/>
        <v>1569186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50" activePane="bottomLeft" state="frozen"/>
      <selection pane="bottomLeft" activeCell="G61" sqref="G6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(Jul!C5*6)+(Aug!C5*5)+(Sep!C5*4)+(Oct!C5*3)+(Nov!C5*2)+(Dec!C5*1)</f>
        <v>0</v>
      </c>
      <c r="E5" s="8"/>
      <c r="F5" s="31">
        <f>(Jul!E5*6)+(Aug!E5*5)+(Sep!E5*4)+(Oct!E5*3)+(Nov!E5*2)+(Dec!E5*1)</f>
        <v>0</v>
      </c>
      <c r="G5" s="8"/>
      <c r="H5" s="31">
        <f>Nov!H5+G5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0</v>
      </c>
      <c r="E6" s="8"/>
      <c r="F6" s="31">
        <f>(Jul!E6*6)+(Aug!E6*5)+(Sep!E6*4)+(Oct!E6*3)+(Nov!E6*2)+(Dec!E6*1)</f>
        <v>0</v>
      </c>
      <c r="G6" s="8"/>
      <c r="H6" s="31">
        <f>Nov!H6+G6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0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1920</v>
      </c>
      <c r="D8" s="31">
        <f>(Jul!C8*6)+(Aug!C8*5)+(Sep!C8*4)+(Oct!C8*3)+(Nov!C8*2)+(Dec!C8*1)</f>
        <v>4550</v>
      </c>
      <c r="E8" s="8"/>
      <c r="F8" s="31">
        <f>(Jul!E8*6)+(Aug!E8*5)+(Sep!E8*4)+(Oct!E8*3)+(Nov!E8*2)+(Dec!E8*1)</f>
        <v>0</v>
      </c>
      <c r="G8" s="8">
        <v>25487</v>
      </c>
      <c r="H8" s="31">
        <f>Nov!H8+G8</f>
        <v>28557</v>
      </c>
      <c r="I8" s="31">
        <f t="shared" si="0"/>
        <v>27407</v>
      </c>
      <c r="J8" s="31">
        <f t="shared" si="1"/>
        <v>33107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15351</v>
      </c>
      <c r="D9" s="31">
        <f>(Jul!C9*6)+(Aug!C9*5)+(Sep!C9*4)+(Oct!C9*3)+(Nov!C9*2)+(Dec!C9*1)</f>
        <v>153219</v>
      </c>
      <c r="E9" s="8"/>
      <c r="F9" s="31">
        <f>(Jul!E9*6)+(Aug!E9*5)+(Sep!E9*4)+(Oct!E9*3)+(Nov!E9*2)+(Dec!E9*1)</f>
        <v>5532</v>
      </c>
      <c r="G9" s="8">
        <v>182120</v>
      </c>
      <c r="H9" s="31">
        <f>Nov!H9+G9</f>
        <v>812837</v>
      </c>
      <c r="I9" s="31">
        <f t="shared" si="0"/>
        <v>197471</v>
      </c>
      <c r="J9" s="31">
        <f t="shared" si="1"/>
        <v>971588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(Jul!C10*6)+(Aug!C10*5)+(Sep!C10*4)+(Oct!C10*3)+(Nov!C10*2)+(Dec!C10*1)</f>
        <v>0</v>
      </c>
      <c r="E10" s="8"/>
      <c r="F10" s="31">
        <f>(Jul!E10*6)+(Aug!E10*5)+(Sep!E10*4)+(Oct!E10*3)+(Nov!E10*2)+(Dec!E10*1)</f>
        <v>0</v>
      </c>
      <c r="G10" s="8"/>
      <c r="H10" s="31">
        <f>Nov!H10+G10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3038</v>
      </c>
      <c r="D11" s="31">
        <f>(Jul!C11*6)+(Aug!C11*5)+(Sep!C11*4)+(Oct!C11*3)+(Nov!C11*2)+(Dec!C11*1)</f>
        <v>27880</v>
      </c>
      <c r="E11" s="8"/>
      <c r="F11" s="31">
        <f>(Jul!E11*6)+(Aug!E11*5)+(Sep!E11*4)+(Oct!E11*3)+(Nov!E11*2)+(Dec!E11*1)</f>
        <v>60181</v>
      </c>
      <c r="G11" s="8">
        <v>20407</v>
      </c>
      <c r="H11" s="31">
        <f>Nov!H11+G11</f>
        <v>109817</v>
      </c>
      <c r="I11" s="31">
        <f t="shared" si="0"/>
        <v>23445</v>
      </c>
      <c r="J11" s="31">
        <f t="shared" si="1"/>
        <v>197878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22096</v>
      </c>
      <c r="E13" s="8"/>
      <c r="F13" s="31">
        <f>(Jul!E13*6)+(Aug!E13*5)+(Sep!E13*4)+(Oct!E13*3)+(Nov!E13*2)+(Dec!E13*1)</f>
        <v>0</v>
      </c>
      <c r="G13" s="8"/>
      <c r="H13" s="31">
        <f>Nov!H13+G13</f>
        <v>41521</v>
      </c>
      <c r="I13" s="31">
        <f t="shared" si="0"/>
        <v>0</v>
      </c>
      <c r="J13" s="31">
        <f t="shared" si="1"/>
        <v>63617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0</v>
      </c>
      <c r="E14" s="8"/>
      <c r="F14" s="31">
        <f>(Jul!E14*6)+(Aug!E14*5)+(Sep!E14*4)+(Oct!E14*3)+(Nov!E14*2)+(Dec!E14*1)</f>
        <v>0</v>
      </c>
      <c r="G14" s="8"/>
      <c r="H14" s="31">
        <f>Nov!H14+G14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(Jul!C16*6)+(Aug!C16*5)+(Sep!C16*4)+(Oct!C16*3)+(Nov!C16*2)+(Dec!C16*1)</f>
        <v>0</v>
      </c>
      <c r="E16" s="8"/>
      <c r="F16" s="31">
        <f>(Jul!E16*6)+(Aug!E16*5)+(Sep!E16*4)+(Oct!E16*3)+(Nov!E16*2)+(Dec!E16*1)</f>
        <v>0</v>
      </c>
      <c r="G16" s="8"/>
      <c r="H16" s="31">
        <f>Nov!H16+G16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0</v>
      </c>
      <c r="E17" s="8"/>
      <c r="F17" s="31">
        <f>(Jul!E17*6)+(Aug!E17*5)+(Sep!E17*4)+(Oct!E17*3)+(Nov!E17*2)+(Dec!E17*1)</f>
        <v>0</v>
      </c>
      <c r="G17" s="8"/>
      <c r="H17" s="31">
        <f>Nov!H17+G17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0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8779</v>
      </c>
      <c r="E21" s="8"/>
      <c r="F21" s="31">
        <f>(Jul!E21*6)+(Aug!E21*5)+(Sep!E21*4)+(Oct!E21*3)+(Nov!E21*2)+(Dec!E21*1)</f>
        <v>0</v>
      </c>
      <c r="G21" s="8"/>
      <c r="H21" s="31">
        <f>Nov!H21+G21</f>
        <v>41783</v>
      </c>
      <c r="I21" s="31">
        <f t="shared" si="0"/>
        <v>0</v>
      </c>
      <c r="J21" s="31">
        <f t="shared" si="1"/>
        <v>50562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281</v>
      </c>
      <c r="D22" s="31">
        <f>(Jul!C22*6)+(Aug!C22*5)+(Sep!C22*4)+(Oct!C22*3)+(Nov!C22*2)+(Dec!C22*1)</f>
        <v>3441</v>
      </c>
      <c r="E22" s="8"/>
      <c r="F22" s="31">
        <f>(Jul!E22*6)+(Aug!E22*5)+(Sep!E22*4)+(Oct!E22*3)+(Nov!E22*2)+(Dec!E22*1)</f>
        <v>0</v>
      </c>
      <c r="G22" s="8">
        <v>1124</v>
      </c>
      <c r="H22" s="31">
        <f>Nov!H22+G22</f>
        <v>4864</v>
      </c>
      <c r="I22" s="31">
        <f t="shared" si="0"/>
        <v>1405</v>
      </c>
      <c r="J22" s="31">
        <f t="shared" si="1"/>
        <v>8305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0</v>
      </c>
      <c r="E24" s="8"/>
      <c r="F24" s="31">
        <f>(Jul!E24*6)+(Aug!E24*5)+(Sep!E24*4)+(Oct!E24*3)+(Nov!E24*2)+(Dec!E24*1)</f>
        <v>0</v>
      </c>
      <c r="G24" s="8"/>
      <c r="H24" s="31">
        <f>Nov!H24+G24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0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0</v>
      </c>
      <c r="E26" s="8"/>
      <c r="F26" s="31">
        <f>(Jul!E26*6)+(Aug!E26*5)+(Sep!E26*4)+(Oct!E26*3)+(Nov!E26*2)+(Dec!E26*1)</f>
        <v>0</v>
      </c>
      <c r="G26" s="8"/>
      <c r="H26" s="31">
        <f>Nov!H26+G26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(Jul!C27*6)+(Aug!C27*5)+(Sep!C27*4)+(Oct!C27*3)+(Nov!C27*2)+(Dec!C27*1)</f>
        <v>4566</v>
      </c>
      <c r="E27" s="8"/>
      <c r="F27" s="31">
        <f>(Jul!E27*6)+(Aug!E27*5)+(Sep!E27*4)+(Oct!E27*3)+(Nov!E27*2)+(Dec!E27*1)</f>
        <v>8624</v>
      </c>
      <c r="G27" s="8"/>
      <c r="H27" s="31">
        <f>Nov!H27+G27</f>
        <v>25323</v>
      </c>
      <c r="I27" s="31">
        <f t="shared" si="0"/>
        <v>0</v>
      </c>
      <c r="J27" s="31">
        <f t="shared" si="1"/>
        <v>38513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0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0</v>
      </c>
      <c r="E30" s="8"/>
      <c r="F30" s="31">
        <f>(Jul!E30*6)+(Aug!E30*5)+(Sep!E30*4)+(Oct!E30*3)+(Nov!E30*2)+(Dec!E30*1)</f>
        <v>0</v>
      </c>
      <c r="G30" s="8"/>
      <c r="H30" s="31">
        <f>Nov!H30+G30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0</v>
      </c>
      <c r="E31" s="8"/>
      <c r="F31" s="31">
        <f>(Jul!E31*6)+(Aug!E31*5)+(Sep!E31*4)+(Oct!E31*3)+(Nov!E31*2)+(Dec!E31*1)</f>
        <v>0</v>
      </c>
      <c r="G31" s="8"/>
      <c r="H31" s="31">
        <f>Nov!H31+G31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0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0</v>
      </c>
      <c r="E33" s="8"/>
      <c r="F33" s="31">
        <f>(Jul!E33*6)+(Aug!E33*5)+(Sep!E33*4)+(Oct!E33*3)+(Nov!E33*2)+(Dec!E33*1)</f>
        <v>0</v>
      </c>
      <c r="G33" s="8"/>
      <c r="H33" s="31">
        <f>Nov!H33+G33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0</v>
      </c>
      <c r="E35" s="8"/>
      <c r="F35" s="31">
        <f>(Jul!E35*6)+(Aug!E35*5)+(Sep!E35*4)+(Oct!E35*3)+(Nov!E35*2)+(Dec!E35*1)</f>
        <v>0</v>
      </c>
      <c r="G35" s="8"/>
      <c r="H35" s="31">
        <f>Nov!H35+G35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0</v>
      </c>
      <c r="E38" s="8"/>
      <c r="F38" s="31">
        <f>(Jul!E38*6)+(Aug!E38*5)+(Sep!E38*4)+(Oct!E38*3)+(Nov!E38*2)+(Dec!E38*1)</f>
        <v>0</v>
      </c>
      <c r="G38" s="8"/>
      <c r="H38" s="31">
        <f>Nov!H38+G38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(Jul!C39*6)+(Aug!C39*5)+(Sep!C39*4)+(Oct!C39*3)+(Nov!C39*2)+(Dec!C39*1)</f>
        <v>18636</v>
      </c>
      <c r="E39" s="8"/>
      <c r="F39" s="31">
        <f>(Jul!E39*6)+(Aug!E39*5)+(Sep!E39*4)+(Oct!E39*3)+(Nov!E39*2)+(Dec!E39*1)</f>
        <v>0</v>
      </c>
      <c r="G39" s="8"/>
      <c r="H39" s="31">
        <f>Nov!H39+G39</f>
        <v>371218</v>
      </c>
      <c r="I39" s="31">
        <f t="shared" si="0"/>
        <v>0</v>
      </c>
      <c r="J39" s="31">
        <f t="shared" si="1"/>
        <v>389854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0</v>
      </c>
      <c r="G41" s="8"/>
      <c r="H41" s="31">
        <f>Nov!H41+G41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11025</v>
      </c>
      <c r="E42" s="8"/>
      <c r="F42" s="31">
        <f>(Jul!E42*6)+(Aug!E42*5)+(Sep!E42*4)+(Oct!E42*3)+(Nov!E42*2)+(Dec!E42*1)</f>
        <v>0</v>
      </c>
      <c r="G42" s="8"/>
      <c r="H42" s="31">
        <f>Nov!H42+G42</f>
        <v>5418</v>
      </c>
      <c r="I42" s="31">
        <f t="shared" si="0"/>
        <v>0</v>
      </c>
      <c r="J42" s="31">
        <f t="shared" si="1"/>
        <v>16443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0</v>
      </c>
      <c r="E43" s="8"/>
      <c r="F43" s="31">
        <f>(Jul!E43*6)+(Aug!E43*5)+(Sep!E43*4)+(Oct!E43*3)+(Nov!E43*2)+(Dec!E43*1)</f>
        <v>0</v>
      </c>
      <c r="G43" s="8"/>
      <c r="H43" s="31">
        <f>Nov!H43+G43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(Jul!C44*6)+(Aug!C44*5)+(Sep!C44*4)+(Oct!C44*3)+(Nov!C44*2)+(Dec!C44*1)</f>
        <v>0</v>
      </c>
      <c r="E44" s="8"/>
      <c r="F44" s="31">
        <f>(Jul!E44*6)+(Aug!E44*5)+(Sep!E44*4)+(Oct!E44*3)+(Nov!E44*2)+(Dec!E44*1)</f>
        <v>0</v>
      </c>
      <c r="G44" s="8"/>
      <c r="H44" s="31">
        <f>Nov!H44+G44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0</v>
      </c>
      <c r="E45" s="8"/>
      <c r="F45" s="31">
        <f>(Jul!E45*6)+(Aug!E45*5)+(Sep!E45*4)+(Oct!E45*3)+(Nov!E45*2)+(Dec!E45*1)</f>
        <v>0</v>
      </c>
      <c r="G45" s="8"/>
      <c r="H45" s="31">
        <f>Nov!H45+G45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8975</v>
      </c>
      <c r="E46" s="8"/>
      <c r="F46" s="31">
        <f>(Jul!E46*6)+(Aug!E46*5)+(Sep!E46*4)+(Oct!E46*3)+(Nov!E46*2)+(Dec!E46*1)</f>
        <v>0</v>
      </c>
      <c r="G46" s="8"/>
      <c r="H46" s="31">
        <f>Nov!H46+G46</f>
        <v>17871</v>
      </c>
      <c r="I46" s="31">
        <f t="shared" si="0"/>
        <v>0</v>
      </c>
      <c r="J46" s="31">
        <f t="shared" si="1"/>
        <v>26846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0</v>
      </c>
      <c r="E47" s="8"/>
      <c r="F47" s="31">
        <f>(Jul!E47*6)+(Aug!E47*5)+(Sep!E47*4)+(Oct!E47*3)+(Nov!E47*2)+(Dec!E47*1)</f>
        <v>0</v>
      </c>
      <c r="G47" s="8"/>
      <c r="H47" s="31">
        <f>Nov!H47+G47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0</v>
      </c>
      <c r="E48" s="8"/>
      <c r="F48" s="31">
        <f>(Jul!E48*6)+(Aug!E48*5)+(Sep!E48*4)+(Oct!E48*3)+(Nov!E48*2)+(Dec!E48*1)</f>
        <v>3726</v>
      </c>
      <c r="G48" s="8"/>
      <c r="H48" s="31">
        <f>Nov!H48+G48</f>
        <v>4341</v>
      </c>
      <c r="I48" s="31">
        <f t="shared" si="0"/>
        <v>0</v>
      </c>
      <c r="J48" s="31">
        <f t="shared" si="1"/>
        <v>8067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0</v>
      </c>
      <c r="E49" s="8"/>
      <c r="F49" s="31">
        <f>(Jul!E49*6)+(Aug!E49*5)+(Sep!E49*4)+(Oct!E49*3)+(Nov!E49*2)+(Dec!E49*1)</f>
        <v>0</v>
      </c>
      <c r="G49" s="8"/>
      <c r="H49" s="31">
        <f>Nov!H49+G49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0</v>
      </c>
      <c r="G50" s="8"/>
      <c r="H50" s="31">
        <f>Nov!H50+G50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0</v>
      </c>
      <c r="E51" s="8"/>
      <c r="F51" s="31">
        <f>(Jul!E51*6)+(Aug!E51*5)+(Sep!E51*4)+(Oct!E51*3)+(Nov!E51*2)+(Dec!E51*1)</f>
        <v>0</v>
      </c>
      <c r="G51" s="8"/>
      <c r="H51" s="31">
        <f>Nov!H51+G51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0</v>
      </c>
      <c r="G52" s="8"/>
      <c r="H52" s="31">
        <f>Nov!H52+G52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0</v>
      </c>
      <c r="E53" s="8"/>
      <c r="F53" s="31">
        <f>(Jul!E53*6)+(Aug!E53*5)+(Sep!E53*4)+(Oct!E53*3)+(Nov!E53*2)+(Dec!E53*1)</f>
        <v>0</v>
      </c>
      <c r="G53" s="8"/>
      <c r="H53" s="31">
        <f>Nov!H53+G53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0</v>
      </c>
      <c r="E54" s="8"/>
      <c r="F54" s="31">
        <f>(Jul!E54*6)+(Aug!E54*5)+(Sep!E54*4)+(Oct!E54*3)+(Nov!E54*2)+(Dec!E54*1)</f>
        <v>0</v>
      </c>
      <c r="G54" s="8"/>
      <c r="H54" s="31">
        <f>Nov!H54+G54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11484</v>
      </c>
      <c r="E55" s="8"/>
      <c r="F55" s="31">
        <f>(Jul!E55*6)+(Aug!E55*5)+(Sep!E55*4)+(Oct!E55*3)+(Nov!E55*2)+(Dec!E55*1)</f>
        <v>0</v>
      </c>
      <c r="G55" s="8"/>
      <c r="H55" s="31">
        <f>Nov!H55+G55</f>
        <v>5545</v>
      </c>
      <c r="I55" s="31">
        <f t="shared" si="0"/>
        <v>0</v>
      </c>
      <c r="J55" s="31">
        <f t="shared" si="1"/>
        <v>17029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1702</v>
      </c>
      <c r="D60" s="31">
        <f>(Jul!C60*6)+(Aug!C60*5)+(Sep!C60*4)+(Oct!C60*3)+(Nov!C60*2)+(Dec!C60*1)</f>
        <v>6226</v>
      </c>
      <c r="E60" s="8"/>
      <c r="F60" s="31">
        <f>(Jul!E60*6)+(Aug!E60*5)+(Sep!E60*4)+(Oct!E60*3)+(Nov!E60*2)+(Dec!E60*1)</f>
        <v>9438</v>
      </c>
      <c r="G60" s="8">
        <v>10080</v>
      </c>
      <c r="H60" s="31">
        <f>Nov!H60+G60</f>
        <v>72403</v>
      </c>
      <c r="I60" s="31">
        <f t="shared" si="0"/>
        <v>11782</v>
      </c>
      <c r="J60" s="31">
        <f t="shared" si="1"/>
        <v>88067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0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0</v>
      </c>
      <c r="E63" s="8"/>
      <c r="F63" s="31">
        <f>(Jul!E63*6)+(Aug!E63*5)+(Sep!E63*4)+(Oct!E63*3)+(Nov!E63*2)+(Dec!E63*1)</f>
        <v>0</v>
      </c>
      <c r="G63" s="8"/>
      <c r="H63" s="31">
        <f>Nov!H63+G63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0</v>
      </c>
      <c r="E71" s="8"/>
      <c r="F71" s="31">
        <f>(Jul!E71*6)+(Aug!E71*5)+(Sep!E71*4)+(Oct!E71*3)+(Nov!E71*2)+(Dec!E71*1)</f>
        <v>0</v>
      </c>
      <c r="G71" s="8"/>
      <c r="H71" s="31">
        <f>Nov!H71+G71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20590</v>
      </c>
      <c r="D72" s="32">
        <f t="shared" si="4"/>
        <v>224531</v>
      </c>
      <c r="E72" s="32">
        <f t="shared" si="4"/>
        <v>0</v>
      </c>
      <c r="F72" s="32">
        <f t="shared" si="4"/>
        <v>74337</v>
      </c>
      <c r="G72" s="32">
        <f t="shared" si="4"/>
        <v>229138</v>
      </c>
      <c r="H72" s="32">
        <f t="shared" si="4"/>
        <v>1064702</v>
      </c>
      <c r="I72" s="32">
        <f t="shared" si="4"/>
        <v>249728</v>
      </c>
      <c r="J72" s="32">
        <f t="shared" si="4"/>
        <v>1363570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1702</v>
      </c>
      <c r="D73" s="32">
        <f t="shared" si="5"/>
        <v>56346</v>
      </c>
      <c r="E73" s="32">
        <f t="shared" si="5"/>
        <v>0</v>
      </c>
      <c r="F73" s="32">
        <f t="shared" si="5"/>
        <v>13164</v>
      </c>
      <c r="G73" s="32">
        <f t="shared" si="5"/>
        <v>10080</v>
      </c>
      <c r="H73" s="32">
        <f t="shared" si="5"/>
        <v>480372</v>
      </c>
      <c r="I73" s="32">
        <f t="shared" si="5"/>
        <v>11782</v>
      </c>
      <c r="J73" s="32">
        <f t="shared" si="5"/>
        <v>549882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22292</v>
      </c>
      <c r="D74" s="32">
        <f t="shared" ref="D74:J74" si="6">SUM(D72:D73)</f>
        <v>280877</v>
      </c>
      <c r="E74" s="32">
        <f t="shared" si="6"/>
        <v>0</v>
      </c>
      <c r="F74" s="32">
        <f t="shared" si="6"/>
        <v>87501</v>
      </c>
      <c r="G74" s="32">
        <f t="shared" si="6"/>
        <v>239218</v>
      </c>
      <c r="H74" s="32">
        <f t="shared" si="6"/>
        <v>1545074</v>
      </c>
      <c r="I74" s="32">
        <f t="shared" si="6"/>
        <v>261510</v>
      </c>
      <c r="J74" s="32">
        <f t="shared" si="6"/>
        <v>1913452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44" activePane="bottomLeft" state="frozen"/>
      <selection pane="bottomLeft" activeCell="E64" sqref="E64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0</v>
      </c>
      <c r="E5" s="8"/>
      <c r="F5" s="31">
        <f>(Jul!E5*7)+(Aug!E5*6)+(Sep!E5*5)+(Oct!E5*4)+(Nov!E5*3)+(Dec!E5*2)+(Jan!E5*1)</f>
        <v>0</v>
      </c>
      <c r="G5" s="8"/>
      <c r="H5" s="31">
        <f>Dec!H5+G5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0</v>
      </c>
      <c r="E6" s="8"/>
      <c r="F6" s="31">
        <f>(Jul!E6*7)+(Aug!E6*6)+(Sep!E6*5)+(Oct!E6*4)+(Nov!E6*3)+(Dec!E6*2)+(Jan!E6*1)</f>
        <v>0</v>
      </c>
      <c r="G6" s="8"/>
      <c r="H6" s="31">
        <f>Dec!H6+G6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0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300</v>
      </c>
      <c r="D8" s="31">
        <f>(Jul!C8*7)+(Aug!C8*6)+(Sep!C8*5)+(Oct!C8*4)+(Nov!C8*3)+(Dec!C8*2)+(Jan!C8*1)</f>
        <v>7490</v>
      </c>
      <c r="E8" s="8"/>
      <c r="F8" s="31">
        <f>(Jul!E8*7)+(Aug!E8*6)+(Sep!E8*5)+(Oct!E8*4)+(Nov!E8*3)+(Dec!E8*2)+(Jan!E8*1)</f>
        <v>0</v>
      </c>
      <c r="G8" s="8">
        <v>112093</v>
      </c>
      <c r="H8" s="31">
        <f>Dec!H8+G8</f>
        <v>140650</v>
      </c>
      <c r="I8" s="31">
        <f t="shared" si="0"/>
        <v>112393</v>
      </c>
      <c r="J8" s="31">
        <f t="shared" si="1"/>
        <v>148140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203658</v>
      </c>
      <c r="E9" s="8"/>
      <c r="F9" s="31">
        <f>(Jul!E9*7)+(Aug!E9*6)+(Sep!E9*5)+(Oct!E9*4)+(Nov!E9*3)+(Dec!E9*2)+(Jan!E9*1)</f>
        <v>6896</v>
      </c>
      <c r="G9" s="8"/>
      <c r="H9" s="31">
        <f>Dec!H9+G9</f>
        <v>812837</v>
      </c>
      <c r="I9" s="31">
        <f t="shared" si="0"/>
        <v>0</v>
      </c>
      <c r="J9" s="31">
        <f t="shared" si="1"/>
        <v>1023391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8098</v>
      </c>
      <c r="D10" s="31">
        <f>(Jul!C10*7)+(Aug!C10*6)+(Sep!C10*5)+(Oct!C10*4)+(Nov!C10*3)+(Dec!C10*2)+(Jan!C10*1)</f>
        <v>8098</v>
      </c>
      <c r="E10" s="8"/>
      <c r="F10" s="31">
        <f>(Jul!E10*7)+(Aug!E10*6)+(Sep!E10*5)+(Oct!E10*4)+(Nov!E10*3)+(Dec!E10*2)+(Jan!E10*1)</f>
        <v>0</v>
      </c>
      <c r="G10" s="8">
        <v>79133</v>
      </c>
      <c r="H10" s="31">
        <f>Dec!H10+G10</f>
        <v>79133</v>
      </c>
      <c r="I10" s="31">
        <f t="shared" si="0"/>
        <v>87231</v>
      </c>
      <c r="J10" s="31">
        <f t="shared" si="1"/>
        <v>87231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1937</v>
      </c>
      <c r="D11" s="31">
        <f>(Jul!C11*7)+(Aug!C11*6)+(Sep!C11*5)+(Oct!C11*4)+(Nov!C11*3)+(Dec!C11*2)+(Jan!C11*1)</f>
        <v>38877</v>
      </c>
      <c r="E11" s="8">
        <v>3180</v>
      </c>
      <c r="F11" s="31">
        <f>(Jul!E11*7)+(Aug!E11*6)+(Sep!E11*5)+(Oct!E11*4)+(Nov!E11*3)+(Dec!E11*2)+(Jan!E11*1)</f>
        <v>76263</v>
      </c>
      <c r="G11" s="8">
        <v>29132</v>
      </c>
      <c r="H11" s="31">
        <f>Dec!H11+G11</f>
        <v>138949</v>
      </c>
      <c r="I11" s="31">
        <f t="shared" si="0"/>
        <v>34249</v>
      </c>
      <c r="J11" s="31">
        <f t="shared" si="1"/>
        <v>254089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285</v>
      </c>
      <c r="D13" s="31">
        <f>(Jul!C13*7)+(Aug!C13*6)+(Sep!C13*5)+(Oct!C13*4)+(Nov!C13*3)+(Dec!C13*2)+(Jan!C13*1)</f>
        <v>28431</v>
      </c>
      <c r="E13" s="8"/>
      <c r="F13" s="31">
        <f>(Jul!E13*7)+(Aug!E13*6)+(Sep!E13*5)+(Oct!E13*4)+(Nov!E13*3)+(Dec!E13*2)+(Jan!E13*1)</f>
        <v>0</v>
      </c>
      <c r="G13" s="8">
        <v>1128</v>
      </c>
      <c r="H13" s="31">
        <f>Dec!H13+G13</f>
        <v>42649</v>
      </c>
      <c r="I13" s="31">
        <f t="shared" si="0"/>
        <v>1413</v>
      </c>
      <c r="J13" s="31">
        <f t="shared" si="1"/>
        <v>71080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0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3204</v>
      </c>
      <c r="D16" s="31">
        <f>(Jul!C16*7)+(Aug!C16*6)+(Sep!C16*5)+(Oct!C16*4)+(Nov!C16*3)+(Dec!C16*2)+(Jan!C16*1)</f>
        <v>3204</v>
      </c>
      <c r="E16" s="8"/>
      <c r="F16" s="31">
        <f>(Jul!E16*7)+(Aug!E16*6)+(Sep!E16*5)+(Oct!E16*4)+(Nov!E16*3)+(Dec!E16*2)+(Jan!E16*1)</f>
        <v>0</v>
      </c>
      <c r="G16" s="8">
        <v>12693</v>
      </c>
      <c r="H16" s="31">
        <f>Dec!H16+G16</f>
        <v>12693</v>
      </c>
      <c r="I16" s="31">
        <f t="shared" si="0"/>
        <v>15897</v>
      </c>
      <c r="J16" s="31">
        <f t="shared" si="1"/>
        <v>15897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0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0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2059</v>
      </c>
      <c r="D21" s="31">
        <f>(Jul!C21*7)+(Aug!C21*6)+(Sep!C21*5)+(Oct!C21*4)+(Nov!C21*3)+(Dec!C21*2)+(Jan!C21*1)</f>
        <v>13582</v>
      </c>
      <c r="E21" s="8"/>
      <c r="F21" s="31">
        <f>(Jul!E21*7)+(Aug!E21*6)+(Sep!E21*5)+(Oct!E21*4)+(Nov!E21*3)+(Dec!E21*2)+(Jan!E21*1)</f>
        <v>0</v>
      </c>
      <c r="G21" s="8">
        <v>25009</v>
      </c>
      <c r="H21" s="31">
        <f>Dec!H21+G21</f>
        <v>66792</v>
      </c>
      <c r="I21" s="31">
        <f t="shared" si="0"/>
        <v>27068</v>
      </c>
      <c r="J21" s="31">
        <f t="shared" si="1"/>
        <v>80374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4395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4864</v>
      </c>
      <c r="I22" s="31">
        <f t="shared" si="0"/>
        <v>0</v>
      </c>
      <c r="J22" s="31">
        <f t="shared" si="1"/>
        <v>9259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0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6136</v>
      </c>
      <c r="E27" s="8"/>
      <c r="F27" s="31">
        <f>(Jul!E27*7)+(Aug!E27*6)+(Sep!E27*5)+(Oct!E27*4)+(Nov!E27*3)+(Dec!E27*2)+(Jan!E27*1)</f>
        <v>11025</v>
      </c>
      <c r="G27" s="8"/>
      <c r="H27" s="31">
        <f>Dec!H27+G27</f>
        <v>25323</v>
      </c>
      <c r="I27" s="31">
        <f t="shared" si="0"/>
        <v>0</v>
      </c>
      <c r="J27" s="31">
        <f t="shared" si="1"/>
        <v>42484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0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0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0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0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0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0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0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21742</v>
      </c>
      <c r="E39" s="8"/>
      <c r="F39" s="31">
        <f>(Jul!E39*7)+(Aug!E39*6)+(Sep!E39*5)+(Oct!E39*4)+(Nov!E39*3)+(Dec!E39*2)+(Jan!E39*1)</f>
        <v>0</v>
      </c>
      <c r="G39" s="8"/>
      <c r="H39" s="31">
        <f>Dec!H39+G39</f>
        <v>371218</v>
      </c>
      <c r="I39" s="31">
        <f t="shared" si="0"/>
        <v>0</v>
      </c>
      <c r="J39" s="31">
        <f t="shared" si="1"/>
        <v>392960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13153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5418</v>
      </c>
      <c r="I42" s="31">
        <f t="shared" si="0"/>
        <v>0</v>
      </c>
      <c r="J42" s="31">
        <f t="shared" si="1"/>
        <v>18571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2653</v>
      </c>
      <c r="D43" s="31">
        <f>(Jul!C43*7)+(Aug!C43*6)+(Sep!C43*5)+(Oct!C43*4)+(Nov!C43*3)+(Dec!C43*2)+(Jan!C43*1)</f>
        <v>2653</v>
      </c>
      <c r="E43" s="8"/>
      <c r="F43" s="31">
        <f>(Jul!E43*7)+(Aug!E43*6)+(Sep!E43*5)+(Oct!E43*4)+(Nov!E43*3)+(Dec!E43*2)+(Jan!E43*1)</f>
        <v>0</v>
      </c>
      <c r="G43" s="8">
        <v>10375</v>
      </c>
      <c r="H43" s="31">
        <f>Dec!H43+G43</f>
        <v>10375</v>
      </c>
      <c r="I43" s="31">
        <f t="shared" si="0"/>
        <v>13028</v>
      </c>
      <c r="J43" s="31">
        <f t="shared" si="1"/>
        <v>13028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0</v>
      </c>
      <c r="E44" s="8"/>
      <c r="F44" s="31">
        <f>(Jul!E44*7)+(Aug!E44*6)+(Sep!E44*5)+(Oct!E44*4)+(Nov!E44*3)+(Dec!E44*2)+(Jan!E44*1)</f>
        <v>0</v>
      </c>
      <c r="G44" s="8"/>
      <c r="H44" s="31">
        <f>Dec!H44+G44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0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10770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17871</v>
      </c>
      <c r="I46" s="31">
        <f t="shared" si="0"/>
        <v>0</v>
      </c>
      <c r="J46" s="31">
        <f t="shared" si="1"/>
        <v>28641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0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0</v>
      </c>
      <c r="E48" s="8"/>
      <c r="F48" s="31">
        <f>(Jul!E48*7)+(Aug!E48*6)+(Sep!E48*5)+(Oct!E48*4)+(Nov!E48*3)+(Dec!E48*2)+(Jan!E48*1)</f>
        <v>4347</v>
      </c>
      <c r="G48" s="8"/>
      <c r="H48" s="31">
        <f>Dec!H48+G48</f>
        <v>4341</v>
      </c>
      <c r="I48" s="31">
        <f t="shared" si="0"/>
        <v>0</v>
      </c>
      <c r="J48" s="31">
        <f t="shared" si="1"/>
        <v>8688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0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0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0</v>
      </c>
      <c r="I51" s="31">
        <f t="shared" si="0"/>
        <v>0</v>
      </c>
      <c r="J51" s="31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0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0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13543</v>
      </c>
      <c r="E55" s="8"/>
      <c r="F55" s="31">
        <f>(Jul!E55*7)+(Aug!E55*6)+(Sep!E55*5)+(Oct!E55*4)+(Nov!E55*3)+(Dec!E55*2)+(Jan!E55*1)</f>
        <v>0</v>
      </c>
      <c r="G55" s="8"/>
      <c r="H55" s="31">
        <f>Dec!H55+G55</f>
        <v>5545</v>
      </c>
      <c r="I55" s="31">
        <f t="shared" si="0"/>
        <v>0</v>
      </c>
      <c r="J55" s="31">
        <f t="shared" si="1"/>
        <v>19088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0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1444</v>
      </c>
      <c r="D60" s="31">
        <f>(Jul!C60*7)+(Aug!C60*6)+(Sep!C60*5)+(Oct!C60*4)+(Nov!C60*3)+(Dec!C60*2)+(Jan!C60*1)</f>
        <v>10503</v>
      </c>
      <c r="E60" s="8"/>
      <c r="F60" s="31">
        <f>(Jul!E60*7)+(Aug!E60*6)+(Sep!E60*5)+(Oct!E60*4)+(Nov!E60*3)+(Dec!E60*2)+(Jan!E60*1)</f>
        <v>11820</v>
      </c>
      <c r="G60" s="8">
        <v>26980</v>
      </c>
      <c r="H60" s="31">
        <f>Dec!H60+G60</f>
        <v>99383</v>
      </c>
      <c r="I60" s="31">
        <f t="shared" si="0"/>
        <v>28424</v>
      </c>
      <c r="J60" s="31">
        <f t="shared" si="1"/>
        <v>121706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0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0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0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15883</v>
      </c>
      <c r="D72" s="32">
        <f t="shared" si="4"/>
        <v>313871</v>
      </c>
      <c r="E72" s="32">
        <f t="shared" si="4"/>
        <v>3180</v>
      </c>
      <c r="F72" s="32">
        <f t="shared" si="4"/>
        <v>94184</v>
      </c>
      <c r="G72" s="32">
        <f t="shared" si="4"/>
        <v>259188</v>
      </c>
      <c r="H72" s="32">
        <f t="shared" si="4"/>
        <v>1323890</v>
      </c>
      <c r="I72" s="32">
        <f t="shared" si="4"/>
        <v>278251</v>
      </c>
      <c r="J72" s="32">
        <f t="shared" si="4"/>
        <v>1731945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4097</v>
      </c>
      <c r="D73" s="32">
        <f t="shared" si="5"/>
        <v>72364</v>
      </c>
      <c r="E73" s="32">
        <f t="shared" si="5"/>
        <v>0</v>
      </c>
      <c r="F73" s="32">
        <f t="shared" si="5"/>
        <v>16167</v>
      </c>
      <c r="G73" s="32">
        <f t="shared" si="5"/>
        <v>37355</v>
      </c>
      <c r="H73" s="32">
        <f t="shared" si="5"/>
        <v>517727</v>
      </c>
      <c r="I73" s="32">
        <f t="shared" si="5"/>
        <v>41452</v>
      </c>
      <c r="J73" s="32">
        <f t="shared" si="5"/>
        <v>606258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19980</v>
      </c>
      <c r="D74" s="32">
        <f t="shared" ref="D74:J74" si="6">SUM(D72:D73)</f>
        <v>386235</v>
      </c>
      <c r="E74" s="32">
        <f t="shared" si="6"/>
        <v>3180</v>
      </c>
      <c r="F74" s="32">
        <f t="shared" si="6"/>
        <v>110351</v>
      </c>
      <c r="G74" s="32">
        <f t="shared" si="6"/>
        <v>296543</v>
      </c>
      <c r="H74" s="32">
        <f t="shared" si="6"/>
        <v>1841617</v>
      </c>
      <c r="I74" s="32">
        <f t="shared" si="6"/>
        <v>319703</v>
      </c>
      <c r="J74" s="32">
        <f t="shared" si="6"/>
        <v>2338203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59" activePane="bottomLeft" state="frozen"/>
      <selection pane="bottomLeft" activeCell="G66" sqref="G66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0</v>
      </c>
      <c r="E5" s="8"/>
      <c r="F5" s="31">
        <f>(Jul!E5*8)+(Aug!E5*7)+(Sep!E5*6)+(Oct!E5*5)+(Nov!E5*4)+(Dec!E5*3)+(Jan!E5*2)+(Feb!E5*1)</f>
        <v>0</v>
      </c>
      <c r="G5" s="8"/>
      <c r="H5" s="31">
        <f>Jan!H5+G5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0</v>
      </c>
      <c r="E7" s="8"/>
      <c r="F7" s="31">
        <f>(Jul!E7*8)+(Aug!E7*7)+(Sep!E7*6)+(Oct!E7*5)+(Nov!E7*4)+(Dec!E7*3)+(Jan!E7*2)+(Feb!E7*1)</f>
        <v>0</v>
      </c>
      <c r="G7" s="8"/>
      <c r="H7" s="31">
        <f>Jan!H7+G7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10430</v>
      </c>
      <c r="E8" s="8"/>
      <c r="F8" s="31">
        <f>(Jul!E8*8)+(Aug!E8*7)+(Sep!E8*6)+(Oct!E8*5)+(Nov!E8*4)+(Dec!E8*3)+(Jan!E8*2)+(Feb!E8*1)</f>
        <v>0</v>
      </c>
      <c r="G8" s="8"/>
      <c r="H8" s="31">
        <f>Jan!H8+G8</f>
        <v>140650</v>
      </c>
      <c r="I8" s="31">
        <f t="shared" si="0"/>
        <v>0</v>
      </c>
      <c r="J8" s="31">
        <f t="shared" si="1"/>
        <v>151080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3091</v>
      </c>
      <c r="D9" s="31">
        <f>(Jul!C9*8)+(Aug!C9*7)+(Sep!C9*6)+(Oct!C9*5)+(Nov!C9*4)+(Dec!C9*3)+(Jan!C9*2)+(Feb!C9*1)</f>
        <v>257188</v>
      </c>
      <c r="E9" s="8"/>
      <c r="F9" s="31">
        <f>(Jul!E9*8)+(Aug!E9*7)+(Sep!E9*6)+(Oct!E9*5)+(Nov!E9*4)+(Dec!E9*3)+(Jan!E9*2)+(Feb!E9*1)</f>
        <v>8260</v>
      </c>
      <c r="G9" s="8">
        <v>53427</v>
      </c>
      <c r="H9" s="31">
        <f>Jan!H9+G9</f>
        <v>866264</v>
      </c>
      <c r="I9" s="31">
        <f t="shared" si="0"/>
        <v>56518</v>
      </c>
      <c r="J9" s="31">
        <f t="shared" si="1"/>
        <v>1131712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16196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79133</v>
      </c>
      <c r="I10" s="31">
        <f t="shared" si="0"/>
        <v>0</v>
      </c>
      <c r="J10" s="31">
        <f t="shared" si="1"/>
        <v>95329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4937</v>
      </c>
      <c r="D11" s="31">
        <f>(Jul!C11*8)+(Aug!C11*7)+(Sep!C11*6)+(Oct!C11*5)+(Nov!C11*4)+(Dec!C11*3)+(Jan!C11*2)+(Feb!C11*1)</f>
        <v>54811</v>
      </c>
      <c r="E11" s="8"/>
      <c r="F11" s="31">
        <f>(Jul!E11*8)+(Aug!E11*7)+(Sep!E11*6)+(Oct!E11*5)+(Nov!E11*4)+(Dec!E11*3)+(Jan!E11*2)+(Feb!E11*1)</f>
        <v>92345</v>
      </c>
      <c r="G11" s="8">
        <v>71006</v>
      </c>
      <c r="H11" s="31">
        <f>Jan!H11+G11</f>
        <v>209955</v>
      </c>
      <c r="I11" s="31">
        <f t="shared" si="0"/>
        <v>75943</v>
      </c>
      <c r="J11" s="31">
        <f t="shared" si="1"/>
        <v>357111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34766</v>
      </c>
      <c r="E13" s="8"/>
      <c r="F13" s="31">
        <f>(Jul!E13*8)+(Aug!E13*7)+(Sep!E13*6)+(Oct!E13*5)+(Nov!E13*4)+(Dec!E13*3)+(Jan!E13*2)+(Feb!E13*1)</f>
        <v>0</v>
      </c>
      <c r="G13" s="8"/>
      <c r="H13" s="31">
        <f>Jan!H13+G13</f>
        <v>42649</v>
      </c>
      <c r="I13" s="31">
        <f t="shared" si="0"/>
        <v>0</v>
      </c>
      <c r="J13" s="31">
        <f t="shared" si="1"/>
        <v>77415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0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6408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12693</v>
      </c>
      <c r="I16" s="31">
        <f t="shared" si="0"/>
        <v>0</v>
      </c>
      <c r="J16" s="31">
        <f t="shared" si="1"/>
        <v>19101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0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0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561</v>
      </c>
      <c r="D21" s="31">
        <f>(Jul!C21*8)+(Aug!C21*7)+(Sep!C21*6)+(Oct!C21*5)+(Nov!C21*4)+(Dec!C21*3)+(Jan!C21*2)+(Feb!C21*1)</f>
        <v>18946</v>
      </c>
      <c r="E21" s="8"/>
      <c r="F21" s="31">
        <f>(Jul!E21*8)+(Aug!E21*7)+(Sep!E21*6)+(Oct!E21*5)+(Nov!E21*4)+(Dec!E21*3)+(Jan!E21*2)+(Feb!E21*1)</f>
        <v>0</v>
      </c>
      <c r="G21" s="8">
        <v>5538</v>
      </c>
      <c r="H21" s="31">
        <f>Jan!H21+G21</f>
        <v>72330</v>
      </c>
      <c r="I21" s="31">
        <f t="shared" si="0"/>
        <v>6099</v>
      </c>
      <c r="J21" s="31">
        <f t="shared" si="1"/>
        <v>91276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1743</v>
      </c>
      <c r="D22" s="31">
        <f>(Jul!C22*8)+(Aug!C22*7)+(Sep!C22*6)+(Oct!C22*5)+(Nov!C22*4)+(Dec!C22*3)+(Jan!C22*2)+(Feb!C22*1)</f>
        <v>7092</v>
      </c>
      <c r="E22" s="8"/>
      <c r="F22" s="31">
        <f>(Jul!E22*8)+(Aug!E22*7)+(Sep!E22*6)+(Oct!E22*5)+(Nov!E22*4)+(Dec!E22*3)+(Jan!E22*2)+(Feb!E22*1)</f>
        <v>0</v>
      </c>
      <c r="G22" s="8">
        <v>37670</v>
      </c>
      <c r="H22" s="31">
        <f>Jan!H22+G22</f>
        <v>42534</v>
      </c>
      <c r="I22" s="31">
        <f t="shared" si="0"/>
        <v>39413</v>
      </c>
      <c r="J22" s="31">
        <f t="shared" si="1"/>
        <v>49626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0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0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0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7706</v>
      </c>
      <c r="E27" s="8"/>
      <c r="F27" s="31">
        <f>(Jul!E27*8)+(Aug!E27*7)+(Sep!E27*6)+(Oct!E27*5)+(Nov!E27*4)+(Dec!E27*3)+(Jan!E27*2)+(Feb!E27*1)</f>
        <v>13426</v>
      </c>
      <c r="G27" s="8"/>
      <c r="H27" s="31">
        <f>Jan!H27+G27</f>
        <v>25323</v>
      </c>
      <c r="I27" s="31">
        <f t="shared" si="0"/>
        <v>0</v>
      </c>
      <c r="J27" s="31">
        <f t="shared" si="1"/>
        <v>46455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0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0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0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0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0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0</v>
      </c>
      <c r="E38" s="8"/>
      <c r="F38" s="31">
        <f>(Jul!E38*8)+(Aug!E38*7)+(Sep!E38*6)+(Oct!E38*5)+(Nov!E38*4)+(Dec!E38*3)+(Jan!E38*2)+(Feb!E38*1)</f>
        <v>0</v>
      </c>
      <c r="G38" s="8"/>
      <c r="H38" s="31">
        <f>Jan!H38+G38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24848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371218</v>
      </c>
      <c r="I39" s="31">
        <f t="shared" si="0"/>
        <v>0</v>
      </c>
      <c r="J39" s="31">
        <f t="shared" si="1"/>
        <v>396066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337</v>
      </c>
      <c r="D42" s="31">
        <f>(Jul!C42*8)+(Aug!C42*7)+(Sep!C42*6)+(Oct!C42*5)+(Nov!C42*4)+(Dec!C42*3)+(Jan!C42*2)+(Feb!C42*1)</f>
        <v>15618</v>
      </c>
      <c r="E42" s="8"/>
      <c r="F42" s="31">
        <f>(Jul!E42*8)+(Aug!E42*7)+(Sep!E42*6)+(Oct!E42*5)+(Nov!E42*4)+(Dec!E42*3)+(Jan!E42*2)+(Feb!E42*1)</f>
        <v>0</v>
      </c>
      <c r="G42" s="8">
        <v>1009</v>
      </c>
      <c r="H42" s="31">
        <f>Jan!H42+G42</f>
        <v>6427</v>
      </c>
      <c r="I42" s="31">
        <f t="shared" si="0"/>
        <v>1346</v>
      </c>
      <c r="J42" s="31">
        <f t="shared" si="1"/>
        <v>22045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1566</v>
      </c>
      <c r="D43" s="31">
        <f>(Jul!C43*8)+(Aug!C43*7)+(Sep!C43*6)+(Oct!C43*5)+(Nov!C43*4)+(Dec!C43*3)+(Jan!C43*2)+(Feb!C43*1)</f>
        <v>6872</v>
      </c>
      <c r="E43" s="8"/>
      <c r="F43" s="31">
        <f>(Jul!E43*8)+(Aug!E43*7)+(Sep!E43*6)+(Oct!E43*5)+(Nov!E43*4)+(Dec!E43*3)+(Jan!E43*2)+(Feb!E43*1)</f>
        <v>0</v>
      </c>
      <c r="G43" s="8">
        <v>20152</v>
      </c>
      <c r="H43" s="31">
        <f>Jan!H43+G43</f>
        <v>30527</v>
      </c>
      <c r="I43" s="31">
        <f t="shared" si="0"/>
        <v>21718</v>
      </c>
      <c r="J43" s="31">
        <f t="shared" si="1"/>
        <v>37399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0</v>
      </c>
      <c r="E44" s="8"/>
      <c r="F44" s="31">
        <f>(Jul!E44*8)+(Aug!E44*7)+(Sep!E44*6)+(Oct!E44*5)+(Nov!E44*4)+(Dec!E44*3)+(Jan!E44*2)+(Feb!E44*1)</f>
        <v>0</v>
      </c>
      <c r="G44" s="8"/>
      <c r="H44" s="31">
        <f>Jan!H44+G44</f>
        <v>0</v>
      </c>
      <c r="I44" s="31">
        <f t="shared" si="0"/>
        <v>0</v>
      </c>
      <c r="J44" s="31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0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12565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17871</v>
      </c>
      <c r="I46" s="31">
        <f t="shared" si="0"/>
        <v>0</v>
      </c>
      <c r="J46" s="31">
        <f t="shared" si="1"/>
        <v>30436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0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0</v>
      </c>
      <c r="E48" s="8"/>
      <c r="F48" s="31">
        <f>(Jul!E48*8)+(Aug!E48*7)+(Sep!E48*6)+(Oct!E48*5)+(Nov!E48*4)+(Dec!E48*3)+(Jan!E48*2)+(Feb!E48*1)</f>
        <v>4968</v>
      </c>
      <c r="G48" s="8"/>
      <c r="H48" s="31">
        <f>Jan!H48+G48</f>
        <v>4341</v>
      </c>
      <c r="I48" s="31">
        <f t="shared" si="0"/>
        <v>0</v>
      </c>
      <c r="J48" s="31">
        <f t="shared" si="1"/>
        <v>9309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285</v>
      </c>
      <c r="D51" s="31">
        <f>(Jul!C51*8)+(Aug!C51*7)+(Sep!C51*6)+(Oct!C51*5)+(Nov!C51*4)+(Dec!C51*3)+(Jan!C51*2)+(Feb!C51*1)</f>
        <v>285</v>
      </c>
      <c r="E51" s="8"/>
      <c r="F51" s="31">
        <f>(Jul!E51*8)+(Aug!E51*7)+(Sep!E51*6)+(Oct!E51*5)+(Nov!E51*4)+(Dec!E51*3)+(Jan!E51*2)+(Feb!E51*1)</f>
        <v>0</v>
      </c>
      <c r="G51" s="8">
        <v>6437</v>
      </c>
      <c r="H51" s="31">
        <f>Jan!H51+G51</f>
        <v>6437</v>
      </c>
      <c r="I51" s="31">
        <f t="shared" si="0"/>
        <v>6722</v>
      </c>
      <c r="J51" s="31">
        <f t="shared" si="1"/>
        <v>6722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0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0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15602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5545</v>
      </c>
      <c r="I55" s="31">
        <f t="shared" si="0"/>
        <v>0</v>
      </c>
      <c r="J55" s="31">
        <f t="shared" si="1"/>
        <v>21147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0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1705</v>
      </c>
      <c r="D60" s="31">
        <f>(Jul!C60*8)+(Aug!C60*7)+(Sep!C60*6)+(Oct!C60*5)+(Nov!C60*4)+(Dec!C60*3)+(Jan!C60*2)+(Feb!C60*1)</f>
        <v>16485</v>
      </c>
      <c r="E60" s="8"/>
      <c r="F60" s="31">
        <f>(Jul!E60*8)+(Aug!E60*7)+(Sep!E60*6)+(Oct!E60*5)+(Nov!E60*4)+(Dec!E60*3)+(Jan!E60*2)+(Feb!E60*1)</f>
        <v>14202</v>
      </c>
      <c r="G60" s="8">
        <v>18760</v>
      </c>
      <c r="H60" s="31">
        <f>Jan!H60+G60</f>
        <v>118143</v>
      </c>
      <c r="I60" s="31">
        <f t="shared" si="0"/>
        <v>20465</v>
      </c>
      <c r="J60" s="31">
        <f t="shared" si="1"/>
        <v>148830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0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0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0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0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10332</v>
      </c>
      <c r="D72" s="32">
        <f t="shared" si="4"/>
        <v>413543</v>
      </c>
      <c r="E72" s="32">
        <f t="shared" si="4"/>
        <v>0</v>
      </c>
      <c r="F72" s="32">
        <f t="shared" si="4"/>
        <v>114031</v>
      </c>
      <c r="G72" s="32">
        <f t="shared" si="4"/>
        <v>167641</v>
      </c>
      <c r="H72" s="32">
        <f t="shared" si="4"/>
        <v>1491531</v>
      </c>
      <c r="I72" s="32">
        <f t="shared" si="4"/>
        <v>177973</v>
      </c>
      <c r="J72" s="32">
        <f t="shared" si="4"/>
        <v>2019105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3893</v>
      </c>
      <c r="D73" s="32">
        <f t="shared" si="5"/>
        <v>92275</v>
      </c>
      <c r="E73" s="32">
        <f t="shared" si="5"/>
        <v>0</v>
      </c>
      <c r="F73" s="32">
        <f t="shared" si="5"/>
        <v>19170</v>
      </c>
      <c r="G73" s="32">
        <f t="shared" si="5"/>
        <v>46358</v>
      </c>
      <c r="H73" s="32">
        <f t="shared" si="5"/>
        <v>564085</v>
      </c>
      <c r="I73" s="32">
        <f t="shared" si="5"/>
        <v>50251</v>
      </c>
      <c r="J73" s="32">
        <f t="shared" si="5"/>
        <v>675530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14225</v>
      </c>
      <c r="D74" s="31">
        <f>SUM(D72:D73)</f>
        <v>505818</v>
      </c>
      <c r="E74" s="32">
        <f t="shared" ref="E74:J74" si="6">SUM(E72:E73)</f>
        <v>0</v>
      </c>
      <c r="F74" s="32">
        <f t="shared" si="6"/>
        <v>133201</v>
      </c>
      <c r="G74" s="32">
        <f t="shared" si="6"/>
        <v>213999</v>
      </c>
      <c r="H74" s="32">
        <f t="shared" si="6"/>
        <v>2055616</v>
      </c>
      <c r="I74" s="32">
        <f t="shared" si="6"/>
        <v>228224</v>
      </c>
      <c r="J74" s="32">
        <f t="shared" si="6"/>
        <v>2694635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66" activePane="bottomLeft" state="frozen"/>
      <selection pane="bottomLeft" activeCell="G45" sqref="G45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0</v>
      </c>
      <c r="E5" s="8"/>
      <c r="F5" s="31">
        <f>(Jul!E5*9)+(Aug!E5*8)+(Sep!E5*7)+(Oct!E5*6)+(Nov!E5*5)+(Dec!E5*4)+(Jan!E5*3)+(Feb!E5*2)+(Mar!E5*1)</f>
        <v>0</v>
      </c>
      <c r="G5" s="8"/>
      <c r="H5" s="31">
        <f>Feb!H5+G5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0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0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1603</v>
      </c>
      <c r="D8" s="31">
        <f>(Jul!C8*9)+(Aug!C8*8)+(Sep!C8*7)+(Oct!C8*6)+(Nov!C8*5)+(Dec!C8*4)+(Jan!C8*3)+(Feb!C8*2)+(Mar!C8*1)</f>
        <v>14973</v>
      </c>
      <c r="E8" s="8"/>
      <c r="F8" s="31">
        <f>(Jul!E8*9)+(Aug!E8*8)+(Sep!E8*7)+(Oct!E8*6)+(Nov!E8*5)+(Dec!E8*4)+(Jan!E8*3)+(Feb!E8*2)+(Mar!E8*1)</f>
        <v>0</v>
      </c>
      <c r="G8" s="8">
        <v>11137</v>
      </c>
      <c r="H8" s="31">
        <f>Feb!H8+G8</f>
        <v>151787</v>
      </c>
      <c r="I8" s="31">
        <f t="shared" si="0"/>
        <v>12740</v>
      </c>
      <c r="J8" s="31">
        <f t="shared" si="1"/>
        <v>166760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11473</v>
      </c>
      <c r="D9" s="31">
        <f>(Jul!C9*9)+(Aug!C9*8)+(Sep!C9*7)+(Oct!C9*6)+(Nov!C9*5)+(Dec!C9*4)+(Jan!C9*3)+(Feb!C9*2)+(Mar!C9*1)</f>
        <v>322191</v>
      </c>
      <c r="E9" s="8"/>
      <c r="F9" s="31">
        <f>(Jul!E9*9)+(Aug!E9*8)+(Sep!E9*7)+(Oct!E9*6)+(Nov!E9*5)+(Dec!E9*4)+(Jan!E9*3)+(Feb!E9*2)+(Mar!E9*1)</f>
        <v>9624</v>
      </c>
      <c r="G9" s="8">
        <v>54777</v>
      </c>
      <c r="H9" s="31">
        <f>Feb!H9+G9</f>
        <v>921041</v>
      </c>
      <c r="I9" s="31">
        <f t="shared" si="0"/>
        <v>66250</v>
      </c>
      <c r="J9" s="31">
        <f t="shared" si="1"/>
        <v>1252856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24294</v>
      </c>
      <c r="E10" s="8"/>
      <c r="F10" s="31">
        <f>(Jul!E10*9)+(Aug!E10*8)+(Sep!E10*7)+(Oct!E10*6)+(Nov!E10*5)+(Dec!E10*4)+(Jan!E10*3)+(Feb!E10*2)+(Mar!E10*1)</f>
        <v>0</v>
      </c>
      <c r="G10" s="8"/>
      <c r="H10" s="31">
        <f>Feb!H10+G10</f>
        <v>79133</v>
      </c>
      <c r="I10" s="31">
        <f t="shared" si="0"/>
        <v>0</v>
      </c>
      <c r="J10" s="31">
        <f t="shared" si="1"/>
        <v>103427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4395</v>
      </c>
      <c r="D11" s="31">
        <f>(Jul!C11*9)+(Aug!C11*8)+(Sep!C11*7)+(Oct!C11*6)+(Nov!C11*5)+(Dec!C11*4)+(Jan!C11*3)+(Feb!C11*2)+(Mar!C11*1)</f>
        <v>75140</v>
      </c>
      <c r="E11" s="8"/>
      <c r="F11" s="31">
        <f>(Jul!E11*9)+(Aug!E11*8)+(Sep!E11*7)+(Oct!E11*6)+(Nov!E11*5)+(Dec!E11*4)+(Jan!E11*3)+(Feb!E11*2)+(Mar!E11*1)</f>
        <v>108427</v>
      </c>
      <c r="G11" s="8">
        <v>26506</v>
      </c>
      <c r="H11" s="31">
        <f>Feb!H11+G11</f>
        <v>236461</v>
      </c>
      <c r="I11" s="31">
        <f t="shared" si="0"/>
        <v>30901</v>
      </c>
      <c r="J11" s="31">
        <f t="shared" si="1"/>
        <v>420028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0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235</v>
      </c>
      <c r="D13" s="31">
        <f>(Jul!C13*9)+(Aug!C13*8)+(Sep!C13*7)+(Oct!C13*6)+(Nov!C13*5)+(Dec!C13*4)+(Jan!C13*3)+(Feb!C13*2)+(Mar!C13*1)</f>
        <v>41336</v>
      </c>
      <c r="E13" s="8"/>
      <c r="F13" s="31">
        <f>(Jul!E13*9)+(Aug!E13*8)+(Sep!E13*7)+(Oct!E13*6)+(Nov!E13*5)+(Dec!E13*4)+(Jan!E13*3)+(Feb!E13*2)+(Mar!E13*1)</f>
        <v>0</v>
      </c>
      <c r="G13" s="8">
        <v>470</v>
      </c>
      <c r="H13" s="31">
        <f>Feb!H13+G13</f>
        <v>43119</v>
      </c>
      <c r="I13" s="31">
        <f t="shared" si="0"/>
        <v>705</v>
      </c>
      <c r="J13" s="31">
        <f t="shared" si="1"/>
        <v>84455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0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9612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12693</v>
      </c>
      <c r="I16" s="31">
        <f t="shared" si="0"/>
        <v>0</v>
      </c>
      <c r="J16" s="31">
        <f t="shared" si="1"/>
        <v>22305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0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2828</v>
      </c>
      <c r="D21" s="31">
        <f>(Jul!C21*9)+(Aug!C21*8)+(Sep!C21*7)+(Oct!C21*6)+(Nov!C21*5)+(Dec!C21*4)+(Jan!C21*3)+(Feb!C21*2)+(Mar!C21*1)</f>
        <v>27138</v>
      </c>
      <c r="E21" s="8"/>
      <c r="F21" s="31">
        <f>(Jul!E21*9)+(Aug!E21*8)+(Sep!E21*7)+(Oct!E21*6)+(Nov!E21*5)+(Dec!E21*4)+(Jan!E21*3)+(Feb!E21*2)+(Mar!E21*1)</f>
        <v>0</v>
      </c>
      <c r="G21" s="8">
        <v>2828</v>
      </c>
      <c r="H21" s="31">
        <f>Feb!H21+G21</f>
        <v>75158</v>
      </c>
      <c r="I21" s="31">
        <f t="shared" si="0"/>
        <v>5656</v>
      </c>
      <c r="J21" s="31">
        <f t="shared" si="1"/>
        <v>102296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9789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42534</v>
      </c>
      <c r="I22" s="31">
        <f t="shared" si="0"/>
        <v>0</v>
      </c>
      <c r="J22" s="31">
        <f t="shared" si="1"/>
        <v>52323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0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0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2350</v>
      </c>
      <c r="D27" s="31">
        <f>(Jul!C27*9)+(Aug!C27*8)+(Sep!C27*7)+(Oct!C27*6)+(Nov!C27*5)+(Dec!C27*4)+(Jan!C27*3)+(Feb!C27*2)+(Mar!C27*1)</f>
        <v>11626</v>
      </c>
      <c r="E27" s="8"/>
      <c r="F27" s="31">
        <f>(Jul!E27*9)+(Aug!E27*8)+(Sep!E27*7)+(Oct!E27*6)+(Nov!E27*5)+(Dec!E27*4)+(Jan!E27*3)+(Feb!E27*2)+(Mar!E27*1)</f>
        <v>15827</v>
      </c>
      <c r="G27" s="8">
        <v>22977</v>
      </c>
      <c r="H27" s="31">
        <f>Feb!H27+G27</f>
        <v>48300</v>
      </c>
      <c r="I27" s="31">
        <f t="shared" si="0"/>
        <v>25327</v>
      </c>
      <c r="J27" s="31">
        <f t="shared" si="1"/>
        <v>75753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0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0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0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0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0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0</v>
      </c>
      <c r="I35" s="31">
        <f t="shared" si="0"/>
        <v>0</v>
      </c>
      <c r="J35" s="31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0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144</v>
      </c>
      <c r="D38" s="31">
        <f>(Jul!C38*9)+(Aug!C38*8)+(Sep!C38*7)+(Oct!C38*6)+(Nov!C38*5)+(Dec!C38*4)+(Jan!C38*3)+(Feb!C38*2)+(Mar!C38*1)</f>
        <v>144</v>
      </c>
      <c r="E38" s="8"/>
      <c r="F38" s="31">
        <f>(Jul!E38*9)+(Aug!E38*8)+(Sep!E38*7)+(Oct!E38*6)+(Nov!E38*5)+(Dec!E38*4)+(Jan!E38*3)+(Feb!E38*2)+(Mar!E38*1)</f>
        <v>0</v>
      </c>
      <c r="G38" s="8">
        <v>2560</v>
      </c>
      <c r="H38" s="31">
        <f>Feb!H38+G38</f>
        <v>2560</v>
      </c>
      <c r="I38" s="31">
        <f t="shared" si="0"/>
        <v>2704</v>
      </c>
      <c r="J38" s="31">
        <f t="shared" si="1"/>
        <v>2704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27954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371218</v>
      </c>
      <c r="I39" s="31">
        <f t="shared" si="0"/>
        <v>0</v>
      </c>
      <c r="J39" s="31">
        <f t="shared" si="1"/>
        <v>399172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0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18083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6427</v>
      </c>
      <c r="I42" s="31">
        <f t="shared" si="0"/>
        <v>0</v>
      </c>
      <c r="J42" s="31">
        <f t="shared" si="1"/>
        <v>24510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11091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30527</v>
      </c>
      <c r="I43" s="31">
        <f t="shared" si="0"/>
        <v>0</v>
      </c>
      <c r="J43" s="31">
        <f t="shared" si="1"/>
        <v>41618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1899</v>
      </c>
      <c r="D44" s="31">
        <f>(Jul!C44*9)+(Aug!C44*8)+(Sep!C44*7)+(Oct!C44*6)+(Nov!C44*5)+(Dec!C44*4)+(Jan!C44*3)+(Feb!C44*2)+(Mar!C44*1)</f>
        <v>1899</v>
      </c>
      <c r="E44" s="8"/>
      <c r="F44" s="31">
        <f>(Jul!E44*9)+(Aug!E44*8)+(Sep!E44*7)+(Oct!E44*6)+(Nov!E44*5)+(Dec!E44*4)+(Jan!E44*3)+(Feb!E44*2)+(Mar!E44*1)</f>
        <v>0</v>
      </c>
      <c r="G44" s="8">
        <v>43333</v>
      </c>
      <c r="H44" s="31">
        <f>Feb!H44+G44</f>
        <v>43333</v>
      </c>
      <c r="I44" s="31">
        <f t="shared" si="0"/>
        <v>45232</v>
      </c>
      <c r="J44" s="31">
        <f t="shared" si="1"/>
        <v>45232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14360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17871</v>
      </c>
      <c r="I46" s="31">
        <f t="shared" si="0"/>
        <v>0</v>
      </c>
      <c r="J46" s="31">
        <f t="shared" si="1"/>
        <v>32231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0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0</v>
      </c>
      <c r="E48" s="8"/>
      <c r="F48" s="31">
        <f>(Jul!E48*9)+(Aug!E48*8)+(Sep!E48*7)+(Oct!E48*6)+(Nov!E48*5)+(Dec!E48*4)+(Jan!E48*3)+(Feb!E48*2)+(Mar!E48*1)</f>
        <v>5589</v>
      </c>
      <c r="G48" s="8"/>
      <c r="H48" s="31">
        <f>Feb!H48+G48</f>
        <v>4341</v>
      </c>
      <c r="I48" s="31">
        <f t="shared" si="0"/>
        <v>0</v>
      </c>
      <c r="J48" s="31">
        <f t="shared" si="1"/>
        <v>9930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0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3576</v>
      </c>
      <c r="I49" s="31">
        <f t="shared" si="0"/>
        <v>0</v>
      </c>
      <c r="J49" s="31">
        <f t="shared" si="1"/>
        <v>3576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0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570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6437</v>
      </c>
      <c r="I51" s="31">
        <f t="shared" si="0"/>
        <v>0</v>
      </c>
      <c r="J51" s="31">
        <f t="shared" si="1"/>
        <v>7007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0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441</v>
      </c>
      <c r="D53" s="31">
        <f>(Jul!C53*9)+(Aug!C53*8)+(Sep!C53*7)+(Oct!C53*6)+(Nov!C53*5)+(Dec!C53*4)+(Jan!C53*3)+(Feb!C53*2)+(Mar!C53*1)</f>
        <v>441</v>
      </c>
      <c r="E53" s="8"/>
      <c r="F53" s="31">
        <f>(Jul!E53*9)+(Aug!E53*8)+(Sep!E53*7)+(Oct!E53*6)+(Nov!E53*5)+(Dec!E53*4)+(Jan!E53*3)+(Feb!E53*2)+(Mar!E53*1)</f>
        <v>0</v>
      </c>
      <c r="G53" s="8">
        <v>1770</v>
      </c>
      <c r="H53" s="31">
        <f>Feb!H53+G53</f>
        <v>1770</v>
      </c>
      <c r="I53" s="31">
        <f t="shared" si="0"/>
        <v>2211</v>
      </c>
      <c r="J53" s="31">
        <f t="shared" si="1"/>
        <v>2211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0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17661</v>
      </c>
      <c r="E55" s="8"/>
      <c r="F55" s="31">
        <f>(Jul!E55*9)+(Aug!E55*8)+(Sep!E55*7)+(Oct!E55*6)+(Nov!E55*5)+(Dec!E55*4)+(Jan!E55*3)+(Feb!E55*2)+(Mar!E55*1)</f>
        <v>0</v>
      </c>
      <c r="G55" s="8"/>
      <c r="H55" s="31">
        <f>Feb!H55+G55</f>
        <v>5545</v>
      </c>
      <c r="I55" s="31">
        <f t="shared" si="0"/>
        <v>0</v>
      </c>
      <c r="J55" s="31">
        <f t="shared" si="1"/>
        <v>23206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0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4878</v>
      </c>
      <c r="D60" s="31">
        <f>(Jul!C60*9)+(Aug!C60*8)+(Sep!C60*7)+(Oct!C60*6)+(Nov!C60*5)+(Dec!C60*4)+(Jan!C60*3)+(Feb!C60*2)+(Mar!C60*1)</f>
        <v>27345</v>
      </c>
      <c r="E60" s="8"/>
      <c r="F60" s="31">
        <f>(Jul!E60*9)+(Aug!E60*8)+(Sep!E60*7)+(Oct!E60*6)+(Nov!E60*5)+(Dec!E60*4)+(Jan!E60*3)+(Feb!E60*2)+(Mar!E60*1)</f>
        <v>16584</v>
      </c>
      <c r="G60" s="8">
        <v>53595</v>
      </c>
      <c r="H60" s="31">
        <f>Feb!H60+G60</f>
        <v>171738</v>
      </c>
      <c r="I60" s="31">
        <f t="shared" si="0"/>
        <v>58473</v>
      </c>
      <c r="J60" s="31">
        <f t="shared" si="1"/>
        <v>215667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0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0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0</v>
      </c>
      <c r="I70" s="31">
        <f t="shared" si="2"/>
        <v>0</v>
      </c>
      <c r="J70" s="31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0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0</v>
      </c>
      <c r="I71" s="31">
        <f t="shared" si="2"/>
        <v>0</v>
      </c>
      <c r="J71" s="31">
        <f t="shared" si="3"/>
        <v>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22884</v>
      </c>
      <c r="D72" s="32">
        <f t="shared" si="4"/>
        <v>536099</v>
      </c>
      <c r="E72" s="32">
        <f t="shared" si="4"/>
        <v>0</v>
      </c>
      <c r="F72" s="32">
        <f t="shared" si="4"/>
        <v>133878</v>
      </c>
      <c r="G72" s="32">
        <f t="shared" si="4"/>
        <v>118695</v>
      </c>
      <c r="H72" s="32">
        <f t="shared" si="4"/>
        <v>1610226</v>
      </c>
      <c r="I72" s="32">
        <f t="shared" si="4"/>
        <v>141579</v>
      </c>
      <c r="J72" s="32">
        <f t="shared" si="4"/>
        <v>2280203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7362</v>
      </c>
      <c r="D73" s="32">
        <f t="shared" si="5"/>
        <v>119548</v>
      </c>
      <c r="E73" s="32">
        <f t="shared" si="5"/>
        <v>0</v>
      </c>
      <c r="F73" s="32">
        <f t="shared" si="5"/>
        <v>22173</v>
      </c>
      <c r="G73" s="32">
        <f t="shared" si="5"/>
        <v>101258</v>
      </c>
      <c r="H73" s="32">
        <f t="shared" si="5"/>
        <v>665343</v>
      </c>
      <c r="I73" s="32">
        <f t="shared" si="5"/>
        <v>108620</v>
      </c>
      <c r="J73" s="32">
        <f t="shared" si="5"/>
        <v>807064</v>
      </c>
    </row>
    <row r="74" spans="1:13" s="3" customFormat="1" ht="15.75" customHeight="1" x14ac:dyDescent="0.2">
      <c r="A74" s="17" t="s">
        <v>87</v>
      </c>
      <c r="B74" s="2"/>
      <c r="C74" s="32">
        <f>SUM(C72:C73)</f>
        <v>30246</v>
      </c>
      <c r="D74" s="32">
        <f t="shared" ref="D74:J74" si="6">SUM(D72:D73)</f>
        <v>655647</v>
      </c>
      <c r="E74" s="32">
        <f t="shared" si="6"/>
        <v>0</v>
      </c>
      <c r="F74" s="32">
        <f t="shared" si="6"/>
        <v>156051</v>
      </c>
      <c r="G74" s="32">
        <f t="shared" si="6"/>
        <v>219953</v>
      </c>
      <c r="H74" s="32">
        <f t="shared" si="6"/>
        <v>2275569</v>
      </c>
      <c r="I74" s="32">
        <f t="shared" si="6"/>
        <v>250199</v>
      </c>
      <c r="J74" s="32">
        <f t="shared" si="6"/>
        <v>3087267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F3F4A0-0B56-4BEF-B2B1-B5857E1DD8FF}"/>
</file>

<file path=customXml/itemProps2.xml><?xml version="1.0" encoding="utf-8"?>
<ds:datastoreItem xmlns:ds="http://schemas.openxmlformats.org/officeDocument/2006/customXml" ds:itemID="{72227C7C-E52D-4EA6-8396-4AAFBE3C320E}"/>
</file>

<file path=customXml/itemProps3.xml><?xml version="1.0" encoding="utf-8"?>
<ds:datastoreItem xmlns:ds="http://schemas.openxmlformats.org/officeDocument/2006/customXml" ds:itemID="{849ED185-181B-4A41-9708-AD0668492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Susengill, Timothy</cp:lastModifiedBy>
  <cp:lastPrinted>2011-06-21T11:00:53Z</cp:lastPrinted>
  <dcterms:created xsi:type="dcterms:W3CDTF">2005-09-22T19:10:16Z</dcterms:created>
  <dcterms:modified xsi:type="dcterms:W3CDTF">2021-05-16T14:36:50Z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